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HİKMET\Desktop\"/>
    </mc:Choice>
  </mc:AlternateContent>
  <xr:revisionPtr revIDLastSave="0" documentId="13_ncr:1_{FBC8ED46-B1CE-487E-BCEA-47E8F50F2AF9}" xr6:coauthVersionLast="47" xr6:coauthVersionMax="47" xr10:uidLastSave="{00000000-0000-0000-0000-000000000000}"/>
  <bookViews>
    <workbookView xWindow="-110" yWindow="-110" windowWidth="19420" windowHeight="11500" firstSheet="2" activeTab="2" xr2:uid="{00000000-000D-0000-FFFF-FFFF00000000}"/>
  </bookViews>
  <sheets>
    <sheet name="Mevcut Bağ. Değ. Yaklaşık" sheetId="2" state="hidden" r:id="rId1"/>
    <sheet name="Mevcutta yüzdelik uygulanırsa" sheetId="6" state="hidden" r:id="rId2"/>
    <sheet name="Hukuk Fakültesi Bağıl Değerlen.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5" l="1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P52" i="5" a="1"/>
  <c r="P52" i="5" s="1"/>
  <c r="P53" i="5" a="1"/>
  <c r="P53" i="5" s="1"/>
  <c r="P54" i="5" a="1"/>
  <c r="P54" i="5" s="1"/>
  <c r="P55" i="5" a="1"/>
  <c r="P55" i="5" s="1"/>
  <c r="P56" i="5" a="1"/>
  <c r="P56" i="5" s="1"/>
  <c r="P57" i="5" a="1"/>
  <c r="P57" i="5" s="1"/>
  <c r="P58" i="5" a="1"/>
  <c r="P58" i="5" s="1"/>
  <c r="P59" i="5" a="1"/>
  <c r="P59" i="5" s="1"/>
  <c r="P60" i="5" a="1"/>
  <c r="P60" i="5" s="1"/>
  <c r="P61" i="5" a="1"/>
  <c r="P61" i="5" s="1"/>
  <c r="P62" i="5" a="1"/>
  <c r="P62" i="5" s="1"/>
  <c r="P63" i="5" a="1"/>
  <c r="P63" i="5" s="1"/>
  <c r="P64" i="5" a="1"/>
  <c r="P64" i="5" s="1"/>
  <c r="P65" i="5" a="1"/>
  <c r="P65" i="5" s="1"/>
  <c r="P66" i="5" a="1"/>
  <c r="P66" i="5" s="1"/>
  <c r="P67" i="5" a="1"/>
  <c r="P67" i="5" s="1"/>
  <c r="P68" i="5" a="1"/>
  <c r="P68" i="5" s="1"/>
  <c r="P69" i="5" a="1"/>
  <c r="P69" i="5" s="1"/>
  <c r="P70" i="5" a="1"/>
  <c r="P70" i="5" s="1"/>
  <c r="P71" i="5" a="1"/>
  <c r="P71" i="5" s="1"/>
  <c r="P72" i="5" a="1"/>
  <c r="P72" i="5" s="1"/>
  <c r="P73" i="5" a="1"/>
  <c r="P73" i="5" s="1"/>
  <c r="P74" i="5" a="1"/>
  <c r="P74" i="5" s="1"/>
  <c r="P75" i="5" a="1"/>
  <c r="P75" i="5" s="1"/>
  <c r="P76" i="5" a="1"/>
  <c r="P76" i="5" s="1"/>
  <c r="P77" i="5" a="1"/>
  <c r="P77" i="5" s="1"/>
  <c r="P78" i="5" a="1"/>
  <c r="P78" i="5" s="1"/>
  <c r="P79" i="5" a="1"/>
  <c r="P79" i="5" s="1"/>
  <c r="P80" i="5" a="1"/>
  <c r="P80" i="5" s="1"/>
  <c r="P81" i="5" a="1"/>
  <c r="P81" i="5" s="1"/>
  <c r="P82" i="5" a="1"/>
  <c r="P82" i="5" s="1"/>
  <c r="P83" i="5" a="1"/>
  <c r="P83" i="5" s="1"/>
  <c r="P84" i="5" a="1"/>
  <c r="P84" i="5" s="1"/>
  <c r="P85" i="5" a="1"/>
  <c r="P85" i="5" s="1"/>
  <c r="P86" i="5" a="1"/>
  <c r="P86" i="5" s="1"/>
  <c r="P87" i="5" a="1"/>
  <c r="P87" i="5" s="1"/>
  <c r="P88" i="5" a="1"/>
  <c r="P88" i="5" s="1"/>
  <c r="P89" i="5" a="1"/>
  <c r="P89" i="5" s="1"/>
  <c r="P90" i="5" a="1"/>
  <c r="P90" i="5" s="1"/>
  <c r="P91" i="5" a="1"/>
  <c r="P91" i="5" s="1"/>
  <c r="P92" i="5" a="1"/>
  <c r="P92" i="5" s="1"/>
  <c r="P93" i="5" a="1"/>
  <c r="P93" i="5" s="1"/>
  <c r="P94" i="5" a="1"/>
  <c r="P94" i="5" s="1"/>
  <c r="P95" i="5" a="1"/>
  <c r="P95" i="5" s="1"/>
  <c r="P96" i="5" a="1"/>
  <c r="P96" i="5" s="1"/>
  <c r="P97" i="5" a="1"/>
  <c r="P97" i="5" s="1"/>
  <c r="P98" i="5" a="1"/>
  <c r="P98" i="5" s="1"/>
  <c r="P99" i="5" a="1"/>
  <c r="P99" i="5" s="1"/>
  <c r="P100" i="5" a="1"/>
  <c r="P100" i="5" s="1"/>
  <c r="P101" i="5" a="1"/>
  <c r="P101" i="5" s="1"/>
  <c r="P102" i="5" a="1"/>
  <c r="P102" i="5" s="1"/>
  <c r="P103" i="5" a="1"/>
  <c r="P103" i="5" s="1"/>
  <c r="P104" i="5" a="1"/>
  <c r="P104" i="5" s="1"/>
  <c r="P105" i="5" a="1"/>
  <c r="P105" i="5" s="1"/>
  <c r="P106" i="5" a="1"/>
  <c r="P106" i="5" s="1"/>
  <c r="P107" i="5" a="1"/>
  <c r="P107" i="5" s="1"/>
  <c r="P108" i="5" a="1"/>
  <c r="P108" i="5" s="1"/>
  <c r="P109" i="5" a="1"/>
  <c r="P109" i="5" s="1"/>
  <c r="P110" i="5" a="1"/>
  <c r="P110" i="5" s="1"/>
  <c r="P111" i="5" a="1"/>
  <c r="P111" i="5" s="1"/>
  <c r="P112" i="5" a="1"/>
  <c r="P112" i="5" s="1"/>
  <c r="P113" i="5" a="1"/>
  <c r="P113" i="5" s="1"/>
  <c r="P114" i="5" a="1"/>
  <c r="P114" i="5" s="1"/>
  <c r="P115" i="5" a="1"/>
  <c r="P115" i="5" s="1"/>
  <c r="P116" i="5" a="1"/>
  <c r="P116" i="5" s="1"/>
  <c r="P117" i="5" a="1"/>
  <c r="P117" i="5" s="1"/>
  <c r="P118" i="5" a="1"/>
  <c r="P118" i="5" s="1"/>
  <c r="P119" i="5" a="1"/>
  <c r="P119" i="5" s="1"/>
  <c r="P120" i="5" a="1"/>
  <c r="P120" i="5" s="1"/>
  <c r="P121" i="5" a="1"/>
  <c r="P121" i="5" s="1"/>
  <c r="P122" i="5" a="1"/>
  <c r="P122" i="5" s="1"/>
  <c r="P123" i="5" a="1"/>
  <c r="P123" i="5" s="1"/>
  <c r="P124" i="5" a="1"/>
  <c r="P124" i="5" s="1"/>
  <c r="P125" i="5" a="1"/>
  <c r="P125" i="5" s="1"/>
  <c r="P126" i="5" a="1"/>
  <c r="P126" i="5" s="1"/>
  <c r="P127" i="5" a="1"/>
  <c r="P127" i="5" s="1"/>
  <c r="P128" i="5" a="1"/>
  <c r="P128" i="5" s="1"/>
  <c r="P129" i="5" a="1"/>
  <c r="P129" i="5" s="1"/>
  <c r="P130" i="5" a="1"/>
  <c r="P130" i="5" s="1"/>
  <c r="P131" i="5" a="1"/>
  <c r="P131" i="5" s="1"/>
  <c r="P132" i="5" a="1"/>
  <c r="P132" i="5" s="1"/>
  <c r="P133" i="5" a="1"/>
  <c r="P133" i="5" s="1"/>
  <c r="P134" i="5" a="1"/>
  <c r="P134" i="5" s="1"/>
  <c r="P135" i="5" a="1"/>
  <c r="P135" i="5" s="1"/>
  <c r="P136" i="5" a="1"/>
  <c r="P136" i="5" s="1"/>
  <c r="P137" i="5" a="1"/>
  <c r="P137" i="5" s="1"/>
  <c r="P138" i="5" a="1"/>
  <c r="P138" i="5" s="1"/>
  <c r="P139" i="5" a="1"/>
  <c r="P139" i="5" s="1"/>
  <c r="P140" i="5" a="1"/>
  <c r="P140" i="5" s="1"/>
  <c r="P141" i="5" a="1"/>
  <c r="P141" i="5" s="1"/>
  <c r="P142" i="5" a="1"/>
  <c r="P142" i="5" s="1"/>
  <c r="P143" i="5" a="1"/>
  <c r="P143" i="5" s="1"/>
  <c r="P144" i="5" a="1"/>
  <c r="P144" i="5" s="1"/>
  <c r="P145" i="5" a="1"/>
  <c r="P145" i="5" s="1"/>
  <c r="P146" i="5" a="1"/>
  <c r="P146" i="5" s="1"/>
  <c r="P147" i="5" a="1"/>
  <c r="P147" i="5" s="1"/>
  <c r="P148" i="5" a="1"/>
  <c r="P148" i="5" s="1"/>
  <c r="P149" i="5" a="1"/>
  <c r="P149" i="5" s="1"/>
  <c r="P150" i="5" a="1"/>
  <c r="P150" i="5" s="1"/>
  <c r="P151" i="5" a="1"/>
  <c r="P151" i="5" s="1"/>
  <c r="P152" i="5" a="1"/>
  <c r="P152" i="5" s="1"/>
  <c r="P153" i="5" a="1"/>
  <c r="P153" i="5" s="1"/>
  <c r="P154" i="5" a="1"/>
  <c r="P154" i="5" s="1"/>
  <c r="P155" i="5" a="1"/>
  <c r="P155" i="5" s="1"/>
  <c r="P156" i="5" a="1"/>
  <c r="P156" i="5" s="1"/>
  <c r="P157" i="5" a="1"/>
  <c r="P157" i="5" s="1"/>
  <c r="P158" i="5" a="1"/>
  <c r="P158" i="5" s="1"/>
  <c r="P159" i="5" a="1"/>
  <c r="P159" i="5" s="1"/>
  <c r="P160" i="5" a="1"/>
  <c r="P160" i="5" s="1"/>
  <c r="P161" i="5" a="1"/>
  <c r="P161" i="5" s="1"/>
  <c r="P162" i="5" a="1"/>
  <c r="P162" i="5" s="1"/>
  <c r="P163" i="5" a="1"/>
  <c r="P163" i="5" s="1"/>
  <c r="P164" i="5" a="1"/>
  <c r="P164" i="5" s="1"/>
  <c r="P165" i="5" a="1"/>
  <c r="P165" i="5" s="1"/>
  <c r="P166" i="5" a="1"/>
  <c r="P166" i="5" s="1"/>
  <c r="P167" i="5" a="1"/>
  <c r="P167" i="5" s="1"/>
  <c r="P168" i="5" a="1"/>
  <c r="P168" i="5" s="1"/>
  <c r="P169" i="5" a="1"/>
  <c r="P169" i="5" s="1"/>
  <c r="P170" i="5" a="1"/>
  <c r="P170" i="5" s="1"/>
  <c r="P171" i="5" a="1"/>
  <c r="P171" i="5" s="1"/>
  <c r="P172" i="5" a="1"/>
  <c r="P172" i="5" s="1"/>
  <c r="P173" i="5" a="1"/>
  <c r="P173" i="5" s="1"/>
  <c r="P174" i="5" a="1"/>
  <c r="P174" i="5" s="1"/>
  <c r="P175" i="5" a="1"/>
  <c r="P175" i="5" s="1"/>
  <c r="P176" i="5" a="1"/>
  <c r="P176" i="5" s="1"/>
  <c r="P177" i="5" a="1"/>
  <c r="P177" i="5" s="1"/>
  <c r="P178" i="5" a="1"/>
  <c r="P178" i="5" s="1"/>
  <c r="P179" i="5" a="1"/>
  <c r="P179" i="5" s="1"/>
  <c r="P180" i="5" a="1"/>
  <c r="P180" i="5" s="1"/>
  <c r="P181" i="5" a="1"/>
  <c r="P181" i="5" s="1"/>
  <c r="P182" i="5" a="1"/>
  <c r="P182" i="5" s="1"/>
  <c r="P183" i="5" a="1"/>
  <c r="P183" i="5" s="1"/>
  <c r="P184" i="5" a="1"/>
  <c r="P184" i="5" s="1"/>
  <c r="P185" i="5" a="1"/>
  <c r="P185" i="5" s="1"/>
  <c r="P186" i="5" a="1"/>
  <c r="P186" i="5" s="1"/>
  <c r="P187" i="5" a="1"/>
  <c r="P187" i="5" s="1"/>
  <c r="P188" i="5" a="1"/>
  <c r="P188" i="5" s="1"/>
  <c r="P189" i="5" a="1"/>
  <c r="P189" i="5" s="1"/>
  <c r="P190" i="5" a="1"/>
  <c r="P190" i="5" s="1"/>
  <c r="P191" i="5" a="1"/>
  <c r="P191" i="5" s="1"/>
  <c r="P192" i="5" a="1"/>
  <c r="P192" i="5" s="1"/>
  <c r="P193" i="5" a="1"/>
  <c r="P193" i="5" s="1"/>
  <c r="P194" i="5" a="1"/>
  <c r="P194" i="5" s="1"/>
  <c r="P195" i="5" a="1"/>
  <c r="P195" i="5" s="1"/>
  <c r="P196" i="5" a="1"/>
  <c r="P196" i="5" s="1"/>
  <c r="P197" i="5" a="1"/>
  <c r="P197" i="5" s="1"/>
  <c r="P198" i="5" a="1"/>
  <c r="P198" i="5" s="1"/>
  <c r="P199" i="5" a="1"/>
  <c r="P199" i="5" s="1"/>
  <c r="P200" i="5" a="1"/>
  <c r="P200" i="5" s="1"/>
  <c r="P201" i="5" a="1"/>
  <c r="P201" i="5" s="1"/>
  <c r="P202" i="5" a="1"/>
  <c r="P202" i="5" s="1"/>
  <c r="P203" i="5" a="1"/>
  <c r="P203" i="5" s="1"/>
  <c r="P204" i="5" a="1"/>
  <c r="P204" i="5" s="1"/>
  <c r="P205" i="5" a="1"/>
  <c r="P205" i="5" s="1"/>
  <c r="P206" i="5" a="1"/>
  <c r="P206" i="5" s="1"/>
  <c r="P207" i="5" a="1"/>
  <c r="P207" i="5" s="1"/>
  <c r="P208" i="5" a="1"/>
  <c r="P208" i="5" s="1"/>
  <c r="P209" i="5" a="1"/>
  <c r="P209" i="5" s="1"/>
  <c r="P210" i="5" a="1"/>
  <c r="P210" i="5" s="1"/>
  <c r="P211" i="5" a="1"/>
  <c r="P211" i="5" s="1"/>
  <c r="P212" i="5" a="1"/>
  <c r="P212" i="5" s="1"/>
  <c r="P213" i="5" a="1"/>
  <c r="P213" i="5" s="1"/>
  <c r="P214" i="5" a="1"/>
  <c r="P214" i="5" s="1"/>
  <c r="P215" i="5" a="1"/>
  <c r="P215" i="5" s="1"/>
  <c r="P216" i="5" a="1"/>
  <c r="P216" i="5" s="1"/>
  <c r="P217" i="5" a="1"/>
  <c r="P217" i="5" s="1"/>
  <c r="P218" i="5" a="1"/>
  <c r="P218" i="5" s="1"/>
  <c r="P219" i="5" a="1"/>
  <c r="P219" i="5" s="1"/>
  <c r="P220" i="5" a="1"/>
  <c r="P220" i="5" s="1"/>
  <c r="P221" i="5" a="1"/>
  <c r="P221" i="5" s="1"/>
  <c r="P222" i="5" a="1"/>
  <c r="P222" i="5" s="1"/>
  <c r="P223" i="5" a="1"/>
  <c r="P223" i="5" s="1"/>
  <c r="P224" i="5" a="1"/>
  <c r="P224" i="5" s="1"/>
  <c r="P225" i="5" a="1"/>
  <c r="P225" i="5" s="1"/>
  <c r="P226" i="5" a="1"/>
  <c r="P226" i="5" s="1"/>
  <c r="P227" i="5" a="1"/>
  <c r="P227" i="5" s="1"/>
  <c r="P228" i="5" a="1"/>
  <c r="P228" i="5" s="1"/>
  <c r="P229" i="5" a="1"/>
  <c r="P229" i="5" s="1"/>
  <c r="P230" i="5" a="1"/>
  <c r="P230" i="5" s="1"/>
  <c r="P231" i="5" a="1"/>
  <c r="P231" i="5" s="1"/>
  <c r="P232" i="5" a="1"/>
  <c r="P232" i="5" s="1"/>
  <c r="P233" i="5" a="1"/>
  <c r="P233" i="5" s="1"/>
  <c r="P234" i="5" a="1"/>
  <c r="P234" i="5" s="1"/>
  <c r="P235" i="5" a="1"/>
  <c r="P235" i="5" s="1"/>
  <c r="P236" i="5" a="1"/>
  <c r="P236" i="5" s="1"/>
  <c r="P237" i="5" a="1"/>
  <c r="P237" i="5" s="1"/>
  <c r="P238" i="5" a="1"/>
  <c r="P238" i="5" s="1"/>
  <c r="P239" i="5" a="1"/>
  <c r="P239" i="5" s="1"/>
  <c r="P240" i="5" a="1"/>
  <c r="P240" i="5" s="1"/>
  <c r="P241" i="5" a="1"/>
  <c r="P241" i="5" s="1"/>
  <c r="P242" i="5" a="1"/>
  <c r="P242" i="5" s="1"/>
  <c r="P243" i="5" a="1"/>
  <c r="P243" i="5" s="1"/>
  <c r="P244" i="5" a="1"/>
  <c r="P244" i="5" s="1"/>
  <c r="P245" i="5" a="1"/>
  <c r="P245" i="5" s="1"/>
  <c r="P246" i="5" a="1"/>
  <c r="P246" i="5" s="1"/>
  <c r="P247" i="5" a="1"/>
  <c r="P247" i="5" s="1"/>
  <c r="P248" i="5" a="1"/>
  <c r="P248" i="5" s="1"/>
  <c r="P249" i="5" a="1"/>
  <c r="P249" i="5" s="1"/>
  <c r="P250" i="5" a="1"/>
  <c r="P250" i="5" s="1"/>
  <c r="P251" i="5" a="1"/>
  <c r="P251" i="5" s="1"/>
  <c r="P252" i="5" a="1"/>
  <c r="P252" i="5" s="1"/>
  <c r="P253" i="5" a="1"/>
  <c r="P253" i="5" s="1"/>
  <c r="P254" i="5" a="1"/>
  <c r="P254" i="5" s="1"/>
  <c r="P255" i="5" a="1"/>
  <c r="P255" i="5" s="1"/>
  <c r="P256" i="5" a="1"/>
  <c r="P256" i="5" s="1"/>
  <c r="P257" i="5" a="1"/>
  <c r="P257" i="5" s="1"/>
  <c r="P258" i="5" a="1"/>
  <c r="P258" i="5" s="1"/>
  <c r="P259" i="5" a="1"/>
  <c r="P259" i="5" s="1"/>
  <c r="P260" i="5" a="1"/>
  <c r="P260" i="5" s="1"/>
  <c r="P261" i="5" a="1"/>
  <c r="P261" i="5" s="1"/>
  <c r="P262" i="5" a="1"/>
  <c r="P262" i="5" s="1"/>
  <c r="P263" i="5" a="1"/>
  <c r="P263" i="5" s="1"/>
  <c r="P264" i="5" a="1"/>
  <c r="P264" i="5" s="1"/>
  <c r="P265" i="5" a="1"/>
  <c r="P265" i="5" s="1"/>
  <c r="P266" i="5" a="1"/>
  <c r="P266" i="5" s="1"/>
  <c r="P267" i="5" a="1"/>
  <c r="P267" i="5" s="1"/>
  <c r="P268" i="5" a="1"/>
  <c r="P268" i="5" s="1"/>
  <c r="P269" i="5" a="1"/>
  <c r="P269" i="5" s="1"/>
  <c r="P270" i="5" a="1"/>
  <c r="P270" i="5" s="1"/>
  <c r="P271" i="5" a="1"/>
  <c r="P271" i="5" s="1"/>
  <c r="P272" i="5" a="1"/>
  <c r="P272" i="5" s="1"/>
  <c r="P273" i="5" a="1"/>
  <c r="P273" i="5" s="1"/>
  <c r="P274" i="5" a="1"/>
  <c r="P274" i="5" s="1"/>
  <c r="P275" i="5" a="1"/>
  <c r="P275" i="5" s="1"/>
  <c r="P276" i="5" a="1"/>
  <c r="P276" i="5" s="1"/>
  <c r="P277" i="5" a="1"/>
  <c r="P277" i="5" s="1"/>
  <c r="P278" i="5" a="1"/>
  <c r="P278" i="5" s="1"/>
  <c r="P279" i="5" a="1"/>
  <c r="P279" i="5" s="1"/>
  <c r="P280" i="5" a="1"/>
  <c r="P280" i="5" s="1"/>
  <c r="P281" i="5" a="1"/>
  <c r="P281" i="5" s="1"/>
  <c r="P282" i="5" a="1"/>
  <c r="P282" i="5" s="1"/>
  <c r="P283" i="5" a="1"/>
  <c r="P283" i="5" s="1"/>
  <c r="P284" i="5" a="1"/>
  <c r="P284" i="5" s="1"/>
  <c r="P285" i="5" a="1"/>
  <c r="P285" i="5" s="1"/>
  <c r="P286" i="5" a="1"/>
  <c r="P286" i="5" s="1"/>
  <c r="P287" i="5" a="1"/>
  <c r="P287" i="5" s="1"/>
  <c r="P288" i="5" a="1"/>
  <c r="P288" i="5" s="1"/>
  <c r="P289" i="5" a="1"/>
  <c r="P289" i="5" s="1"/>
  <c r="P290" i="5" a="1"/>
  <c r="P290" i="5" s="1"/>
  <c r="P291" i="5" a="1"/>
  <c r="P291" i="5" s="1"/>
  <c r="P292" i="5" a="1"/>
  <c r="P292" i="5" s="1"/>
  <c r="P293" i="5" a="1"/>
  <c r="P293" i="5" s="1"/>
  <c r="P294" i="5" a="1"/>
  <c r="P294" i="5" s="1"/>
  <c r="P295" i="5" a="1"/>
  <c r="P295" i="5" s="1"/>
  <c r="P296" i="5" a="1"/>
  <c r="P296" i="5" s="1"/>
  <c r="P297" i="5" a="1"/>
  <c r="P297" i="5" s="1"/>
  <c r="P298" i="5" a="1"/>
  <c r="P298" i="5" s="1"/>
  <c r="P299" i="5" a="1"/>
  <c r="P299" i="5" s="1"/>
  <c r="P300" i="5" a="1"/>
  <c r="P300" i="5" s="1"/>
  <c r="P301" i="5" a="1"/>
  <c r="P301" i="5" s="1"/>
  <c r="P302" i="5" a="1"/>
  <c r="P302" i="5" s="1"/>
  <c r="P303" i="5" a="1"/>
  <c r="P303" i="5" s="1"/>
  <c r="P304" i="5" a="1"/>
  <c r="P304" i="5" s="1"/>
  <c r="P305" i="5" a="1"/>
  <c r="P305" i="5" s="1"/>
  <c r="P306" i="5" a="1"/>
  <c r="P306" i="5" s="1"/>
  <c r="P307" i="5" a="1"/>
  <c r="P307" i="5" s="1"/>
  <c r="P308" i="5" a="1"/>
  <c r="P308" i="5" s="1"/>
  <c r="P309" i="5" a="1"/>
  <c r="P309" i="5" s="1"/>
  <c r="P310" i="5" a="1"/>
  <c r="P310" i="5" s="1"/>
  <c r="P311" i="5" a="1"/>
  <c r="P311" i="5" s="1"/>
  <c r="P312" i="5" a="1"/>
  <c r="P312" i="5" s="1"/>
  <c r="P313" i="5" a="1"/>
  <c r="P313" i="5" s="1"/>
  <c r="P314" i="5" a="1"/>
  <c r="P314" i="5" s="1"/>
  <c r="P315" i="5" a="1"/>
  <c r="P315" i="5" s="1"/>
  <c r="P316" i="5" a="1"/>
  <c r="P316" i="5" s="1"/>
  <c r="P317" i="5" a="1"/>
  <c r="P317" i="5" s="1"/>
  <c r="P318" i="5" a="1"/>
  <c r="P318" i="5" s="1"/>
  <c r="P319" i="5" a="1"/>
  <c r="P319" i="5" s="1"/>
  <c r="P320" i="5" a="1"/>
  <c r="P320" i="5" s="1"/>
  <c r="P321" i="5" a="1"/>
  <c r="P321" i="5" s="1"/>
  <c r="P322" i="5" a="1"/>
  <c r="P322" i="5" s="1"/>
  <c r="P323" i="5" a="1"/>
  <c r="P323" i="5" s="1"/>
  <c r="P324" i="5" a="1"/>
  <c r="P324" i="5" s="1"/>
  <c r="P325" i="5" a="1"/>
  <c r="P325" i="5" s="1"/>
  <c r="P326" i="5" a="1"/>
  <c r="P326" i="5" s="1"/>
  <c r="P327" i="5" a="1"/>
  <c r="P327" i="5" s="1"/>
  <c r="P328" i="5" a="1"/>
  <c r="P328" i="5" s="1"/>
  <c r="P329" i="5" a="1"/>
  <c r="P329" i="5" s="1"/>
  <c r="P330" i="5" a="1"/>
  <c r="P330" i="5" s="1"/>
  <c r="P331" i="5" a="1"/>
  <c r="P331" i="5" s="1"/>
  <c r="P332" i="5" a="1"/>
  <c r="P332" i="5" s="1"/>
  <c r="P333" i="5" a="1"/>
  <c r="P333" i="5" s="1"/>
  <c r="P334" i="5" a="1"/>
  <c r="P334" i="5" s="1"/>
  <c r="P335" i="5" a="1"/>
  <c r="P335" i="5" s="1"/>
  <c r="P336" i="5" a="1"/>
  <c r="P336" i="5" s="1"/>
  <c r="P337" i="5" a="1"/>
  <c r="P337" i="5" s="1"/>
  <c r="P338" i="5" a="1"/>
  <c r="P338" i="5" s="1"/>
  <c r="P339" i="5" a="1"/>
  <c r="P339" i="5" s="1"/>
  <c r="P340" i="5" a="1"/>
  <c r="P340" i="5" s="1"/>
  <c r="P341" i="5" a="1"/>
  <c r="P341" i="5" s="1"/>
  <c r="P342" i="5" a="1"/>
  <c r="P342" i="5" s="1"/>
  <c r="P343" i="5" a="1"/>
  <c r="P343" i="5" s="1"/>
  <c r="P344" i="5" a="1"/>
  <c r="P344" i="5" s="1"/>
  <c r="P345" i="5" a="1"/>
  <c r="P345" i="5" s="1"/>
  <c r="P346" i="5" a="1"/>
  <c r="P346" i="5" s="1"/>
  <c r="P347" i="5" a="1"/>
  <c r="P347" i="5" s="1"/>
  <c r="P348" i="5" a="1"/>
  <c r="P348" i="5" s="1"/>
  <c r="P349" i="5" a="1"/>
  <c r="P349" i="5" s="1"/>
  <c r="P350" i="5" a="1"/>
  <c r="P350" i="5" s="1"/>
  <c r="P351" i="5" a="1"/>
  <c r="P351" i="5" s="1"/>
  <c r="P352" i="5" a="1"/>
  <c r="P352" i="5" s="1"/>
  <c r="P353" i="5" a="1"/>
  <c r="P353" i="5" s="1"/>
  <c r="P354" i="5" a="1"/>
  <c r="P354" i="5" s="1"/>
  <c r="P355" i="5" a="1"/>
  <c r="P355" i="5" s="1"/>
  <c r="P356" i="5" a="1"/>
  <c r="P356" i="5" s="1"/>
  <c r="P357" i="5" a="1"/>
  <c r="P357" i="5" s="1"/>
  <c r="P358" i="5" a="1"/>
  <c r="P358" i="5" s="1"/>
  <c r="P359" i="5" a="1"/>
  <c r="P359" i="5" s="1"/>
  <c r="P360" i="5" a="1"/>
  <c r="P360" i="5" s="1"/>
  <c r="P361" i="5" a="1"/>
  <c r="P361" i="5" s="1"/>
  <c r="P362" i="5" a="1"/>
  <c r="P362" i="5" s="1"/>
  <c r="P363" i="5" a="1"/>
  <c r="P363" i="5" s="1"/>
  <c r="P364" i="5" a="1"/>
  <c r="P364" i="5" s="1"/>
  <c r="P365" i="5" a="1"/>
  <c r="P365" i="5" s="1"/>
  <c r="P366" i="5" a="1"/>
  <c r="P366" i="5" s="1"/>
  <c r="P367" i="5" a="1"/>
  <c r="P367" i="5" s="1"/>
  <c r="P368" i="5" a="1"/>
  <c r="P368" i="5" s="1"/>
  <c r="P369" i="5" a="1"/>
  <c r="P369" i="5" s="1"/>
  <c r="P370" i="5" a="1"/>
  <c r="P370" i="5" s="1"/>
  <c r="P371" i="5" a="1"/>
  <c r="P371" i="5" s="1"/>
  <c r="P372" i="5" a="1"/>
  <c r="P372" i="5" s="1"/>
  <c r="P373" i="5" a="1"/>
  <c r="P373" i="5" s="1"/>
  <c r="P374" i="5" a="1"/>
  <c r="P374" i="5" s="1"/>
  <c r="P375" i="5" a="1"/>
  <c r="P375" i="5" s="1"/>
  <c r="P376" i="5" a="1"/>
  <c r="P376" i="5" s="1"/>
  <c r="P377" i="5" a="1"/>
  <c r="P377" i="5" s="1"/>
  <c r="P378" i="5" a="1"/>
  <c r="P378" i="5" s="1"/>
  <c r="P379" i="5" a="1"/>
  <c r="P379" i="5" s="1"/>
  <c r="P380" i="5" a="1"/>
  <c r="P380" i="5" s="1"/>
  <c r="P381" i="5" a="1"/>
  <c r="P381" i="5" s="1"/>
  <c r="P382" i="5" a="1"/>
  <c r="P382" i="5" s="1"/>
  <c r="P383" i="5" a="1"/>
  <c r="P383" i="5" s="1"/>
  <c r="P384" i="5" a="1"/>
  <c r="P384" i="5" s="1"/>
  <c r="P385" i="5" a="1"/>
  <c r="P385" i="5" s="1"/>
  <c r="P386" i="5" a="1"/>
  <c r="P386" i="5" s="1"/>
  <c r="P387" i="5" a="1"/>
  <c r="P387" i="5" s="1"/>
  <c r="P388" i="5" a="1"/>
  <c r="P388" i="5" s="1"/>
  <c r="P389" i="5" a="1"/>
  <c r="P389" i="5" s="1"/>
  <c r="P390" i="5" a="1"/>
  <c r="P390" i="5" s="1"/>
  <c r="P391" i="5" a="1"/>
  <c r="P391" i="5" s="1"/>
  <c r="P392" i="5" a="1"/>
  <c r="P392" i="5" s="1"/>
  <c r="P393" i="5" a="1"/>
  <c r="P393" i="5" s="1"/>
  <c r="P394" i="5" a="1"/>
  <c r="P394" i="5" s="1"/>
  <c r="P395" i="5" a="1"/>
  <c r="P395" i="5" s="1"/>
  <c r="P396" i="5" a="1"/>
  <c r="P396" i="5" s="1"/>
  <c r="P397" i="5" a="1"/>
  <c r="P397" i="5" s="1"/>
  <c r="P398" i="5" a="1"/>
  <c r="P398" i="5" s="1"/>
  <c r="P399" i="5" a="1"/>
  <c r="P399" i="5" s="1"/>
  <c r="P400" i="5" a="1"/>
  <c r="P400" i="5" s="1"/>
  <c r="P401" i="5" a="1"/>
  <c r="P401" i="5" s="1"/>
  <c r="P402" i="5" a="1"/>
  <c r="P402" i="5" s="1"/>
  <c r="P403" i="5" a="1"/>
  <c r="P403" i="5" s="1"/>
  <c r="P404" i="5" a="1"/>
  <c r="P404" i="5" s="1"/>
  <c r="P405" i="5" a="1"/>
  <c r="P405" i="5" s="1"/>
  <c r="P406" i="5" a="1"/>
  <c r="P406" i="5" s="1"/>
  <c r="P407" i="5" a="1"/>
  <c r="P407" i="5" s="1"/>
  <c r="P408" i="5" a="1"/>
  <c r="P408" i="5" s="1"/>
  <c r="P409" i="5" a="1"/>
  <c r="P409" i="5" s="1"/>
  <c r="P410" i="5" a="1"/>
  <c r="P410" i="5" s="1"/>
  <c r="P411" i="5" a="1"/>
  <c r="P411" i="5" s="1"/>
  <c r="P412" i="5" a="1"/>
  <c r="P412" i="5" s="1"/>
  <c r="P413" i="5" a="1"/>
  <c r="P413" i="5" s="1"/>
  <c r="P414" i="5" a="1"/>
  <c r="P414" i="5" s="1"/>
  <c r="P415" i="5" a="1"/>
  <c r="P415" i="5" s="1"/>
  <c r="P416" i="5" a="1"/>
  <c r="P416" i="5" s="1"/>
  <c r="P417" i="5" a="1"/>
  <c r="P417" i="5" s="1"/>
  <c r="P418" i="5" a="1"/>
  <c r="P418" i="5" s="1"/>
  <c r="P419" i="5" a="1"/>
  <c r="P419" i="5" s="1"/>
  <c r="P420" i="5" a="1"/>
  <c r="P420" i="5" s="1"/>
  <c r="P421" i="5" a="1"/>
  <c r="P421" i="5" s="1"/>
  <c r="P422" i="5" a="1"/>
  <c r="P422" i="5" s="1"/>
  <c r="P423" i="5" a="1"/>
  <c r="P423" i="5" s="1"/>
  <c r="P424" i="5" a="1"/>
  <c r="P424" i="5" s="1"/>
  <c r="P425" i="5" a="1"/>
  <c r="P425" i="5" s="1"/>
  <c r="P426" i="5" a="1"/>
  <c r="P426" i="5" s="1"/>
  <c r="P427" i="5" a="1"/>
  <c r="P427" i="5" s="1"/>
  <c r="P428" i="5" a="1"/>
  <c r="P428" i="5" s="1"/>
  <c r="P429" i="5" a="1"/>
  <c r="P429" i="5" s="1"/>
  <c r="P430" i="5" a="1"/>
  <c r="P430" i="5" s="1"/>
  <c r="P431" i="5" a="1"/>
  <c r="P431" i="5" s="1"/>
  <c r="P432" i="5" a="1"/>
  <c r="P432" i="5" s="1"/>
  <c r="P433" i="5" a="1"/>
  <c r="P433" i="5" s="1"/>
  <c r="P434" i="5" a="1"/>
  <c r="P434" i="5" s="1"/>
  <c r="P435" i="5" a="1"/>
  <c r="P435" i="5" s="1"/>
  <c r="P436" i="5" a="1"/>
  <c r="P436" i="5" s="1"/>
  <c r="P437" i="5" a="1"/>
  <c r="P437" i="5" s="1"/>
  <c r="P438" i="5" a="1"/>
  <c r="P438" i="5" s="1"/>
  <c r="P439" i="5" a="1"/>
  <c r="P439" i="5" s="1"/>
  <c r="P440" i="5" a="1"/>
  <c r="P440" i="5" s="1"/>
  <c r="P441" i="5" a="1"/>
  <c r="P441" i="5" s="1"/>
  <c r="P442" i="5" a="1"/>
  <c r="P442" i="5" s="1"/>
  <c r="P443" i="5" a="1"/>
  <c r="P443" i="5" s="1"/>
  <c r="P444" i="5" a="1"/>
  <c r="P444" i="5" s="1"/>
  <c r="P445" i="5" a="1"/>
  <c r="P445" i="5" s="1"/>
  <c r="P446" i="5" a="1"/>
  <c r="P446" i="5" s="1"/>
  <c r="P447" i="5" a="1"/>
  <c r="P447" i="5" s="1"/>
  <c r="P448" i="5" a="1"/>
  <c r="P448" i="5" s="1"/>
  <c r="P449" i="5" a="1"/>
  <c r="P449" i="5" s="1"/>
  <c r="P450" i="5" a="1"/>
  <c r="P450" i="5" s="1"/>
  <c r="P451" i="5" a="1"/>
  <c r="P451" i="5" s="1"/>
  <c r="P452" i="5" a="1"/>
  <c r="P452" i="5" s="1"/>
  <c r="P453" i="5" a="1"/>
  <c r="P453" i="5" s="1"/>
  <c r="P454" i="5" a="1"/>
  <c r="P454" i="5" s="1"/>
  <c r="P455" i="5" a="1"/>
  <c r="P455" i="5" s="1"/>
  <c r="P456" i="5" a="1"/>
  <c r="P456" i="5" s="1"/>
  <c r="P457" i="5" a="1"/>
  <c r="P457" i="5" s="1"/>
  <c r="P458" i="5" a="1"/>
  <c r="P458" i="5" s="1"/>
  <c r="P459" i="5" a="1"/>
  <c r="P459" i="5" s="1"/>
  <c r="P460" i="5" a="1"/>
  <c r="P460" i="5" s="1"/>
  <c r="P461" i="5" a="1"/>
  <c r="P461" i="5" s="1"/>
  <c r="P462" i="5" a="1"/>
  <c r="P462" i="5" s="1"/>
  <c r="P463" i="5" a="1"/>
  <c r="P463" i="5" s="1"/>
  <c r="P464" i="5" a="1"/>
  <c r="P464" i="5" s="1"/>
  <c r="P465" i="5" a="1"/>
  <c r="P465" i="5" s="1"/>
  <c r="P466" i="5" a="1"/>
  <c r="P466" i="5" s="1"/>
  <c r="P467" i="5" a="1"/>
  <c r="P467" i="5" s="1"/>
  <c r="P468" i="5" a="1"/>
  <c r="P468" i="5" s="1"/>
  <c r="P469" i="5" a="1"/>
  <c r="P469" i="5" s="1"/>
  <c r="P470" i="5" a="1"/>
  <c r="P470" i="5" s="1"/>
  <c r="P471" i="5" a="1"/>
  <c r="P471" i="5" s="1"/>
  <c r="P472" i="5" a="1"/>
  <c r="P472" i="5" s="1"/>
  <c r="P473" i="5" a="1"/>
  <c r="P473" i="5" s="1"/>
  <c r="P474" i="5" a="1"/>
  <c r="P474" i="5" s="1"/>
  <c r="P475" i="5" a="1"/>
  <c r="P475" i="5" s="1"/>
  <c r="P476" i="5" a="1"/>
  <c r="P476" i="5" s="1"/>
  <c r="P477" i="5" a="1"/>
  <c r="P477" i="5" s="1"/>
  <c r="P478" i="5" a="1"/>
  <c r="P478" i="5" s="1"/>
  <c r="P479" i="5" a="1"/>
  <c r="P479" i="5" s="1"/>
  <c r="P480" i="5" a="1"/>
  <c r="P480" i="5" s="1"/>
  <c r="P481" i="5" a="1"/>
  <c r="P481" i="5" s="1"/>
  <c r="P482" i="5" a="1"/>
  <c r="P482" i="5" s="1"/>
  <c r="P483" i="5" a="1"/>
  <c r="P483" i="5" s="1"/>
  <c r="P484" i="5" a="1"/>
  <c r="P484" i="5" s="1"/>
  <c r="P485" i="5" a="1"/>
  <c r="P485" i="5" s="1"/>
  <c r="P486" i="5" a="1"/>
  <c r="P486" i="5" s="1"/>
  <c r="P487" i="5" a="1"/>
  <c r="P487" i="5" s="1"/>
  <c r="P488" i="5" a="1"/>
  <c r="P488" i="5" s="1"/>
  <c r="P489" i="5" a="1"/>
  <c r="P489" i="5" s="1"/>
  <c r="P490" i="5" a="1"/>
  <c r="P490" i="5" s="1"/>
  <c r="P491" i="5" a="1"/>
  <c r="P491" i="5" s="1"/>
  <c r="P492" i="5" a="1"/>
  <c r="P492" i="5" s="1"/>
  <c r="P493" i="5" a="1"/>
  <c r="P493" i="5" s="1"/>
  <c r="P494" i="5" a="1"/>
  <c r="P494" i="5" s="1"/>
  <c r="P495" i="5" a="1"/>
  <c r="P495" i="5" s="1"/>
  <c r="P496" i="5" a="1"/>
  <c r="P496" i="5" s="1"/>
  <c r="P497" i="5" a="1"/>
  <c r="P497" i="5" s="1"/>
  <c r="P498" i="5" a="1"/>
  <c r="P498" i="5" s="1"/>
  <c r="P499" i="5" a="1"/>
  <c r="P499" i="5" s="1"/>
  <c r="P500" i="5" a="1"/>
  <c r="P500" i="5" s="1"/>
  <c r="P501" i="5" a="1"/>
  <c r="P501" i="5" s="1"/>
  <c r="P502" i="5" a="1"/>
  <c r="P502" i="5" s="1"/>
  <c r="P503" i="5" a="1"/>
  <c r="P503" i="5" s="1"/>
  <c r="P504" i="5" a="1"/>
  <c r="P504" i="5" s="1"/>
  <c r="P505" i="5" a="1"/>
  <c r="P505" i="5" s="1"/>
  <c r="P506" i="5" a="1"/>
  <c r="P506" i="5" s="1"/>
  <c r="P507" i="5" a="1"/>
  <c r="P507" i="5" s="1"/>
  <c r="P508" i="5" a="1"/>
  <c r="P508" i="5" s="1"/>
  <c r="P509" i="5" a="1"/>
  <c r="P509" i="5" s="1"/>
  <c r="P510" i="5" a="1"/>
  <c r="P510" i="5" s="1"/>
  <c r="P511" i="5" a="1"/>
  <c r="P511" i="5" s="1"/>
  <c r="P512" i="5" a="1"/>
  <c r="P512" i="5" s="1"/>
  <c r="P513" i="5" a="1"/>
  <c r="P513" i="5" s="1"/>
  <c r="P514" i="5" a="1"/>
  <c r="P514" i="5" s="1"/>
  <c r="P515" i="5" a="1"/>
  <c r="P515" i="5" s="1"/>
  <c r="P516" i="5" a="1"/>
  <c r="P516" i="5" s="1"/>
  <c r="P517" i="5" a="1"/>
  <c r="P517" i="5" s="1"/>
  <c r="P518" i="5" a="1"/>
  <c r="P518" i="5" s="1"/>
  <c r="P519" i="5" a="1"/>
  <c r="P519" i="5" s="1"/>
  <c r="P520" i="5" a="1"/>
  <c r="P520" i="5" s="1"/>
  <c r="P521" i="5" a="1"/>
  <c r="P521" i="5" s="1"/>
  <c r="P522" i="5" a="1"/>
  <c r="P522" i="5" s="1"/>
  <c r="P523" i="5" a="1"/>
  <c r="P523" i="5" s="1"/>
  <c r="P524" i="5" a="1"/>
  <c r="P524" i="5" s="1"/>
  <c r="P525" i="5" a="1"/>
  <c r="P525" i="5" s="1"/>
  <c r="P526" i="5" a="1"/>
  <c r="P526" i="5" s="1"/>
  <c r="P527" i="5" a="1"/>
  <c r="P527" i="5" s="1"/>
  <c r="P528" i="5" a="1"/>
  <c r="P528" i="5" s="1"/>
  <c r="P529" i="5" a="1"/>
  <c r="P529" i="5" s="1"/>
  <c r="P530" i="5" a="1"/>
  <c r="P530" i="5" s="1"/>
  <c r="P531" i="5" a="1"/>
  <c r="P531" i="5" s="1"/>
  <c r="P532" i="5" a="1"/>
  <c r="P532" i="5" s="1"/>
  <c r="P533" i="5" a="1"/>
  <c r="P533" i="5" s="1"/>
  <c r="P534" i="5" a="1"/>
  <c r="P534" i="5" s="1"/>
  <c r="P535" i="5" a="1"/>
  <c r="P535" i="5" s="1"/>
  <c r="P536" i="5" a="1"/>
  <c r="P536" i="5" s="1"/>
  <c r="P537" i="5" a="1"/>
  <c r="P537" i="5" s="1"/>
  <c r="P538" i="5" a="1"/>
  <c r="P538" i="5" s="1"/>
  <c r="P539" i="5" a="1"/>
  <c r="P539" i="5" s="1"/>
  <c r="P540" i="5" a="1"/>
  <c r="P540" i="5" s="1"/>
  <c r="P541" i="5" a="1"/>
  <c r="P541" i="5" s="1"/>
  <c r="P542" i="5" a="1"/>
  <c r="P542" i="5" s="1"/>
  <c r="P543" i="5" a="1"/>
  <c r="P543" i="5" s="1"/>
  <c r="P544" i="5" a="1"/>
  <c r="P544" i="5" s="1"/>
  <c r="P545" i="5" a="1"/>
  <c r="P545" i="5" s="1"/>
  <c r="P546" i="5" a="1"/>
  <c r="P546" i="5" s="1"/>
  <c r="P547" i="5" a="1"/>
  <c r="P547" i="5" s="1"/>
  <c r="P548" i="5" a="1"/>
  <c r="P548" i="5" s="1"/>
  <c r="P549" i="5" a="1"/>
  <c r="P549" i="5" s="1"/>
  <c r="P550" i="5" a="1"/>
  <c r="P550" i="5" s="1"/>
  <c r="P551" i="5" a="1"/>
  <c r="P551" i="5" s="1"/>
  <c r="P552" i="5" a="1"/>
  <c r="P552" i="5" s="1"/>
  <c r="P553" i="5" a="1"/>
  <c r="P553" i="5" s="1"/>
  <c r="P554" i="5" a="1"/>
  <c r="P554" i="5" s="1"/>
  <c r="P555" i="5" a="1"/>
  <c r="P555" i="5" s="1"/>
  <c r="P556" i="5" a="1"/>
  <c r="P556" i="5" s="1"/>
  <c r="P557" i="5" a="1"/>
  <c r="P557" i="5" s="1"/>
  <c r="P558" i="5" a="1"/>
  <c r="P558" i="5" s="1"/>
  <c r="P559" i="5" a="1"/>
  <c r="P559" i="5" s="1"/>
  <c r="P560" i="5" a="1"/>
  <c r="P560" i="5" s="1"/>
  <c r="P561" i="5" a="1"/>
  <c r="P561" i="5" s="1"/>
  <c r="P562" i="5" a="1"/>
  <c r="P562" i="5" s="1"/>
  <c r="P563" i="5" a="1"/>
  <c r="P563" i="5" s="1"/>
  <c r="P564" i="5" a="1"/>
  <c r="P564" i="5" s="1"/>
  <c r="P565" i="5" a="1"/>
  <c r="P565" i="5" s="1"/>
  <c r="P566" i="5" a="1"/>
  <c r="P566" i="5" s="1"/>
  <c r="P567" i="5" a="1"/>
  <c r="P567" i="5" s="1"/>
  <c r="P568" i="5" a="1"/>
  <c r="P568" i="5" s="1"/>
  <c r="P569" i="5" a="1"/>
  <c r="P569" i="5" s="1"/>
  <c r="P570" i="5" a="1"/>
  <c r="P570" i="5" s="1"/>
  <c r="P571" i="5" a="1"/>
  <c r="P571" i="5" s="1"/>
  <c r="P572" i="5" a="1"/>
  <c r="P572" i="5" s="1"/>
  <c r="P573" i="5" a="1"/>
  <c r="P573" i="5" s="1"/>
  <c r="P574" i="5" a="1"/>
  <c r="P574" i="5" s="1"/>
  <c r="P575" i="5" a="1"/>
  <c r="P575" i="5" s="1"/>
  <c r="P576" i="5" a="1"/>
  <c r="P576" i="5" s="1"/>
  <c r="P577" i="5" a="1"/>
  <c r="P577" i="5" s="1"/>
  <c r="P578" i="5" a="1"/>
  <c r="P578" i="5" s="1"/>
  <c r="P579" i="5" a="1"/>
  <c r="P579" i="5" s="1"/>
  <c r="P580" i="5" a="1"/>
  <c r="P580" i="5" s="1"/>
  <c r="P581" i="5" a="1"/>
  <c r="P581" i="5" s="1"/>
  <c r="P582" i="5" a="1"/>
  <c r="P582" i="5" s="1"/>
  <c r="P583" i="5" a="1"/>
  <c r="P583" i="5" s="1"/>
  <c r="P584" i="5" a="1"/>
  <c r="P584" i="5" s="1"/>
  <c r="P585" i="5" a="1"/>
  <c r="P585" i="5" s="1"/>
  <c r="P586" i="5" a="1"/>
  <c r="P586" i="5" s="1"/>
  <c r="P587" i="5" a="1"/>
  <c r="P587" i="5" s="1"/>
  <c r="P588" i="5" a="1"/>
  <c r="P588" i="5" s="1"/>
  <c r="P589" i="5" a="1"/>
  <c r="P589" i="5" s="1"/>
  <c r="P590" i="5" a="1"/>
  <c r="P590" i="5" s="1"/>
  <c r="P591" i="5" a="1"/>
  <c r="P591" i="5" s="1"/>
  <c r="P592" i="5" a="1"/>
  <c r="P592" i="5" s="1"/>
  <c r="P593" i="5" a="1"/>
  <c r="P593" i="5" s="1"/>
  <c r="P594" i="5" a="1"/>
  <c r="P594" i="5" s="1"/>
  <c r="P595" i="5" a="1"/>
  <c r="P595" i="5" s="1"/>
  <c r="P596" i="5" a="1"/>
  <c r="P596" i="5" s="1"/>
  <c r="P597" i="5" a="1"/>
  <c r="P597" i="5" s="1"/>
  <c r="P598" i="5" a="1"/>
  <c r="P598" i="5" s="1"/>
  <c r="P599" i="5" a="1"/>
  <c r="P599" i="5" s="1"/>
  <c r="P600" i="5" a="1"/>
  <c r="P600" i="5" s="1"/>
  <c r="P601" i="5" a="1"/>
  <c r="P601" i="5" s="1"/>
  <c r="P602" i="5" a="1"/>
  <c r="P602" i="5" s="1"/>
  <c r="P603" i="5" a="1"/>
  <c r="P603" i="5" s="1"/>
  <c r="P604" i="5" a="1"/>
  <c r="P604" i="5" s="1"/>
  <c r="P605" i="5" a="1"/>
  <c r="P605" i="5" s="1"/>
  <c r="P606" i="5" a="1"/>
  <c r="P606" i="5" s="1"/>
  <c r="P607" i="5" a="1"/>
  <c r="P607" i="5" s="1"/>
  <c r="P608" i="5" a="1"/>
  <c r="P608" i="5" s="1"/>
  <c r="P609" i="5" a="1"/>
  <c r="P609" i="5" s="1"/>
  <c r="P610" i="5" a="1"/>
  <c r="P610" i="5" s="1"/>
  <c r="P611" i="5" a="1"/>
  <c r="P611" i="5" s="1"/>
  <c r="P612" i="5" a="1"/>
  <c r="P612" i="5" s="1"/>
  <c r="P613" i="5" a="1"/>
  <c r="P613" i="5" s="1"/>
  <c r="P614" i="5" a="1"/>
  <c r="P614" i="5" s="1"/>
  <c r="P615" i="5" a="1"/>
  <c r="P615" i="5" s="1"/>
  <c r="P616" i="5" a="1"/>
  <c r="P616" i="5" s="1"/>
  <c r="P617" i="5" a="1"/>
  <c r="P617" i="5" s="1"/>
  <c r="P618" i="5" a="1"/>
  <c r="P618" i="5" s="1"/>
  <c r="P619" i="5" a="1"/>
  <c r="P619" i="5" s="1"/>
  <c r="P620" i="5" a="1"/>
  <c r="P620" i="5" s="1"/>
  <c r="P621" i="5" a="1"/>
  <c r="P621" i="5" s="1"/>
  <c r="P622" i="5" a="1"/>
  <c r="P622" i="5" s="1"/>
  <c r="P623" i="5" a="1"/>
  <c r="P623" i="5" s="1"/>
  <c r="P624" i="5" a="1"/>
  <c r="P624" i="5" s="1"/>
  <c r="P625" i="5" a="1"/>
  <c r="P625" i="5" s="1"/>
  <c r="P626" i="5" a="1"/>
  <c r="P626" i="5" s="1"/>
  <c r="P627" i="5" a="1"/>
  <c r="P627" i="5" s="1"/>
  <c r="P628" i="5" a="1"/>
  <c r="P628" i="5" s="1"/>
  <c r="P629" i="5" a="1"/>
  <c r="P629" i="5" s="1"/>
  <c r="P630" i="5" a="1"/>
  <c r="P630" i="5" s="1"/>
  <c r="P631" i="5" a="1"/>
  <c r="P631" i="5" s="1"/>
  <c r="P632" i="5" a="1"/>
  <c r="P632" i="5" s="1"/>
  <c r="P633" i="5" a="1"/>
  <c r="P633" i="5" s="1"/>
  <c r="P634" i="5" a="1"/>
  <c r="P634" i="5" s="1"/>
  <c r="P635" i="5" a="1"/>
  <c r="P635" i="5" s="1"/>
  <c r="P636" i="5" a="1"/>
  <c r="P636" i="5" s="1"/>
  <c r="P637" i="5" a="1"/>
  <c r="P637" i="5" s="1"/>
  <c r="P638" i="5" a="1"/>
  <c r="P638" i="5" s="1"/>
  <c r="P639" i="5" a="1"/>
  <c r="P639" i="5" s="1"/>
  <c r="P640" i="5" a="1"/>
  <c r="P640" i="5" s="1"/>
  <c r="P641" i="5" a="1"/>
  <c r="P641" i="5" s="1"/>
  <c r="P642" i="5" a="1"/>
  <c r="P642" i="5" s="1"/>
  <c r="P643" i="5" a="1"/>
  <c r="P643" i="5" s="1"/>
  <c r="P644" i="5" a="1"/>
  <c r="P644" i="5" s="1"/>
  <c r="P645" i="5" a="1"/>
  <c r="P645" i="5" s="1"/>
  <c r="P646" i="5" a="1"/>
  <c r="P646" i="5" s="1"/>
  <c r="P647" i="5" a="1"/>
  <c r="P647" i="5" s="1"/>
  <c r="P648" i="5" a="1"/>
  <c r="P648" i="5" s="1"/>
  <c r="P649" i="5" a="1"/>
  <c r="P649" i="5" s="1"/>
  <c r="P650" i="5" a="1"/>
  <c r="P650" i="5" s="1"/>
  <c r="P651" i="5" a="1"/>
  <c r="P651" i="5" s="1"/>
  <c r="P652" i="5" a="1"/>
  <c r="P652" i="5" s="1"/>
  <c r="P653" i="5" a="1"/>
  <c r="P653" i="5" s="1"/>
  <c r="P654" i="5" a="1"/>
  <c r="P654" i="5" s="1"/>
  <c r="P655" i="5" a="1"/>
  <c r="P655" i="5" s="1"/>
  <c r="P656" i="5" a="1"/>
  <c r="P656" i="5" s="1"/>
  <c r="P657" i="5" a="1"/>
  <c r="P657" i="5" s="1"/>
  <c r="P658" i="5" a="1"/>
  <c r="P658" i="5" s="1"/>
  <c r="P659" i="5" a="1"/>
  <c r="P659" i="5" s="1"/>
  <c r="P660" i="5" a="1"/>
  <c r="P660" i="5" s="1"/>
  <c r="P661" i="5" a="1"/>
  <c r="P661" i="5" s="1"/>
  <c r="P662" i="5" a="1"/>
  <c r="P662" i="5" s="1"/>
  <c r="P663" i="5" a="1"/>
  <c r="P663" i="5" s="1"/>
  <c r="P664" i="5" a="1"/>
  <c r="P664" i="5" s="1"/>
  <c r="P665" i="5" a="1"/>
  <c r="P665" i="5" s="1"/>
  <c r="P666" i="5" a="1"/>
  <c r="P666" i="5" s="1"/>
  <c r="P667" i="5" a="1"/>
  <c r="P667" i="5" s="1"/>
  <c r="P668" i="5" a="1"/>
  <c r="P668" i="5" s="1"/>
  <c r="P669" i="5" a="1"/>
  <c r="P669" i="5" s="1"/>
  <c r="P670" i="5" a="1"/>
  <c r="P670" i="5" s="1"/>
  <c r="P671" i="5" a="1"/>
  <c r="P671" i="5" s="1"/>
  <c r="P672" i="5" a="1"/>
  <c r="P672" i="5" s="1"/>
  <c r="P673" i="5" a="1"/>
  <c r="P673" i="5" s="1"/>
  <c r="P674" i="5" a="1"/>
  <c r="P674" i="5" s="1"/>
  <c r="P675" i="5" a="1"/>
  <c r="P675" i="5" s="1"/>
  <c r="P676" i="5" a="1"/>
  <c r="P676" i="5" s="1"/>
  <c r="P677" i="5" a="1"/>
  <c r="P677" i="5" s="1"/>
  <c r="P678" i="5" a="1"/>
  <c r="P678" i="5" s="1"/>
  <c r="P679" i="5" a="1"/>
  <c r="P679" i="5" s="1"/>
  <c r="P680" i="5" a="1"/>
  <c r="P680" i="5" s="1"/>
  <c r="P681" i="5" a="1"/>
  <c r="P681" i="5" s="1"/>
  <c r="P682" i="5" a="1"/>
  <c r="P682" i="5" s="1"/>
  <c r="P683" i="5" a="1"/>
  <c r="P683" i="5" s="1"/>
  <c r="P684" i="5" a="1"/>
  <c r="P684" i="5" s="1"/>
  <c r="P685" i="5" a="1"/>
  <c r="P685" i="5" s="1"/>
  <c r="P686" i="5" a="1"/>
  <c r="P686" i="5" s="1"/>
  <c r="P687" i="5" a="1"/>
  <c r="P687" i="5" s="1"/>
  <c r="P688" i="5" a="1"/>
  <c r="P688" i="5" s="1"/>
  <c r="P689" i="5" a="1"/>
  <c r="P689" i="5" s="1"/>
  <c r="P690" i="5" a="1"/>
  <c r="P690" i="5" s="1"/>
  <c r="P691" i="5" a="1"/>
  <c r="P691" i="5" s="1"/>
  <c r="P692" i="5" a="1"/>
  <c r="P692" i="5" s="1"/>
  <c r="P693" i="5" a="1"/>
  <c r="P693" i="5" s="1"/>
  <c r="P694" i="5" a="1"/>
  <c r="P694" i="5" s="1"/>
  <c r="P695" i="5" a="1"/>
  <c r="P695" i="5" s="1"/>
  <c r="P696" i="5" a="1"/>
  <c r="P696" i="5" s="1"/>
  <c r="P697" i="5" a="1"/>
  <c r="P697" i="5" s="1"/>
  <c r="P698" i="5" a="1"/>
  <c r="P698" i="5" s="1"/>
  <c r="P699" i="5" a="1"/>
  <c r="P699" i="5" s="1"/>
  <c r="P700" i="5" a="1"/>
  <c r="P700" i="5" s="1"/>
  <c r="P701" i="5" a="1"/>
  <c r="P701" i="5" s="1"/>
  <c r="P702" i="5" a="1"/>
  <c r="P702" i="5" s="1"/>
  <c r="P703" i="5" a="1"/>
  <c r="P703" i="5" s="1"/>
  <c r="P704" i="5" a="1"/>
  <c r="P704" i="5" s="1"/>
  <c r="P705" i="5" a="1"/>
  <c r="P705" i="5" s="1"/>
  <c r="P706" i="5" a="1"/>
  <c r="P706" i="5" s="1"/>
  <c r="P707" i="5" a="1"/>
  <c r="P707" i="5" s="1"/>
  <c r="P708" i="5" a="1"/>
  <c r="P708" i="5" s="1"/>
  <c r="P709" i="5" a="1"/>
  <c r="P709" i="5" s="1"/>
  <c r="P710" i="5" a="1"/>
  <c r="P710" i="5" s="1"/>
  <c r="P711" i="5" a="1"/>
  <c r="P711" i="5" s="1"/>
  <c r="P712" i="5" a="1"/>
  <c r="P712" i="5" s="1"/>
  <c r="P713" i="5" a="1"/>
  <c r="P713" i="5" s="1"/>
  <c r="P714" i="5" a="1"/>
  <c r="P714" i="5" s="1"/>
  <c r="P715" i="5" a="1"/>
  <c r="P715" i="5" s="1"/>
  <c r="P716" i="5" a="1"/>
  <c r="P716" i="5" s="1"/>
  <c r="P717" i="5" a="1"/>
  <c r="P717" i="5" s="1"/>
  <c r="P718" i="5" a="1"/>
  <c r="P718" i="5" s="1"/>
  <c r="P719" i="5" a="1"/>
  <c r="P719" i="5" s="1"/>
  <c r="P720" i="5" a="1"/>
  <c r="P720" i="5" s="1"/>
  <c r="P721" i="5" a="1"/>
  <c r="P721" i="5" s="1"/>
  <c r="P722" i="5" a="1"/>
  <c r="P722" i="5" s="1"/>
  <c r="P723" i="5" a="1"/>
  <c r="P723" i="5" s="1"/>
  <c r="P724" i="5" a="1"/>
  <c r="P724" i="5" s="1"/>
  <c r="P725" i="5" a="1"/>
  <c r="P725" i="5" s="1"/>
  <c r="P726" i="5" a="1"/>
  <c r="P726" i="5" s="1"/>
  <c r="P727" i="5" a="1"/>
  <c r="P727" i="5" s="1"/>
  <c r="P728" i="5" a="1"/>
  <c r="P728" i="5" s="1"/>
  <c r="P729" i="5" a="1"/>
  <c r="P729" i="5" s="1"/>
  <c r="P730" i="5" a="1"/>
  <c r="P730" i="5" s="1"/>
  <c r="P731" i="5" a="1"/>
  <c r="P731" i="5" s="1"/>
  <c r="P732" i="5" a="1"/>
  <c r="P732" i="5" s="1"/>
  <c r="P733" i="5" a="1"/>
  <c r="P733" i="5" s="1"/>
  <c r="P734" i="5" a="1"/>
  <c r="P734" i="5" s="1"/>
  <c r="P735" i="5" a="1"/>
  <c r="P735" i="5" s="1"/>
  <c r="P736" i="5" a="1"/>
  <c r="P736" i="5" s="1"/>
  <c r="P737" i="5" a="1"/>
  <c r="P737" i="5" s="1"/>
  <c r="P738" i="5" a="1"/>
  <c r="P738" i="5" s="1"/>
  <c r="P739" i="5" a="1"/>
  <c r="P739" i="5" s="1"/>
  <c r="P740" i="5" a="1"/>
  <c r="P740" i="5" s="1"/>
  <c r="P741" i="5" a="1"/>
  <c r="P741" i="5" s="1"/>
  <c r="P742" i="5" a="1"/>
  <c r="P742" i="5" s="1"/>
  <c r="P743" i="5" a="1"/>
  <c r="P743" i="5" s="1"/>
  <c r="P744" i="5" a="1"/>
  <c r="P744" i="5" s="1"/>
  <c r="P745" i="5" a="1"/>
  <c r="P745" i="5" s="1"/>
  <c r="P746" i="5" a="1"/>
  <c r="P746" i="5" s="1"/>
  <c r="P747" i="5" a="1"/>
  <c r="P747" i="5" s="1"/>
  <c r="P748" i="5" a="1"/>
  <c r="P748" i="5" s="1"/>
  <c r="P749" i="5" a="1"/>
  <c r="P749" i="5" s="1"/>
  <c r="P750" i="5" a="1"/>
  <c r="P750" i="5" s="1"/>
  <c r="P751" i="5" a="1"/>
  <c r="P751" i="5" s="1"/>
  <c r="P752" i="5" a="1"/>
  <c r="P752" i="5" s="1"/>
  <c r="P753" i="5" a="1"/>
  <c r="P753" i="5" s="1"/>
  <c r="P754" i="5" a="1"/>
  <c r="P754" i="5" s="1"/>
  <c r="P755" i="5" a="1"/>
  <c r="P755" i="5" s="1"/>
  <c r="P756" i="5" a="1"/>
  <c r="P756" i="5" s="1"/>
  <c r="P757" i="5" a="1"/>
  <c r="P757" i="5" s="1"/>
  <c r="P758" i="5" a="1"/>
  <c r="P758" i="5" s="1"/>
  <c r="P759" i="5" a="1"/>
  <c r="P759" i="5" s="1"/>
  <c r="P760" i="5" a="1"/>
  <c r="P760" i="5" s="1"/>
  <c r="P761" i="5" a="1"/>
  <c r="P761" i="5" s="1"/>
  <c r="P762" i="5" a="1"/>
  <c r="P762" i="5" s="1"/>
  <c r="P763" i="5" a="1"/>
  <c r="P763" i="5" s="1"/>
  <c r="P764" i="5" a="1"/>
  <c r="P764" i="5" s="1"/>
  <c r="P765" i="5" a="1"/>
  <c r="P765" i="5" s="1"/>
  <c r="P766" i="5" a="1"/>
  <c r="P766" i="5" s="1"/>
  <c r="P767" i="5" a="1"/>
  <c r="P767" i="5" s="1"/>
  <c r="P768" i="5" a="1"/>
  <c r="P768" i="5" s="1"/>
  <c r="P769" i="5" a="1"/>
  <c r="P769" i="5" s="1"/>
  <c r="P770" i="5" a="1"/>
  <c r="P770" i="5" s="1"/>
  <c r="P771" i="5" a="1"/>
  <c r="P771" i="5" s="1"/>
  <c r="P772" i="5" a="1"/>
  <c r="P772" i="5" s="1"/>
  <c r="P773" i="5" a="1"/>
  <c r="P773" i="5" s="1"/>
  <c r="P774" i="5" a="1"/>
  <c r="P774" i="5" s="1"/>
  <c r="P775" i="5" a="1"/>
  <c r="P775" i="5" s="1"/>
  <c r="P776" i="5" a="1"/>
  <c r="P776" i="5" s="1"/>
  <c r="P777" i="5" a="1"/>
  <c r="P777" i="5" s="1"/>
  <c r="P778" i="5" a="1"/>
  <c r="P778" i="5" s="1"/>
  <c r="P779" i="5" a="1"/>
  <c r="P779" i="5" s="1"/>
  <c r="P780" i="5" a="1"/>
  <c r="P780" i="5" s="1"/>
  <c r="P781" i="5" a="1"/>
  <c r="P781" i="5" s="1"/>
  <c r="P782" i="5" a="1"/>
  <c r="P782" i="5" s="1"/>
  <c r="P783" i="5" a="1"/>
  <c r="P783" i="5" s="1"/>
  <c r="P784" i="5" a="1"/>
  <c r="P784" i="5" s="1"/>
  <c r="P785" i="5" a="1"/>
  <c r="P785" i="5" s="1"/>
  <c r="P786" i="5" a="1"/>
  <c r="P786" i="5" s="1"/>
  <c r="P787" i="5" a="1"/>
  <c r="P787" i="5" s="1"/>
  <c r="P788" i="5" a="1"/>
  <c r="P788" i="5" s="1"/>
  <c r="P789" i="5" a="1"/>
  <c r="P789" i="5" s="1"/>
  <c r="P790" i="5" a="1"/>
  <c r="P790" i="5" s="1"/>
  <c r="P791" i="5" a="1"/>
  <c r="P791" i="5" s="1"/>
  <c r="P792" i="5" a="1"/>
  <c r="P792" i="5" s="1"/>
  <c r="P793" i="5" a="1"/>
  <c r="P793" i="5" s="1"/>
  <c r="P794" i="5" a="1"/>
  <c r="P794" i="5" s="1"/>
  <c r="P795" i="5" a="1"/>
  <c r="P795" i="5" s="1"/>
  <c r="P796" i="5" a="1"/>
  <c r="P796" i="5" s="1"/>
  <c r="P797" i="5" a="1"/>
  <c r="P797" i="5" s="1"/>
  <c r="P798" i="5" a="1"/>
  <c r="P798" i="5" s="1"/>
  <c r="P799" i="5" a="1"/>
  <c r="P799" i="5" s="1"/>
  <c r="P800" i="5" a="1"/>
  <c r="P800" i="5" s="1"/>
  <c r="P801" i="5" a="1"/>
  <c r="P801" i="5" s="1"/>
  <c r="P802" i="5" a="1"/>
  <c r="P802" i="5" s="1"/>
  <c r="P803" i="5" a="1"/>
  <c r="P803" i="5" s="1"/>
  <c r="P804" i="5" a="1"/>
  <c r="P804" i="5" s="1"/>
  <c r="P805" i="5" a="1"/>
  <c r="P805" i="5" s="1"/>
  <c r="P806" i="5" a="1"/>
  <c r="P806" i="5" s="1"/>
  <c r="P807" i="5" a="1"/>
  <c r="P807" i="5" s="1"/>
  <c r="P808" i="5" a="1"/>
  <c r="P808" i="5" s="1"/>
  <c r="P809" i="5" a="1"/>
  <c r="P809" i="5" s="1"/>
  <c r="P810" i="5" a="1"/>
  <c r="P810" i="5" s="1"/>
  <c r="P811" i="5" a="1"/>
  <c r="P811" i="5" s="1"/>
  <c r="P812" i="5" a="1"/>
  <c r="P812" i="5" s="1"/>
  <c r="P813" i="5" a="1"/>
  <c r="P813" i="5" s="1"/>
  <c r="P814" i="5" a="1"/>
  <c r="P814" i="5" s="1"/>
  <c r="P815" i="5" a="1"/>
  <c r="P815" i="5" s="1"/>
  <c r="P816" i="5" a="1"/>
  <c r="P816" i="5" s="1"/>
  <c r="P817" i="5" a="1"/>
  <c r="P817" i="5" s="1"/>
  <c r="P818" i="5" a="1"/>
  <c r="P818" i="5" s="1"/>
  <c r="P819" i="5" a="1"/>
  <c r="P819" i="5" s="1"/>
  <c r="P820" i="5" a="1"/>
  <c r="P820" i="5" s="1"/>
  <c r="P821" i="5" a="1"/>
  <c r="P821" i="5" s="1"/>
  <c r="P822" i="5" a="1"/>
  <c r="P822" i="5" s="1"/>
  <c r="P823" i="5" a="1"/>
  <c r="P823" i="5" s="1"/>
  <c r="P824" i="5" a="1"/>
  <c r="P824" i="5" s="1"/>
  <c r="P825" i="5" a="1"/>
  <c r="P825" i="5" s="1"/>
  <c r="P826" i="5" a="1"/>
  <c r="P826" i="5" s="1"/>
  <c r="P827" i="5" a="1"/>
  <c r="P827" i="5" s="1"/>
  <c r="P828" i="5" a="1"/>
  <c r="P828" i="5" s="1"/>
  <c r="P829" i="5" a="1"/>
  <c r="P829" i="5" s="1"/>
  <c r="P830" i="5" a="1"/>
  <c r="P830" i="5" s="1"/>
  <c r="P831" i="5" a="1"/>
  <c r="P831" i="5" s="1"/>
  <c r="P832" i="5" a="1"/>
  <c r="P832" i="5" s="1"/>
  <c r="P833" i="5" a="1"/>
  <c r="P833" i="5" s="1"/>
  <c r="P834" i="5" a="1"/>
  <c r="P834" i="5" s="1"/>
  <c r="P835" i="5" a="1"/>
  <c r="P835" i="5" s="1"/>
  <c r="P836" i="5" a="1"/>
  <c r="P836" i="5" s="1"/>
  <c r="P837" i="5" a="1"/>
  <c r="P837" i="5" s="1"/>
  <c r="P838" i="5" a="1"/>
  <c r="P838" i="5" s="1"/>
  <c r="P839" i="5" a="1"/>
  <c r="P839" i="5" s="1"/>
  <c r="P840" i="5" a="1"/>
  <c r="P840" i="5" s="1"/>
  <c r="P841" i="5" a="1"/>
  <c r="P841" i="5" s="1"/>
  <c r="P842" i="5" a="1"/>
  <c r="P842" i="5" s="1"/>
  <c r="P843" i="5" a="1"/>
  <c r="P843" i="5" s="1"/>
  <c r="P844" i="5" a="1"/>
  <c r="P844" i="5" s="1"/>
  <c r="P845" i="5" a="1"/>
  <c r="P845" i="5" s="1"/>
  <c r="P846" i="5" a="1"/>
  <c r="P846" i="5" s="1"/>
  <c r="P847" i="5" a="1"/>
  <c r="P847" i="5" s="1"/>
  <c r="P848" i="5" a="1"/>
  <c r="P848" i="5" s="1"/>
  <c r="P849" i="5" a="1"/>
  <c r="P849" i="5" s="1"/>
  <c r="P850" i="5" a="1"/>
  <c r="P850" i="5" s="1"/>
  <c r="P851" i="5" a="1"/>
  <c r="P851" i="5" s="1"/>
  <c r="P852" i="5" a="1"/>
  <c r="P852" i="5" s="1"/>
  <c r="P853" i="5" a="1"/>
  <c r="P853" i="5" s="1"/>
  <c r="P854" i="5" a="1"/>
  <c r="P854" i="5" s="1"/>
  <c r="P855" i="5" a="1"/>
  <c r="P855" i="5" s="1"/>
  <c r="P856" i="5" a="1"/>
  <c r="P856" i="5" s="1"/>
  <c r="P857" i="5" a="1"/>
  <c r="P857" i="5" s="1"/>
  <c r="P858" i="5" a="1"/>
  <c r="P858" i="5" s="1"/>
  <c r="P859" i="5" a="1"/>
  <c r="P859" i="5" s="1"/>
  <c r="P860" i="5" a="1"/>
  <c r="P860" i="5" s="1"/>
  <c r="P861" i="5" a="1"/>
  <c r="P861" i="5" s="1"/>
  <c r="P862" i="5" a="1"/>
  <c r="P862" i="5" s="1"/>
  <c r="P863" i="5" a="1"/>
  <c r="P863" i="5" s="1"/>
  <c r="P864" i="5" a="1"/>
  <c r="P864" i="5" s="1"/>
  <c r="P865" i="5" a="1"/>
  <c r="P865" i="5" s="1"/>
  <c r="P866" i="5" a="1"/>
  <c r="P866" i="5" s="1"/>
  <c r="P867" i="5" a="1"/>
  <c r="P867" i="5" s="1"/>
  <c r="P868" i="5" a="1"/>
  <c r="P868" i="5" s="1"/>
  <c r="P869" i="5" a="1"/>
  <c r="P869" i="5" s="1"/>
  <c r="P870" i="5" a="1"/>
  <c r="P870" i="5" s="1"/>
  <c r="P871" i="5" a="1"/>
  <c r="P871" i="5" s="1"/>
  <c r="P872" i="5" a="1"/>
  <c r="P872" i="5" s="1"/>
  <c r="P873" i="5" a="1"/>
  <c r="P873" i="5" s="1"/>
  <c r="P874" i="5" a="1"/>
  <c r="P874" i="5" s="1"/>
  <c r="P875" i="5" a="1"/>
  <c r="P875" i="5" s="1"/>
  <c r="P876" i="5" a="1"/>
  <c r="P876" i="5" s="1"/>
  <c r="P877" i="5" a="1"/>
  <c r="P877" i="5" s="1"/>
  <c r="P878" i="5" a="1"/>
  <c r="P878" i="5" s="1"/>
  <c r="P879" i="5" a="1"/>
  <c r="P879" i="5" s="1"/>
  <c r="P880" i="5" a="1"/>
  <c r="P880" i="5" s="1"/>
  <c r="P881" i="5" a="1"/>
  <c r="P881" i="5" s="1"/>
  <c r="P882" i="5" a="1"/>
  <c r="P882" i="5" s="1"/>
  <c r="P883" i="5" a="1"/>
  <c r="P883" i="5" s="1"/>
  <c r="P884" i="5" a="1"/>
  <c r="P884" i="5" s="1"/>
  <c r="P885" i="5" a="1"/>
  <c r="P885" i="5" s="1"/>
  <c r="P886" i="5" a="1"/>
  <c r="P886" i="5" s="1"/>
  <c r="P887" i="5" a="1"/>
  <c r="P887" i="5" s="1"/>
  <c r="P888" i="5" a="1"/>
  <c r="P888" i="5" s="1"/>
  <c r="P889" i="5" a="1"/>
  <c r="P889" i="5" s="1"/>
  <c r="P890" i="5" a="1"/>
  <c r="P890" i="5" s="1"/>
  <c r="P891" i="5" a="1"/>
  <c r="P891" i="5" s="1"/>
  <c r="P892" i="5" a="1"/>
  <c r="P892" i="5" s="1"/>
  <c r="P893" i="5" a="1"/>
  <c r="P893" i="5" s="1"/>
  <c r="P894" i="5" a="1"/>
  <c r="P894" i="5" s="1"/>
  <c r="P895" i="5" a="1"/>
  <c r="P895" i="5" s="1"/>
  <c r="P896" i="5" a="1"/>
  <c r="P896" i="5" s="1"/>
  <c r="P897" i="5" a="1"/>
  <c r="P897" i="5" s="1"/>
  <c r="P898" i="5" a="1"/>
  <c r="P898" i="5" s="1"/>
  <c r="P899" i="5" a="1"/>
  <c r="P899" i="5" s="1"/>
  <c r="P900" i="5" a="1"/>
  <c r="P900" i="5" s="1"/>
  <c r="P901" i="5" a="1"/>
  <c r="P901" i="5" s="1"/>
  <c r="P902" i="5" a="1"/>
  <c r="P902" i="5" s="1"/>
  <c r="P903" i="5" a="1"/>
  <c r="P903" i="5" s="1"/>
  <c r="P904" i="5" a="1"/>
  <c r="P904" i="5" s="1"/>
  <c r="P905" i="5" a="1"/>
  <c r="P905" i="5" s="1"/>
  <c r="P906" i="5" a="1"/>
  <c r="P906" i="5" s="1"/>
  <c r="P907" i="5" a="1"/>
  <c r="P907" i="5" s="1"/>
  <c r="P908" i="5" a="1"/>
  <c r="P908" i="5" s="1"/>
  <c r="P909" i="5" a="1"/>
  <c r="P909" i="5" s="1"/>
  <c r="P910" i="5" a="1"/>
  <c r="P910" i="5" s="1"/>
  <c r="P911" i="5" a="1"/>
  <c r="P911" i="5" s="1"/>
  <c r="P912" i="5" a="1"/>
  <c r="P912" i="5" s="1"/>
  <c r="P913" i="5" a="1"/>
  <c r="P913" i="5" s="1"/>
  <c r="P914" i="5" a="1"/>
  <c r="P914" i="5" s="1"/>
  <c r="P915" i="5" a="1"/>
  <c r="P915" i="5" s="1"/>
  <c r="P916" i="5" a="1"/>
  <c r="P916" i="5" s="1"/>
  <c r="P917" i="5" a="1"/>
  <c r="P917" i="5" s="1"/>
  <c r="P918" i="5" a="1"/>
  <c r="P918" i="5" s="1"/>
  <c r="P919" i="5" a="1"/>
  <c r="P919" i="5" s="1"/>
  <c r="P920" i="5" a="1"/>
  <c r="P920" i="5" s="1"/>
  <c r="P921" i="5" a="1"/>
  <c r="P921" i="5" s="1"/>
  <c r="P922" i="5" a="1"/>
  <c r="P922" i="5" s="1"/>
  <c r="P923" i="5" a="1"/>
  <c r="P923" i="5" s="1"/>
  <c r="P924" i="5" a="1"/>
  <c r="P924" i="5" s="1"/>
  <c r="P925" i="5" a="1"/>
  <c r="P925" i="5" s="1"/>
  <c r="P926" i="5" a="1"/>
  <c r="P926" i="5" s="1"/>
  <c r="P927" i="5" a="1"/>
  <c r="P927" i="5" s="1"/>
  <c r="P928" i="5" a="1"/>
  <c r="P928" i="5" s="1"/>
  <c r="P929" i="5" a="1"/>
  <c r="P929" i="5" s="1"/>
  <c r="P930" i="5" a="1"/>
  <c r="P930" i="5" s="1"/>
  <c r="P931" i="5" a="1"/>
  <c r="P931" i="5" s="1"/>
  <c r="P932" i="5" a="1"/>
  <c r="P932" i="5" s="1"/>
  <c r="P933" i="5" a="1"/>
  <c r="P933" i="5" s="1"/>
  <c r="P934" i="5" a="1"/>
  <c r="P934" i="5" s="1"/>
  <c r="P935" i="5" a="1"/>
  <c r="P935" i="5" s="1"/>
  <c r="P936" i="5" a="1"/>
  <c r="P936" i="5" s="1"/>
  <c r="P937" i="5" a="1"/>
  <c r="P937" i="5" s="1"/>
  <c r="P938" i="5" a="1"/>
  <c r="P938" i="5" s="1"/>
  <c r="P939" i="5" a="1"/>
  <c r="P939" i="5" s="1"/>
  <c r="P940" i="5" a="1"/>
  <c r="P940" i="5" s="1"/>
  <c r="P941" i="5" a="1"/>
  <c r="P941" i="5" s="1"/>
  <c r="P942" i="5" a="1"/>
  <c r="P942" i="5" s="1"/>
  <c r="P943" i="5" a="1"/>
  <c r="P943" i="5" s="1"/>
  <c r="P944" i="5" a="1"/>
  <c r="P944" i="5" s="1"/>
  <c r="P945" i="5" a="1"/>
  <c r="P945" i="5" s="1"/>
  <c r="P946" i="5" a="1"/>
  <c r="P946" i="5" s="1"/>
  <c r="P947" i="5" a="1"/>
  <c r="P947" i="5" s="1"/>
  <c r="P948" i="5" a="1"/>
  <c r="P948" i="5" s="1"/>
  <c r="P949" i="5" a="1"/>
  <c r="P949" i="5" s="1"/>
  <c r="P950" i="5" a="1"/>
  <c r="P950" i="5" s="1"/>
  <c r="P951" i="5" a="1"/>
  <c r="P951" i="5" s="1"/>
  <c r="P952" i="5" a="1"/>
  <c r="P952" i="5" s="1"/>
  <c r="P953" i="5" a="1"/>
  <c r="P953" i="5" s="1"/>
  <c r="P954" i="5" a="1"/>
  <c r="P954" i="5" s="1"/>
  <c r="P955" i="5" a="1"/>
  <c r="P955" i="5" s="1"/>
  <c r="P956" i="5" a="1"/>
  <c r="P956" i="5" s="1"/>
  <c r="P957" i="5" a="1"/>
  <c r="P957" i="5" s="1"/>
  <c r="P958" i="5" a="1"/>
  <c r="P958" i="5" s="1"/>
  <c r="P959" i="5" a="1"/>
  <c r="P959" i="5" s="1"/>
  <c r="P960" i="5" a="1"/>
  <c r="P960" i="5" s="1"/>
  <c r="P961" i="5" a="1"/>
  <c r="P961" i="5" s="1"/>
  <c r="P962" i="5" a="1"/>
  <c r="P962" i="5" s="1"/>
  <c r="P963" i="5" a="1"/>
  <c r="P963" i="5" s="1"/>
  <c r="P964" i="5" a="1"/>
  <c r="P964" i="5" s="1"/>
  <c r="P965" i="5" a="1"/>
  <c r="P965" i="5" s="1"/>
  <c r="P966" i="5" a="1"/>
  <c r="P966" i="5" s="1"/>
  <c r="P967" i="5" a="1"/>
  <c r="P967" i="5" s="1"/>
  <c r="P968" i="5" a="1"/>
  <c r="P968" i="5" s="1"/>
  <c r="P969" i="5" a="1"/>
  <c r="P969" i="5" s="1"/>
  <c r="P970" i="5" a="1"/>
  <c r="P970" i="5" s="1"/>
  <c r="P971" i="5" a="1"/>
  <c r="P971" i="5" s="1"/>
  <c r="P972" i="5" a="1"/>
  <c r="P972" i="5" s="1"/>
  <c r="P973" i="5" a="1"/>
  <c r="P973" i="5" s="1"/>
  <c r="P974" i="5" a="1"/>
  <c r="P974" i="5" s="1"/>
  <c r="P975" i="5" a="1"/>
  <c r="P975" i="5" s="1"/>
  <c r="P976" i="5" a="1"/>
  <c r="P976" i="5" s="1"/>
  <c r="P977" i="5" a="1"/>
  <c r="P977" i="5" s="1"/>
  <c r="P978" i="5" a="1"/>
  <c r="P978" i="5" s="1"/>
  <c r="P979" i="5" a="1"/>
  <c r="P979" i="5" s="1"/>
  <c r="P980" i="5" a="1"/>
  <c r="P980" i="5" s="1"/>
  <c r="P981" i="5" a="1"/>
  <c r="P981" i="5" s="1"/>
  <c r="P982" i="5" a="1"/>
  <c r="P982" i="5" s="1"/>
  <c r="P983" i="5" a="1"/>
  <c r="P983" i="5" s="1"/>
  <c r="P984" i="5" a="1"/>
  <c r="P984" i="5" s="1"/>
  <c r="P985" i="5" a="1"/>
  <c r="P985" i="5" s="1"/>
  <c r="P986" i="5" a="1"/>
  <c r="P986" i="5" s="1"/>
  <c r="P987" i="5" a="1"/>
  <c r="P987" i="5" s="1"/>
  <c r="P988" i="5" a="1"/>
  <c r="P988" i="5" s="1"/>
  <c r="P989" i="5" a="1"/>
  <c r="P989" i="5" s="1"/>
  <c r="P990" i="5" a="1"/>
  <c r="P990" i="5" s="1"/>
  <c r="P991" i="5" a="1"/>
  <c r="P991" i="5" s="1"/>
  <c r="P992" i="5" a="1"/>
  <c r="P992" i="5" s="1"/>
  <c r="P993" i="5" a="1"/>
  <c r="P993" i="5" s="1"/>
  <c r="P994" i="5" a="1"/>
  <c r="P994" i="5" s="1"/>
  <c r="P995" i="5" a="1"/>
  <c r="P995" i="5" s="1"/>
  <c r="P996" i="5" a="1"/>
  <c r="P996" i="5" s="1"/>
  <c r="P997" i="5" a="1"/>
  <c r="P997" i="5" s="1"/>
  <c r="P998" i="5" a="1"/>
  <c r="P998" i="5" s="1"/>
  <c r="P999" i="5" a="1"/>
  <c r="P999" i="5" s="1"/>
  <c r="P1000" i="5" a="1"/>
  <c r="P1000" i="5" s="1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C52" i="5"/>
  <c r="D52" i="5"/>
  <c r="C53" i="5"/>
  <c r="D53" i="5"/>
  <c r="C54" i="5"/>
  <c r="D54" i="5"/>
  <c r="C55" i="5"/>
  <c r="D55" i="5"/>
  <c r="C56" i="5"/>
  <c r="D56" i="5"/>
  <c r="C57" i="5"/>
  <c r="D57" i="5"/>
  <c r="C58" i="5"/>
  <c r="D58" i="5"/>
  <c r="C59" i="5"/>
  <c r="D59" i="5"/>
  <c r="C60" i="5"/>
  <c r="D60" i="5"/>
  <c r="C61" i="5"/>
  <c r="D61" i="5"/>
  <c r="C62" i="5"/>
  <c r="D62" i="5"/>
  <c r="C63" i="5"/>
  <c r="D63" i="5"/>
  <c r="C64" i="5"/>
  <c r="D64" i="5"/>
  <c r="C65" i="5"/>
  <c r="D65" i="5"/>
  <c r="C66" i="5"/>
  <c r="D66" i="5"/>
  <c r="C67" i="5"/>
  <c r="D67" i="5"/>
  <c r="C68" i="5"/>
  <c r="D68" i="5"/>
  <c r="C69" i="5"/>
  <c r="D69" i="5"/>
  <c r="C70" i="5"/>
  <c r="D70" i="5"/>
  <c r="C71" i="5"/>
  <c r="D71" i="5"/>
  <c r="C72" i="5"/>
  <c r="D72" i="5"/>
  <c r="C73" i="5"/>
  <c r="D73" i="5"/>
  <c r="C74" i="5"/>
  <c r="D74" i="5"/>
  <c r="C75" i="5"/>
  <c r="D75" i="5"/>
  <c r="C76" i="5"/>
  <c r="D76" i="5"/>
  <c r="C77" i="5"/>
  <c r="D77" i="5"/>
  <c r="C78" i="5"/>
  <c r="D78" i="5"/>
  <c r="C79" i="5"/>
  <c r="D79" i="5"/>
  <c r="C80" i="5"/>
  <c r="D80" i="5"/>
  <c r="C81" i="5"/>
  <c r="D81" i="5"/>
  <c r="C82" i="5"/>
  <c r="D82" i="5"/>
  <c r="C83" i="5"/>
  <c r="D83" i="5"/>
  <c r="C84" i="5"/>
  <c r="D84" i="5"/>
  <c r="C85" i="5"/>
  <c r="D85" i="5"/>
  <c r="C86" i="5"/>
  <c r="D86" i="5"/>
  <c r="C87" i="5"/>
  <c r="D87" i="5"/>
  <c r="C88" i="5"/>
  <c r="D88" i="5"/>
  <c r="C89" i="5"/>
  <c r="D89" i="5"/>
  <c r="C90" i="5"/>
  <c r="D90" i="5"/>
  <c r="C91" i="5"/>
  <c r="D91" i="5"/>
  <c r="C92" i="5"/>
  <c r="D92" i="5"/>
  <c r="C93" i="5"/>
  <c r="D93" i="5"/>
  <c r="C94" i="5"/>
  <c r="D94" i="5"/>
  <c r="C95" i="5"/>
  <c r="D95" i="5"/>
  <c r="C96" i="5"/>
  <c r="D96" i="5"/>
  <c r="C97" i="5"/>
  <c r="D97" i="5"/>
  <c r="C98" i="5"/>
  <c r="D98" i="5"/>
  <c r="C99" i="5"/>
  <c r="D99" i="5"/>
  <c r="C100" i="5"/>
  <c r="D100" i="5"/>
  <c r="C101" i="5"/>
  <c r="D101" i="5"/>
  <c r="C102" i="5"/>
  <c r="D102" i="5"/>
  <c r="C103" i="5"/>
  <c r="D103" i="5"/>
  <c r="C104" i="5"/>
  <c r="D104" i="5"/>
  <c r="C105" i="5"/>
  <c r="D105" i="5"/>
  <c r="C106" i="5"/>
  <c r="D106" i="5"/>
  <c r="C107" i="5"/>
  <c r="D107" i="5"/>
  <c r="C108" i="5"/>
  <c r="D108" i="5"/>
  <c r="C109" i="5"/>
  <c r="D109" i="5"/>
  <c r="C110" i="5"/>
  <c r="D110" i="5"/>
  <c r="C111" i="5"/>
  <c r="D111" i="5"/>
  <c r="C112" i="5"/>
  <c r="D112" i="5"/>
  <c r="C113" i="5"/>
  <c r="D113" i="5"/>
  <c r="C114" i="5"/>
  <c r="D114" i="5"/>
  <c r="C115" i="5"/>
  <c r="D115" i="5"/>
  <c r="C116" i="5"/>
  <c r="D116" i="5"/>
  <c r="C117" i="5"/>
  <c r="D117" i="5"/>
  <c r="C118" i="5"/>
  <c r="D118" i="5"/>
  <c r="C119" i="5"/>
  <c r="D119" i="5"/>
  <c r="C120" i="5"/>
  <c r="D120" i="5"/>
  <c r="C121" i="5"/>
  <c r="D121" i="5"/>
  <c r="C122" i="5"/>
  <c r="D122" i="5"/>
  <c r="C123" i="5"/>
  <c r="D123" i="5"/>
  <c r="C124" i="5"/>
  <c r="D124" i="5"/>
  <c r="C125" i="5"/>
  <c r="D125" i="5"/>
  <c r="C126" i="5"/>
  <c r="D126" i="5"/>
  <c r="C127" i="5"/>
  <c r="D127" i="5"/>
  <c r="C128" i="5"/>
  <c r="D128" i="5"/>
  <c r="C129" i="5"/>
  <c r="D129" i="5"/>
  <c r="C130" i="5"/>
  <c r="D130" i="5"/>
  <c r="C131" i="5"/>
  <c r="D131" i="5"/>
  <c r="C132" i="5"/>
  <c r="D132" i="5"/>
  <c r="C133" i="5"/>
  <c r="D133" i="5"/>
  <c r="C134" i="5"/>
  <c r="D134" i="5"/>
  <c r="C135" i="5"/>
  <c r="D135" i="5"/>
  <c r="C136" i="5"/>
  <c r="D136" i="5"/>
  <c r="C137" i="5"/>
  <c r="D137" i="5"/>
  <c r="C138" i="5"/>
  <c r="D138" i="5"/>
  <c r="C139" i="5"/>
  <c r="D139" i="5"/>
  <c r="C140" i="5"/>
  <c r="D140" i="5"/>
  <c r="C141" i="5"/>
  <c r="D141" i="5"/>
  <c r="C142" i="5"/>
  <c r="D142" i="5"/>
  <c r="C143" i="5"/>
  <c r="D143" i="5"/>
  <c r="C144" i="5"/>
  <c r="D144" i="5"/>
  <c r="C145" i="5"/>
  <c r="D145" i="5"/>
  <c r="C146" i="5"/>
  <c r="D146" i="5"/>
  <c r="C147" i="5"/>
  <c r="D147" i="5"/>
  <c r="C148" i="5"/>
  <c r="D148" i="5"/>
  <c r="C149" i="5"/>
  <c r="D149" i="5"/>
  <c r="C150" i="5"/>
  <c r="D150" i="5"/>
  <c r="C151" i="5"/>
  <c r="D151" i="5"/>
  <c r="C152" i="5"/>
  <c r="D152" i="5"/>
  <c r="C153" i="5"/>
  <c r="D153" i="5"/>
  <c r="C154" i="5"/>
  <c r="D154" i="5"/>
  <c r="C155" i="5"/>
  <c r="D155" i="5"/>
  <c r="C156" i="5"/>
  <c r="D156" i="5"/>
  <c r="C157" i="5"/>
  <c r="D157" i="5"/>
  <c r="C158" i="5"/>
  <c r="D158" i="5"/>
  <c r="C159" i="5"/>
  <c r="D159" i="5"/>
  <c r="C160" i="5"/>
  <c r="D160" i="5"/>
  <c r="C161" i="5"/>
  <c r="D161" i="5"/>
  <c r="C162" i="5"/>
  <c r="D162" i="5"/>
  <c r="C163" i="5"/>
  <c r="D163" i="5"/>
  <c r="C164" i="5"/>
  <c r="D164" i="5"/>
  <c r="C165" i="5"/>
  <c r="D165" i="5"/>
  <c r="C166" i="5"/>
  <c r="D166" i="5"/>
  <c r="C167" i="5"/>
  <c r="D167" i="5"/>
  <c r="C168" i="5"/>
  <c r="D168" i="5"/>
  <c r="C169" i="5"/>
  <c r="D169" i="5"/>
  <c r="C170" i="5"/>
  <c r="D170" i="5"/>
  <c r="C171" i="5"/>
  <c r="D171" i="5"/>
  <c r="C172" i="5"/>
  <c r="D172" i="5"/>
  <c r="C173" i="5"/>
  <c r="D173" i="5"/>
  <c r="C174" i="5"/>
  <c r="D174" i="5"/>
  <c r="C175" i="5"/>
  <c r="D175" i="5"/>
  <c r="C176" i="5"/>
  <c r="D176" i="5"/>
  <c r="C177" i="5"/>
  <c r="D177" i="5"/>
  <c r="C178" i="5"/>
  <c r="D178" i="5"/>
  <c r="C179" i="5"/>
  <c r="D179" i="5"/>
  <c r="C180" i="5"/>
  <c r="D180" i="5"/>
  <c r="C181" i="5"/>
  <c r="D181" i="5"/>
  <c r="C182" i="5"/>
  <c r="D182" i="5"/>
  <c r="C183" i="5"/>
  <c r="D183" i="5"/>
  <c r="C184" i="5"/>
  <c r="D184" i="5"/>
  <c r="C185" i="5"/>
  <c r="D185" i="5"/>
  <c r="C186" i="5"/>
  <c r="D186" i="5"/>
  <c r="C187" i="5"/>
  <c r="D187" i="5"/>
  <c r="C188" i="5"/>
  <c r="D188" i="5"/>
  <c r="C189" i="5"/>
  <c r="D189" i="5"/>
  <c r="C190" i="5"/>
  <c r="D190" i="5"/>
  <c r="C191" i="5"/>
  <c r="D191" i="5"/>
  <c r="C192" i="5"/>
  <c r="D192" i="5"/>
  <c r="C193" i="5"/>
  <c r="D193" i="5"/>
  <c r="C194" i="5"/>
  <c r="D194" i="5"/>
  <c r="C195" i="5"/>
  <c r="D195" i="5"/>
  <c r="C196" i="5"/>
  <c r="D196" i="5"/>
  <c r="C197" i="5"/>
  <c r="D197" i="5"/>
  <c r="C198" i="5"/>
  <c r="D198" i="5"/>
  <c r="C199" i="5"/>
  <c r="D199" i="5"/>
  <c r="C200" i="5"/>
  <c r="D200" i="5"/>
  <c r="C201" i="5"/>
  <c r="D201" i="5"/>
  <c r="C202" i="5"/>
  <c r="D202" i="5"/>
  <c r="C203" i="5"/>
  <c r="D203" i="5"/>
  <c r="C204" i="5"/>
  <c r="D204" i="5"/>
  <c r="C205" i="5"/>
  <c r="D205" i="5"/>
  <c r="C206" i="5"/>
  <c r="D206" i="5"/>
  <c r="C207" i="5"/>
  <c r="D207" i="5"/>
  <c r="C208" i="5"/>
  <c r="D208" i="5"/>
  <c r="C209" i="5"/>
  <c r="D209" i="5"/>
  <c r="C210" i="5"/>
  <c r="D210" i="5"/>
  <c r="C211" i="5"/>
  <c r="D211" i="5"/>
  <c r="C212" i="5"/>
  <c r="D212" i="5"/>
  <c r="C213" i="5"/>
  <c r="D213" i="5"/>
  <c r="C214" i="5"/>
  <c r="D214" i="5"/>
  <c r="C215" i="5"/>
  <c r="D215" i="5"/>
  <c r="C216" i="5"/>
  <c r="D216" i="5"/>
  <c r="C217" i="5"/>
  <c r="D217" i="5"/>
  <c r="C218" i="5"/>
  <c r="D218" i="5"/>
  <c r="C219" i="5"/>
  <c r="D219" i="5"/>
  <c r="C220" i="5"/>
  <c r="D220" i="5"/>
  <c r="C221" i="5"/>
  <c r="D221" i="5"/>
  <c r="C222" i="5"/>
  <c r="D222" i="5"/>
  <c r="C223" i="5"/>
  <c r="D223" i="5"/>
  <c r="C224" i="5"/>
  <c r="D224" i="5"/>
  <c r="C225" i="5"/>
  <c r="D225" i="5"/>
  <c r="C226" i="5"/>
  <c r="D226" i="5"/>
  <c r="C227" i="5"/>
  <c r="D227" i="5"/>
  <c r="C228" i="5"/>
  <c r="D228" i="5"/>
  <c r="C229" i="5"/>
  <c r="D229" i="5"/>
  <c r="C230" i="5"/>
  <c r="D230" i="5"/>
  <c r="C231" i="5"/>
  <c r="D231" i="5"/>
  <c r="C232" i="5"/>
  <c r="D232" i="5"/>
  <c r="C233" i="5"/>
  <c r="D233" i="5"/>
  <c r="C234" i="5"/>
  <c r="D234" i="5"/>
  <c r="C235" i="5"/>
  <c r="D235" i="5"/>
  <c r="C236" i="5"/>
  <c r="D236" i="5"/>
  <c r="C237" i="5"/>
  <c r="D237" i="5"/>
  <c r="C238" i="5"/>
  <c r="D238" i="5"/>
  <c r="C239" i="5"/>
  <c r="D239" i="5"/>
  <c r="C240" i="5"/>
  <c r="D240" i="5"/>
  <c r="C241" i="5"/>
  <c r="D241" i="5"/>
  <c r="C242" i="5"/>
  <c r="D242" i="5"/>
  <c r="C243" i="5"/>
  <c r="D243" i="5"/>
  <c r="C244" i="5"/>
  <c r="D244" i="5"/>
  <c r="C245" i="5"/>
  <c r="D245" i="5"/>
  <c r="C246" i="5"/>
  <c r="D246" i="5"/>
  <c r="C247" i="5"/>
  <c r="D247" i="5"/>
  <c r="C248" i="5"/>
  <c r="D248" i="5"/>
  <c r="C249" i="5"/>
  <c r="D249" i="5"/>
  <c r="C250" i="5"/>
  <c r="D250" i="5"/>
  <c r="C251" i="5"/>
  <c r="D251" i="5"/>
  <c r="C252" i="5"/>
  <c r="D252" i="5"/>
  <c r="C253" i="5"/>
  <c r="D253" i="5"/>
  <c r="C254" i="5"/>
  <c r="D254" i="5"/>
  <c r="C255" i="5"/>
  <c r="D255" i="5"/>
  <c r="C256" i="5"/>
  <c r="D256" i="5"/>
  <c r="C257" i="5"/>
  <c r="D257" i="5"/>
  <c r="C258" i="5"/>
  <c r="D258" i="5"/>
  <c r="C259" i="5"/>
  <c r="D259" i="5"/>
  <c r="C260" i="5"/>
  <c r="D260" i="5"/>
  <c r="C261" i="5"/>
  <c r="D261" i="5"/>
  <c r="C262" i="5"/>
  <c r="D262" i="5"/>
  <c r="C263" i="5"/>
  <c r="D263" i="5"/>
  <c r="C264" i="5"/>
  <c r="D264" i="5"/>
  <c r="C265" i="5"/>
  <c r="D265" i="5"/>
  <c r="C266" i="5"/>
  <c r="D266" i="5"/>
  <c r="C267" i="5"/>
  <c r="D267" i="5"/>
  <c r="C268" i="5"/>
  <c r="D268" i="5"/>
  <c r="C269" i="5"/>
  <c r="D269" i="5"/>
  <c r="C270" i="5"/>
  <c r="D270" i="5"/>
  <c r="C271" i="5"/>
  <c r="D271" i="5"/>
  <c r="C272" i="5"/>
  <c r="D272" i="5"/>
  <c r="C273" i="5"/>
  <c r="D273" i="5"/>
  <c r="C274" i="5"/>
  <c r="D274" i="5"/>
  <c r="C275" i="5"/>
  <c r="D275" i="5"/>
  <c r="C276" i="5"/>
  <c r="D276" i="5"/>
  <c r="C277" i="5"/>
  <c r="D277" i="5"/>
  <c r="C278" i="5"/>
  <c r="D278" i="5"/>
  <c r="C279" i="5"/>
  <c r="D279" i="5"/>
  <c r="C280" i="5"/>
  <c r="D280" i="5"/>
  <c r="C281" i="5"/>
  <c r="D281" i="5"/>
  <c r="C282" i="5"/>
  <c r="D282" i="5"/>
  <c r="C283" i="5"/>
  <c r="D283" i="5"/>
  <c r="C284" i="5"/>
  <c r="D284" i="5"/>
  <c r="C285" i="5"/>
  <c r="D285" i="5"/>
  <c r="C286" i="5"/>
  <c r="D286" i="5"/>
  <c r="C287" i="5"/>
  <c r="D287" i="5"/>
  <c r="C288" i="5"/>
  <c r="D288" i="5"/>
  <c r="C289" i="5"/>
  <c r="D289" i="5"/>
  <c r="C290" i="5"/>
  <c r="D290" i="5"/>
  <c r="C291" i="5"/>
  <c r="D291" i="5"/>
  <c r="C292" i="5"/>
  <c r="D292" i="5"/>
  <c r="C293" i="5"/>
  <c r="D293" i="5"/>
  <c r="C294" i="5"/>
  <c r="D294" i="5"/>
  <c r="C295" i="5"/>
  <c r="D295" i="5"/>
  <c r="C296" i="5"/>
  <c r="D296" i="5"/>
  <c r="C297" i="5"/>
  <c r="D297" i="5"/>
  <c r="C298" i="5"/>
  <c r="D298" i="5"/>
  <c r="C299" i="5"/>
  <c r="D299" i="5"/>
  <c r="C300" i="5"/>
  <c r="D300" i="5"/>
  <c r="C301" i="5"/>
  <c r="D301" i="5"/>
  <c r="C302" i="5"/>
  <c r="D302" i="5"/>
  <c r="C303" i="5"/>
  <c r="D303" i="5"/>
  <c r="C304" i="5"/>
  <c r="D304" i="5"/>
  <c r="C305" i="5"/>
  <c r="D305" i="5"/>
  <c r="C306" i="5"/>
  <c r="D306" i="5"/>
  <c r="C307" i="5"/>
  <c r="D307" i="5"/>
  <c r="C308" i="5"/>
  <c r="D308" i="5"/>
  <c r="C309" i="5"/>
  <c r="D309" i="5"/>
  <c r="C310" i="5"/>
  <c r="D310" i="5"/>
  <c r="C311" i="5"/>
  <c r="D311" i="5"/>
  <c r="C312" i="5"/>
  <c r="D312" i="5"/>
  <c r="C313" i="5"/>
  <c r="D313" i="5"/>
  <c r="C314" i="5"/>
  <c r="D314" i="5"/>
  <c r="C315" i="5"/>
  <c r="D315" i="5"/>
  <c r="C316" i="5"/>
  <c r="D316" i="5"/>
  <c r="C317" i="5"/>
  <c r="D317" i="5"/>
  <c r="C318" i="5"/>
  <c r="D318" i="5"/>
  <c r="C319" i="5"/>
  <c r="D319" i="5"/>
  <c r="C320" i="5"/>
  <c r="D320" i="5"/>
  <c r="C321" i="5"/>
  <c r="D321" i="5"/>
  <c r="C322" i="5"/>
  <c r="D322" i="5"/>
  <c r="C323" i="5"/>
  <c r="D323" i="5"/>
  <c r="C324" i="5"/>
  <c r="D324" i="5"/>
  <c r="C325" i="5"/>
  <c r="D325" i="5"/>
  <c r="C326" i="5"/>
  <c r="D326" i="5"/>
  <c r="C327" i="5"/>
  <c r="D327" i="5"/>
  <c r="C328" i="5"/>
  <c r="D328" i="5"/>
  <c r="C329" i="5"/>
  <c r="D329" i="5"/>
  <c r="C330" i="5"/>
  <c r="D330" i="5"/>
  <c r="C331" i="5"/>
  <c r="D331" i="5"/>
  <c r="C332" i="5"/>
  <c r="D332" i="5"/>
  <c r="C333" i="5"/>
  <c r="D333" i="5"/>
  <c r="C334" i="5"/>
  <c r="D334" i="5"/>
  <c r="C335" i="5"/>
  <c r="D335" i="5"/>
  <c r="C336" i="5"/>
  <c r="D336" i="5"/>
  <c r="C337" i="5"/>
  <c r="D337" i="5"/>
  <c r="C338" i="5"/>
  <c r="D338" i="5"/>
  <c r="C339" i="5"/>
  <c r="D339" i="5"/>
  <c r="C340" i="5"/>
  <c r="D340" i="5"/>
  <c r="C341" i="5"/>
  <c r="D341" i="5"/>
  <c r="C342" i="5"/>
  <c r="D342" i="5"/>
  <c r="C343" i="5"/>
  <c r="D343" i="5"/>
  <c r="C344" i="5"/>
  <c r="D344" i="5"/>
  <c r="C345" i="5"/>
  <c r="D345" i="5"/>
  <c r="C346" i="5"/>
  <c r="D346" i="5"/>
  <c r="C347" i="5"/>
  <c r="D347" i="5"/>
  <c r="C348" i="5"/>
  <c r="D348" i="5"/>
  <c r="C349" i="5"/>
  <c r="D349" i="5"/>
  <c r="C350" i="5"/>
  <c r="D350" i="5"/>
  <c r="C351" i="5"/>
  <c r="D351" i="5"/>
  <c r="C352" i="5"/>
  <c r="D352" i="5"/>
  <c r="C353" i="5"/>
  <c r="D353" i="5"/>
  <c r="C354" i="5"/>
  <c r="D354" i="5"/>
  <c r="C355" i="5"/>
  <c r="D355" i="5"/>
  <c r="C356" i="5"/>
  <c r="D356" i="5"/>
  <c r="C357" i="5"/>
  <c r="D357" i="5"/>
  <c r="C358" i="5"/>
  <c r="D358" i="5"/>
  <c r="C359" i="5"/>
  <c r="D359" i="5"/>
  <c r="C360" i="5"/>
  <c r="D360" i="5"/>
  <c r="C361" i="5"/>
  <c r="D361" i="5"/>
  <c r="C362" i="5"/>
  <c r="D362" i="5"/>
  <c r="C363" i="5"/>
  <c r="D363" i="5"/>
  <c r="C364" i="5"/>
  <c r="D364" i="5"/>
  <c r="C365" i="5"/>
  <c r="D365" i="5"/>
  <c r="C366" i="5"/>
  <c r="D366" i="5"/>
  <c r="C367" i="5"/>
  <c r="D367" i="5"/>
  <c r="C368" i="5"/>
  <c r="D368" i="5"/>
  <c r="C369" i="5"/>
  <c r="D369" i="5"/>
  <c r="C370" i="5"/>
  <c r="D370" i="5"/>
  <c r="C371" i="5"/>
  <c r="D371" i="5"/>
  <c r="C372" i="5"/>
  <c r="D372" i="5"/>
  <c r="C373" i="5"/>
  <c r="D373" i="5"/>
  <c r="C374" i="5"/>
  <c r="D374" i="5"/>
  <c r="C375" i="5"/>
  <c r="D375" i="5"/>
  <c r="C376" i="5"/>
  <c r="D376" i="5"/>
  <c r="C377" i="5"/>
  <c r="D377" i="5"/>
  <c r="C378" i="5"/>
  <c r="D378" i="5"/>
  <c r="C379" i="5"/>
  <c r="D379" i="5"/>
  <c r="C380" i="5"/>
  <c r="D380" i="5"/>
  <c r="C381" i="5"/>
  <c r="D381" i="5"/>
  <c r="C382" i="5"/>
  <c r="D382" i="5"/>
  <c r="C383" i="5"/>
  <c r="D383" i="5"/>
  <c r="C384" i="5"/>
  <c r="D384" i="5"/>
  <c r="C385" i="5"/>
  <c r="D385" i="5"/>
  <c r="C386" i="5"/>
  <c r="D386" i="5"/>
  <c r="C387" i="5"/>
  <c r="D387" i="5"/>
  <c r="C388" i="5"/>
  <c r="D388" i="5"/>
  <c r="C389" i="5"/>
  <c r="D389" i="5"/>
  <c r="C390" i="5"/>
  <c r="D390" i="5"/>
  <c r="C391" i="5"/>
  <c r="D391" i="5"/>
  <c r="C392" i="5"/>
  <c r="D392" i="5"/>
  <c r="C393" i="5"/>
  <c r="D393" i="5"/>
  <c r="C394" i="5"/>
  <c r="D394" i="5"/>
  <c r="C395" i="5"/>
  <c r="D395" i="5"/>
  <c r="C396" i="5"/>
  <c r="D396" i="5"/>
  <c r="C397" i="5"/>
  <c r="D397" i="5"/>
  <c r="C398" i="5"/>
  <c r="D398" i="5"/>
  <c r="C399" i="5"/>
  <c r="D399" i="5"/>
  <c r="C400" i="5"/>
  <c r="D400" i="5"/>
  <c r="C401" i="5"/>
  <c r="D401" i="5"/>
  <c r="C402" i="5"/>
  <c r="D402" i="5"/>
  <c r="C403" i="5"/>
  <c r="D403" i="5"/>
  <c r="C404" i="5"/>
  <c r="D404" i="5"/>
  <c r="C405" i="5"/>
  <c r="D405" i="5"/>
  <c r="C406" i="5"/>
  <c r="D406" i="5"/>
  <c r="C407" i="5"/>
  <c r="D407" i="5"/>
  <c r="C408" i="5"/>
  <c r="D408" i="5"/>
  <c r="C409" i="5"/>
  <c r="D409" i="5"/>
  <c r="C410" i="5"/>
  <c r="D410" i="5"/>
  <c r="C411" i="5"/>
  <c r="D411" i="5"/>
  <c r="C412" i="5"/>
  <c r="D412" i="5"/>
  <c r="C413" i="5"/>
  <c r="D413" i="5"/>
  <c r="C414" i="5"/>
  <c r="D414" i="5"/>
  <c r="C415" i="5"/>
  <c r="D415" i="5"/>
  <c r="C416" i="5"/>
  <c r="D416" i="5"/>
  <c r="C417" i="5"/>
  <c r="D417" i="5"/>
  <c r="C418" i="5"/>
  <c r="D418" i="5"/>
  <c r="C419" i="5"/>
  <c r="D419" i="5"/>
  <c r="C420" i="5"/>
  <c r="D420" i="5"/>
  <c r="C421" i="5"/>
  <c r="D421" i="5"/>
  <c r="C422" i="5"/>
  <c r="D422" i="5"/>
  <c r="C423" i="5"/>
  <c r="D423" i="5"/>
  <c r="C424" i="5"/>
  <c r="D424" i="5"/>
  <c r="C425" i="5"/>
  <c r="D425" i="5"/>
  <c r="C426" i="5"/>
  <c r="D426" i="5"/>
  <c r="C427" i="5"/>
  <c r="D427" i="5"/>
  <c r="C428" i="5"/>
  <c r="D428" i="5"/>
  <c r="C429" i="5"/>
  <c r="D429" i="5"/>
  <c r="C430" i="5"/>
  <c r="D430" i="5"/>
  <c r="C431" i="5"/>
  <c r="D431" i="5"/>
  <c r="C432" i="5"/>
  <c r="D432" i="5"/>
  <c r="C433" i="5"/>
  <c r="D433" i="5"/>
  <c r="C434" i="5"/>
  <c r="D434" i="5"/>
  <c r="C435" i="5"/>
  <c r="D435" i="5"/>
  <c r="C436" i="5"/>
  <c r="D436" i="5"/>
  <c r="C437" i="5"/>
  <c r="D437" i="5"/>
  <c r="C438" i="5"/>
  <c r="D438" i="5"/>
  <c r="C439" i="5"/>
  <c r="D439" i="5"/>
  <c r="C440" i="5"/>
  <c r="D440" i="5"/>
  <c r="C441" i="5"/>
  <c r="D441" i="5"/>
  <c r="C442" i="5"/>
  <c r="D442" i="5"/>
  <c r="C443" i="5"/>
  <c r="D443" i="5"/>
  <c r="C444" i="5"/>
  <c r="D444" i="5"/>
  <c r="C445" i="5"/>
  <c r="D445" i="5"/>
  <c r="C446" i="5"/>
  <c r="D446" i="5"/>
  <c r="C447" i="5"/>
  <c r="D447" i="5"/>
  <c r="C448" i="5"/>
  <c r="D448" i="5"/>
  <c r="C449" i="5"/>
  <c r="D449" i="5"/>
  <c r="C450" i="5"/>
  <c r="D450" i="5"/>
  <c r="C451" i="5"/>
  <c r="D451" i="5"/>
  <c r="C452" i="5"/>
  <c r="D452" i="5"/>
  <c r="C453" i="5"/>
  <c r="D453" i="5"/>
  <c r="C454" i="5"/>
  <c r="D454" i="5"/>
  <c r="C455" i="5"/>
  <c r="D455" i="5"/>
  <c r="C456" i="5"/>
  <c r="D456" i="5"/>
  <c r="C457" i="5"/>
  <c r="D457" i="5"/>
  <c r="C458" i="5"/>
  <c r="D458" i="5"/>
  <c r="C459" i="5"/>
  <c r="D459" i="5"/>
  <c r="C460" i="5"/>
  <c r="D460" i="5"/>
  <c r="C461" i="5"/>
  <c r="D461" i="5"/>
  <c r="C462" i="5"/>
  <c r="D462" i="5"/>
  <c r="C463" i="5"/>
  <c r="D463" i="5"/>
  <c r="C464" i="5"/>
  <c r="D464" i="5"/>
  <c r="C465" i="5"/>
  <c r="D465" i="5"/>
  <c r="C466" i="5"/>
  <c r="D466" i="5"/>
  <c r="C467" i="5"/>
  <c r="D467" i="5"/>
  <c r="C468" i="5"/>
  <c r="D468" i="5"/>
  <c r="C469" i="5"/>
  <c r="D469" i="5"/>
  <c r="C470" i="5"/>
  <c r="D470" i="5"/>
  <c r="C471" i="5"/>
  <c r="D471" i="5"/>
  <c r="C472" i="5"/>
  <c r="D472" i="5"/>
  <c r="C473" i="5"/>
  <c r="D473" i="5"/>
  <c r="C474" i="5"/>
  <c r="D474" i="5"/>
  <c r="C475" i="5"/>
  <c r="D475" i="5"/>
  <c r="C476" i="5"/>
  <c r="D476" i="5"/>
  <c r="C477" i="5"/>
  <c r="D477" i="5"/>
  <c r="C478" i="5"/>
  <c r="D478" i="5"/>
  <c r="C479" i="5"/>
  <c r="D479" i="5"/>
  <c r="C480" i="5"/>
  <c r="D480" i="5"/>
  <c r="C481" i="5"/>
  <c r="D481" i="5"/>
  <c r="C482" i="5"/>
  <c r="D482" i="5"/>
  <c r="C483" i="5"/>
  <c r="D483" i="5"/>
  <c r="C484" i="5"/>
  <c r="D484" i="5"/>
  <c r="C485" i="5"/>
  <c r="D485" i="5"/>
  <c r="C486" i="5"/>
  <c r="D486" i="5"/>
  <c r="C487" i="5"/>
  <c r="D487" i="5"/>
  <c r="C488" i="5"/>
  <c r="D488" i="5"/>
  <c r="C489" i="5"/>
  <c r="D489" i="5"/>
  <c r="C490" i="5"/>
  <c r="D490" i="5"/>
  <c r="C491" i="5"/>
  <c r="D491" i="5"/>
  <c r="C492" i="5"/>
  <c r="D492" i="5"/>
  <c r="C493" i="5"/>
  <c r="D493" i="5"/>
  <c r="C494" i="5"/>
  <c r="D494" i="5"/>
  <c r="C495" i="5"/>
  <c r="D495" i="5"/>
  <c r="C496" i="5"/>
  <c r="D496" i="5"/>
  <c r="C497" i="5"/>
  <c r="D497" i="5"/>
  <c r="C498" i="5"/>
  <c r="D498" i="5"/>
  <c r="C499" i="5"/>
  <c r="D499" i="5"/>
  <c r="C500" i="5"/>
  <c r="D500" i="5"/>
  <c r="C501" i="5"/>
  <c r="D501" i="5"/>
  <c r="C502" i="5"/>
  <c r="D502" i="5"/>
  <c r="C503" i="5"/>
  <c r="D503" i="5"/>
  <c r="C504" i="5"/>
  <c r="D504" i="5"/>
  <c r="C505" i="5"/>
  <c r="D505" i="5"/>
  <c r="C506" i="5"/>
  <c r="D506" i="5"/>
  <c r="C507" i="5"/>
  <c r="D507" i="5"/>
  <c r="C508" i="5"/>
  <c r="D508" i="5"/>
  <c r="C509" i="5"/>
  <c r="D509" i="5"/>
  <c r="C510" i="5"/>
  <c r="D510" i="5"/>
  <c r="C511" i="5"/>
  <c r="D511" i="5"/>
  <c r="C512" i="5"/>
  <c r="D512" i="5"/>
  <c r="C513" i="5"/>
  <c r="D513" i="5"/>
  <c r="C514" i="5"/>
  <c r="D514" i="5"/>
  <c r="C515" i="5"/>
  <c r="D515" i="5"/>
  <c r="C516" i="5"/>
  <c r="D516" i="5"/>
  <c r="C517" i="5"/>
  <c r="D517" i="5"/>
  <c r="C518" i="5"/>
  <c r="D518" i="5"/>
  <c r="C519" i="5"/>
  <c r="D519" i="5"/>
  <c r="C520" i="5"/>
  <c r="D520" i="5"/>
  <c r="C521" i="5"/>
  <c r="D521" i="5"/>
  <c r="C522" i="5"/>
  <c r="D522" i="5"/>
  <c r="C523" i="5"/>
  <c r="D523" i="5"/>
  <c r="C524" i="5"/>
  <c r="D524" i="5"/>
  <c r="C525" i="5"/>
  <c r="D525" i="5"/>
  <c r="C526" i="5"/>
  <c r="D526" i="5"/>
  <c r="C527" i="5"/>
  <c r="D527" i="5"/>
  <c r="C528" i="5"/>
  <c r="D528" i="5"/>
  <c r="C529" i="5"/>
  <c r="D529" i="5"/>
  <c r="C530" i="5"/>
  <c r="D530" i="5"/>
  <c r="C531" i="5"/>
  <c r="D531" i="5"/>
  <c r="C532" i="5"/>
  <c r="D532" i="5"/>
  <c r="C533" i="5"/>
  <c r="D533" i="5"/>
  <c r="C534" i="5"/>
  <c r="D534" i="5"/>
  <c r="C535" i="5"/>
  <c r="D535" i="5"/>
  <c r="C536" i="5"/>
  <c r="D536" i="5"/>
  <c r="C537" i="5"/>
  <c r="D537" i="5"/>
  <c r="C538" i="5"/>
  <c r="D538" i="5"/>
  <c r="C539" i="5"/>
  <c r="D539" i="5"/>
  <c r="C540" i="5"/>
  <c r="D540" i="5"/>
  <c r="C541" i="5"/>
  <c r="D541" i="5"/>
  <c r="C542" i="5"/>
  <c r="D542" i="5"/>
  <c r="C543" i="5"/>
  <c r="D543" i="5"/>
  <c r="C544" i="5"/>
  <c r="D544" i="5"/>
  <c r="C545" i="5"/>
  <c r="D545" i="5"/>
  <c r="C546" i="5"/>
  <c r="D546" i="5"/>
  <c r="C547" i="5"/>
  <c r="D547" i="5"/>
  <c r="C548" i="5"/>
  <c r="D548" i="5"/>
  <c r="C549" i="5"/>
  <c r="D549" i="5"/>
  <c r="C550" i="5"/>
  <c r="D550" i="5"/>
  <c r="C551" i="5"/>
  <c r="D551" i="5"/>
  <c r="C552" i="5"/>
  <c r="D552" i="5"/>
  <c r="C553" i="5"/>
  <c r="D553" i="5"/>
  <c r="C554" i="5"/>
  <c r="D554" i="5"/>
  <c r="C555" i="5"/>
  <c r="D555" i="5"/>
  <c r="C556" i="5"/>
  <c r="D556" i="5"/>
  <c r="C557" i="5"/>
  <c r="D557" i="5"/>
  <c r="C558" i="5"/>
  <c r="D558" i="5"/>
  <c r="C559" i="5"/>
  <c r="D559" i="5"/>
  <c r="C560" i="5"/>
  <c r="D560" i="5"/>
  <c r="C561" i="5"/>
  <c r="D561" i="5"/>
  <c r="C562" i="5"/>
  <c r="D562" i="5"/>
  <c r="C563" i="5"/>
  <c r="D563" i="5"/>
  <c r="C564" i="5"/>
  <c r="D564" i="5"/>
  <c r="C565" i="5"/>
  <c r="D565" i="5"/>
  <c r="C566" i="5"/>
  <c r="D566" i="5"/>
  <c r="C567" i="5"/>
  <c r="D567" i="5"/>
  <c r="C568" i="5"/>
  <c r="D568" i="5"/>
  <c r="C569" i="5"/>
  <c r="D569" i="5"/>
  <c r="C570" i="5"/>
  <c r="D570" i="5"/>
  <c r="C571" i="5"/>
  <c r="D571" i="5"/>
  <c r="C572" i="5"/>
  <c r="D572" i="5"/>
  <c r="C573" i="5"/>
  <c r="D573" i="5"/>
  <c r="C574" i="5"/>
  <c r="D574" i="5"/>
  <c r="C575" i="5"/>
  <c r="D575" i="5"/>
  <c r="C576" i="5"/>
  <c r="D576" i="5"/>
  <c r="C577" i="5"/>
  <c r="D577" i="5"/>
  <c r="C578" i="5"/>
  <c r="D578" i="5"/>
  <c r="C579" i="5"/>
  <c r="D579" i="5"/>
  <c r="C580" i="5"/>
  <c r="D580" i="5"/>
  <c r="C581" i="5"/>
  <c r="D581" i="5"/>
  <c r="C582" i="5"/>
  <c r="D582" i="5"/>
  <c r="C583" i="5"/>
  <c r="D583" i="5"/>
  <c r="C584" i="5"/>
  <c r="D584" i="5"/>
  <c r="C585" i="5"/>
  <c r="D585" i="5"/>
  <c r="C586" i="5"/>
  <c r="D586" i="5"/>
  <c r="C587" i="5"/>
  <c r="D587" i="5"/>
  <c r="C588" i="5"/>
  <c r="D588" i="5"/>
  <c r="C589" i="5"/>
  <c r="D589" i="5"/>
  <c r="C590" i="5"/>
  <c r="D590" i="5"/>
  <c r="C591" i="5"/>
  <c r="D591" i="5"/>
  <c r="C592" i="5"/>
  <c r="D592" i="5"/>
  <c r="C593" i="5"/>
  <c r="D593" i="5"/>
  <c r="C594" i="5"/>
  <c r="D594" i="5"/>
  <c r="C595" i="5"/>
  <c r="D595" i="5"/>
  <c r="C596" i="5"/>
  <c r="D596" i="5"/>
  <c r="C597" i="5"/>
  <c r="D597" i="5"/>
  <c r="C598" i="5"/>
  <c r="D598" i="5"/>
  <c r="C599" i="5"/>
  <c r="D599" i="5"/>
  <c r="C600" i="5"/>
  <c r="D600" i="5"/>
  <c r="C601" i="5"/>
  <c r="D601" i="5"/>
  <c r="C602" i="5"/>
  <c r="D602" i="5"/>
  <c r="C603" i="5"/>
  <c r="D603" i="5"/>
  <c r="C604" i="5"/>
  <c r="D604" i="5"/>
  <c r="C605" i="5"/>
  <c r="D605" i="5"/>
  <c r="C606" i="5"/>
  <c r="D606" i="5"/>
  <c r="C607" i="5"/>
  <c r="D607" i="5"/>
  <c r="C608" i="5"/>
  <c r="D608" i="5"/>
  <c r="C609" i="5"/>
  <c r="D609" i="5"/>
  <c r="C610" i="5"/>
  <c r="D610" i="5"/>
  <c r="C611" i="5"/>
  <c r="D611" i="5"/>
  <c r="C612" i="5"/>
  <c r="D612" i="5"/>
  <c r="C613" i="5"/>
  <c r="D613" i="5"/>
  <c r="C614" i="5"/>
  <c r="D614" i="5"/>
  <c r="C615" i="5"/>
  <c r="D615" i="5"/>
  <c r="C616" i="5"/>
  <c r="D616" i="5"/>
  <c r="C617" i="5"/>
  <c r="D617" i="5"/>
  <c r="C618" i="5"/>
  <c r="D618" i="5"/>
  <c r="C619" i="5"/>
  <c r="D619" i="5"/>
  <c r="C620" i="5"/>
  <c r="D620" i="5"/>
  <c r="C621" i="5"/>
  <c r="D621" i="5"/>
  <c r="C622" i="5"/>
  <c r="D622" i="5"/>
  <c r="C623" i="5"/>
  <c r="D623" i="5"/>
  <c r="C624" i="5"/>
  <c r="D624" i="5"/>
  <c r="C625" i="5"/>
  <c r="D625" i="5"/>
  <c r="C626" i="5"/>
  <c r="D626" i="5"/>
  <c r="C627" i="5"/>
  <c r="D627" i="5"/>
  <c r="C628" i="5"/>
  <c r="D628" i="5"/>
  <c r="C629" i="5"/>
  <c r="D629" i="5"/>
  <c r="C630" i="5"/>
  <c r="D630" i="5"/>
  <c r="C631" i="5"/>
  <c r="D631" i="5"/>
  <c r="C632" i="5"/>
  <c r="D632" i="5"/>
  <c r="C633" i="5"/>
  <c r="D633" i="5"/>
  <c r="C634" i="5"/>
  <c r="D634" i="5"/>
  <c r="C635" i="5"/>
  <c r="D635" i="5"/>
  <c r="C636" i="5"/>
  <c r="D636" i="5"/>
  <c r="C637" i="5"/>
  <c r="D637" i="5"/>
  <c r="C638" i="5"/>
  <c r="D638" i="5"/>
  <c r="C639" i="5"/>
  <c r="D639" i="5"/>
  <c r="C640" i="5"/>
  <c r="D640" i="5"/>
  <c r="C641" i="5"/>
  <c r="D641" i="5"/>
  <c r="C642" i="5"/>
  <c r="D642" i="5"/>
  <c r="C643" i="5"/>
  <c r="D643" i="5"/>
  <c r="C644" i="5"/>
  <c r="D644" i="5"/>
  <c r="C645" i="5"/>
  <c r="D645" i="5"/>
  <c r="C646" i="5"/>
  <c r="D646" i="5"/>
  <c r="C647" i="5"/>
  <c r="D647" i="5"/>
  <c r="C648" i="5"/>
  <c r="D648" i="5"/>
  <c r="C649" i="5"/>
  <c r="D649" i="5"/>
  <c r="C650" i="5"/>
  <c r="D650" i="5"/>
  <c r="C651" i="5"/>
  <c r="D651" i="5"/>
  <c r="C652" i="5"/>
  <c r="D652" i="5"/>
  <c r="C653" i="5"/>
  <c r="D653" i="5"/>
  <c r="C654" i="5"/>
  <c r="D654" i="5"/>
  <c r="C655" i="5"/>
  <c r="D655" i="5"/>
  <c r="C656" i="5"/>
  <c r="D656" i="5"/>
  <c r="C657" i="5"/>
  <c r="D657" i="5"/>
  <c r="C658" i="5"/>
  <c r="D658" i="5"/>
  <c r="C659" i="5"/>
  <c r="D659" i="5"/>
  <c r="C660" i="5"/>
  <c r="D660" i="5"/>
  <c r="C661" i="5"/>
  <c r="D661" i="5"/>
  <c r="C662" i="5"/>
  <c r="D662" i="5"/>
  <c r="C663" i="5"/>
  <c r="D663" i="5"/>
  <c r="C664" i="5"/>
  <c r="D664" i="5"/>
  <c r="C665" i="5"/>
  <c r="D665" i="5"/>
  <c r="C666" i="5"/>
  <c r="D666" i="5"/>
  <c r="C667" i="5"/>
  <c r="D667" i="5"/>
  <c r="C668" i="5"/>
  <c r="D668" i="5"/>
  <c r="C669" i="5"/>
  <c r="D669" i="5"/>
  <c r="C670" i="5"/>
  <c r="D670" i="5"/>
  <c r="C671" i="5"/>
  <c r="D671" i="5"/>
  <c r="C672" i="5"/>
  <c r="D672" i="5"/>
  <c r="C673" i="5"/>
  <c r="D673" i="5"/>
  <c r="C674" i="5"/>
  <c r="D674" i="5"/>
  <c r="C675" i="5"/>
  <c r="D675" i="5"/>
  <c r="C676" i="5"/>
  <c r="D676" i="5"/>
  <c r="C677" i="5"/>
  <c r="D677" i="5"/>
  <c r="C678" i="5"/>
  <c r="D678" i="5"/>
  <c r="C679" i="5"/>
  <c r="D679" i="5"/>
  <c r="C680" i="5"/>
  <c r="D680" i="5"/>
  <c r="C681" i="5"/>
  <c r="D681" i="5"/>
  <c r="C682" i="5"/>
  <c r="D682" i="5"/>
  <c r="C683" i="5"/>
  <c r="D683" i="5"/>
  <c r="C684" i="5"/>
  <c r="D684" i="5"/>
  <c r="C685" i="5"/>
  <c r="D685" i="5"/>
  <c r="C686" i="5"/>
  <c r="D686" i="5"/>
  <c r="C687" i="5"/>
  <c r="D687" i="5"/>
  <c r="C688" i="5"/>
  <c r="D688" i="5"/>
  <c r="C689" i="5"/>
  <c r="D689" i="5"/>
  <c r="C690" i="5"/>
  <c r="D690" i="5"/>
  <c r="C691" i="5"/>
  <c r="D691" i="5"/>
  <c r="C692" i="5"/>
  <c r="D692" i="5"/>
  <c r="C693" i="5"/>
  <c r="D693" i="5"/>
  <c r="C694" i="5"/>
  <c r="D694" i="5"/>
  <c r="C695" i="5"/>
  <c r="D695" i="5"/>
  <c r="C696" i="5"/>
  <c r="D696" i="5"/>
  <c r="C697" i="5"/>
  <c r="D697" i="5"/>
  <c r="C698" i="5"/>
  <c r="D698" i="5"/>
  <c r="C699" i="5"/>
  <c r="D699" i="5"/>
  <c r="C700" i="5"/>
  <c r="D700" i="5"/>
  <c r="C701" i="5"/>
  <c r="D701" i="5"/>
  <c r="C702" i="5"/>
  <c r="D702" i="5"/>
  <c r="C703" i="5"/>
  <c r="D703" i="5"/>
  <c r="C704" i="5"/>
  <c r="D704" i="5"/>
  <c r="C705" i="5"/>
  <c r="D705" i="5"/>
  <c r="C706" i="5"/>
  <c r="D706" i="5"/>
  <c r="C707" i="5"/>
  <c r="D707" i="5"/>
  <c r="C708" i="5"/>
  <c r="D708" i="5"/>
  <c r="C709" i="5"/>
  <c r="D709" i="5"/>
  <c r="C710" i="5"/>
  <c r="D710" i="5"/>
  <c r="C711" i="5"/>
  <c r="D711" i="5"/>
  <c r="C712" i="5"/>
  <c r="D712" i="5"/>
  <c r="C713" i="5"/>
  <c r="D713" i="5"/>
  <c r="C714" i="5"/>
  <c r="D714" i="5"/>
  <c r="C715" i="5"/>
  <c r="D715" i="5"/>
  <c r="C716" i="5"/>
  <c r="D716" i="5"/>
  <c r="C717" i="5"/>
  <c r="D717" i="5"/>
  <c r="C718" i="5"/>
  <c r="D718" i="5"/>
  <c r="C719" i="5"/>
  <c r="D719" i="5"/>
  <c r="C720" i="5"/>
  <c r="D720" i="5"/>
  <c r="C721" i="5"/>
  <c r="D721" i="5"/>
  <c r="C722" i="5"/>
  <c r="D722" i="5"/>
  <c r="C723" i="5"/>
  <c r="D723" i="5"/>
  <c r="C724" i="5"/>
  <c r="D724" i="5"/>
  <c r="C725" i="5"/>
  <c r="D725" i="5"/>
  <c r="C726" i="5"/>
  <c r="D726" i="5"/>
  <c r="C727" i="5"/>
  <c r="D727" i="5"/>
  <c r="C728" i="5"/>
  <c r="D728" i="5"/>
  <c r="C729" i="5"/>
  <c r="D729" i="5"/>
  <c r="C730" i="5"/>
  <c r="D730" i="5"/>
  <c r="C731" i="5"/>
  <c r="D731" i="5"/>
  <c r="C732" i="5"/>
  <c r="D732" i="5"/>
  <c r="C733" i="5"/>
  <c r="D733" i="5"/>
  <c r="C734" i="5"/>
  <c r="D734" i="5"/>
  <c r="C735" i="5"/>
  <c r="D735" i="5"/>
  <c r="C736" i="5"/>
  <c r="D736" i="5"/>
  <c r="C737" i="5"/>
  <c r="D737" i="5"/>
  <c r="C738" i="5"/>
  <c r="D738" i="5"/>
  <c r="C739" i="5"/>
  <c r="D739" i="5"/>
  <c r="C740" i="5"/>
  <c r="D740" i="5"/>
  <c r="C741" i="5"/>
  <c r="D741" i="5"/>
  <c r="C742" i="5"/>
  <c r="D742" i="5"/>
  <c r="C743" i="5"/>
  <c r="D743" i="5"/>
  <c r="C744" i="5"/>
  <c r="D744" i="5"/>
  <c r="C745" i="5"/>
  <c r="D745" i="5"/>
  <c r="C746" i="5"/>
  <c r="D746" i="5"/>
  <c r="C747" i="5"/>
  <c r="D747" i="5"/>
  <c r="C748" i="5"/>
  <c r="D748" i="5"/>
  <c r="C749" i="5"/>
  <c r="D749" i="5"/>
  <c r="C750" i="5"/>
  <c r="D750" i="5"/>
  <c r="C751" i="5"/>
  <c r="D751" i="5"/>
  <c r="C752" i="5"/>
  <c r="D752" i="5"/>
  <c r="C753" i="5"/>
  <c r="D753" i="5"/>
  <c r="C754" i="5"/>
  <c r="D754" i="5"/>
  <c r="C755" i="5"/>
  <c r="D755" i="5"/>
  <c r="C756" i="5"/>
  <c r="D756" i="5"/>
  <c r="C757" i="5"/>
  <c r="D757" i="5"/>
  <c r="C758" i="5"/>
  <c r="D758" i="5"/>
  <c r="C759" i="5"/>
  <c r="D759" i="5"/>
  <c r="C760" i="5"/>
  <c r="D760" i="5"/>
  <c r="C761" i="5"/>
  <c r="D761" i="5"/>
  <c r="C762" i="5"/>
  <c r="D762" i="5"/>
  <c r="C763" i="5"/>
  <c r="D763" i="5"/>
  <c r="C764" i="5"/>
  <c r="D764" i="5"/>
  <c r="C765" i="5"/>
  <c r="D765" i="5"/>
  <c r="C766" i="5"/>
  <c r="D766" i="5"/>
  <c r="C767" i="5"/>
  <c r="D767" i="5"/>
  <c r="C768" i="5"/>
  <c r="D768" i="5"/>
  <c r="C769" i="5"/>
  <c r="D769" i="5"/>
  <c r="C770" i="5"/>
  <c r="D770" i="5"/>
  <c r="C771" i="5"/>
  <c r="D771" i="5"/>
  <c r="C772" i="5"/>
  <c r="D772" i="5"/>
  <c r="C773" i="5"/>
  <c r="D773" i="5"/>
  <c r="C774" i="5"/>
  <c r="D774" i="5"/>
  <c r="C775" i="5"/>
  <c r="D775" i="5"/>
  <c r="C776" i="5"/>
  <c r="D776" i="5"/>
  <c r="C777" i="5"/>
  <c r="D777" i="5"/>
  <c r="C778" i="5"/>
  <c r="D778" i="5"/>
  <c r="C779" i="5"/>
  <c r="D779" i="5"/>
  <c r="C780" i="5"/>
  <c r="D780" i="5"/>
  <c r="C781" i="5"/>
  <c r="D781" i="5"/>
  <c r="C782" i="5"/>
  <c r="D782" i="5"/>
  <c r="C783" i="5"/>
  <c r="D783" i="5"/>
  <c r="C784" i="5"/>
  <c r="D784" i="5"/>
  <c r="C785" i="5"/>
  <c r="D785" i="5"/>
  <c r="C786" i="5"/>
  <c r="D786" i="5"/>
  <c r="C787" i="5"/>
  <c r="D787" i="5"/>
  <c r="C788" i="5"/>
  <c r="D788" i="5"/>
  <c r="C789" i="5"/>
  <c r="D789" i="5"/>
  <c r="C790" i="5"/>
  <c r="D790" i="5"/>
  <c r="C791" i="5"/>
  <c r="D791" i="5"/>
  <c r="C792" i="5"/>
  <c r="D792" i="5"/>
  <c r="C793" i="5"/>
  <c r="D793" i="5"/>
  <c r="C794" i="5"/>
  <c r="D794" i="5"/>
  <c r="C795" i="5"/>
  <c r="D795" i="5"/>
  <c r="C796" i="5"/>
  <c r="D796" i="5"/>
  <c r="C797" i="5"/>
  <c r="D797" i="5"/>
  <c r="C798" i="5"/>
  <c r="D798" i="5"/>
  <c r="C799" i="5"/>
  <c r="D799" i="5"/>
  <c r="C800" i="5"/>
  <c r="D800" i="5"/>
  <c r="C801" i="5"/>
  <c r="D801" i="5"/>
  <c r="C802" i="5"/>
  <c r="D802" i="5"/>
  <c r="C803" i="5"/>
  <c r="D803" i="5"/>
  <c r="C804" i="5"/>
  <c r="D804" i="5"/>
  <c r="C805" i="5"/>
  <c r="D805" i="5"/>
  <c r="C806" i="5"/>
  <c r="D806" i="5"/>
  <c r="C807" i="5"/>
  <c r="D807" i="5"/>
  <c r="C808" i="5"/>
  <c r="D808" i="5"/>
  <c r="C809" i="5"/>
  <c r="D809" i="5"/>
  <c r="C810" i="5"/>
  <c r="D810" i="5"/>
  <c r="C811" i="5"/>
  <c r="D811" i="5"/>
  <c r="C812" i="5"/>
  <c r="D812" i="5"/>
  <c r="C813" i="5"/>
  <c r="D813" i="5"/>
  <c r="C814" i="5"/>
  <c r="D814" i="5"/>
  <c r="C815" i="5"/>
  <c r="D815" i="5"/>
  <c r="C816" i="5"/>
  <c r="D816" i="5"/>
  <c r="C817" i="5"/>
  <c r="D817" i="5"/>
  <c r="C818" i="5"/>
  <c r="D818" i="5"/>
  <c r="C819" i="5"/>
  <c r="D819" i="5"/>
  <c r="C820" i="5"/>
  <c r="D820" i="5"/>
  <c r="C821" i="5"/>
  <c r="D821" i="5"/>
  <c r="C822" i="5"/>
  <c r="D822" i="5"/>
  <c r="C823" i="5"/>
  <c r="D823" i="5"/>
  <c r="C824" i="5"/>
  <c r="D824" i="5"/>
  <c r="C825" i="5"/>
  <c r="D825" i="5"/>
  <c r="C826" i="5"/>
  <c r="D826" i="5"/>
  <c r="C827" i="5"/>
  <c r="D827" i="5"/>
  <c r="C828" i="5"/>
  <c r="D828" i="5"/>
  <c r="C829" i="5"/>
  <c r="D829" i="5"/>
  <c r="C830" i="5"/>
  <c r="D830" i="5"/>
  <c r="C831" i="5"/>
  <c r="D831" i="5"/>
  <c r="C832" i="5"/>
  <c r="D832" i="5"/>
  <c r="C833" i="5"/>
  <c r="D833" i="5"/>
  <c r="C834" i="5"/>
  <c r="D834" i="5"/>
  <c r="C835" i="5"/>
  <c r="D835" i="5"/>
  <c r="C836" i="5"/>
  <c r="D836" i="5"/>
  <c r="C837" i="5"/>
  <c r="D837" i="5"/>
  <c r="C838" i="5"/>
  <c r="D838" i="5"/>
  <c r="C839" i="5"/>
  <c r="D839" i="5"/>
  <c r="C840" i="5"/>
  <c r="D840" i="5"/>
  <c r="C841" i="5"/>
  <c r="D841" i="5"/>
  <c r="C842" i="5"/>
  <c r="D842" i="5"/>
  <c r="C843" i="5"/>
  <c r="D843" i="5"/>
  <c r="C844" i="5"/>
  <c r="D844" i="5"/>
  <c r="C845" i="5"/>
  <c r="D845" i="5"/>
  <c r="C846" i="5"/>
  <c r="D846" i="5"/>
  <c r="C847" i="5"/>
  <c r="D847" i="5"/>
  <c r="C848" i="5"/>
  <c r="D848" i="5"/>
  <c r="C849" i="5"/>
  <c r="D849" i="5"/>
  <c r="C850" i="5"/>
  <c r="D850" i="5"/>
  <c r="C851" i="5"/>
  <c r="D851" i="5"/>
  <c r="C852" i="5"/>
  <c r="D852" i="5"/>
  <c r="C853" i="5"/>
  <c r="D853" i="5"/>
  <c r="C854" i="5"/>
  <c r="D854" i="5"/>
  <c r="C855" i="5"/>
  <c r="D855" i="5"/>
  <c r="C856" i="5"/>
  <c r="D856" i="5"/>
  <c r="C857" i="5"/>
  <c r="D857" i="5"/>
  <c r="C858" i="5"/>
  <c r="D858" i="5"/>
  <c r="C859" i="5"/>
  <c r="D859" i="5"/>
  <c r="C860" i="5"/>
  <c r="D860" i="5"/>
  <c r="C861" i="5"/>
  <c r="D861" i="5"/>
  <c r="C862" i="5"/>
  <c r="D862" i="5"/>
  <c r="C863" i="5"/>
  <c r="D863" i="5"/>
  <c r="C864" i="5"/>
  <c r="D864" i="5"/>
  <c r="C865" i="5"/>
  <c r="D865" i="5"/>
  <c r="C866" i="5"/>
  <c r="D866" i="5"/>
  <c r="C867" i="5"/>
  <c r="D867" i="5"/>
  <c r="C868" i="5"/>
  <c r="D868" i="5"/>
  <c r="C869" i="5"/>
  <c r="D869" i="5"/>
  <c r="C870" i="5"/>
  <c r="D870" i="5"/>
  <c r="C871" i="5"/>
  <c r="D871" i="5"/>
  <c r="C872" i="5"/>
  <c r="D872" i="5"/>
  <c r="C873" i="5"/>
  <c r="D873" i="5"/>
  <c r="C874" i="5"/>
  <c r="D874" i="5"/>
  <c r="C875" i="5"/>
  <c r="D875" i="5"/>
  <c r="C876" i="5"/>
  <c r="D876" i="5"/>
  <c r="C877" i="5"/>
  <c r="D877" i="5"/>
  <c r="C878" i="5"/>
  <c r="D878" i="5"/>
  <c r="C879" i="5"/>
  <c r="D879" i="5"/>
  <c r="C880" i="5"/>
  <c r="D880" i="5"/>
  <c r="C881" i="5"/>
  <c r="D881" i="5"/>
  <c r="C882" i="5"/>
  <c r="D882" i="5"/>
  <c r="C883" i="5"/>
  <c r="D883" i="5"/>
  <c r="C884" i="5"/>
  <c r="D884" i="5"/>
  <c r="C885" i="5"/>
  <c r="D885" i="5"/>
  <c r="C886" i="5"/>
  <c r="D886" i="5"/>
  <c r="C887" i="5"/>
  <c r="D887" i="5"/>
  <c r="C888" i="5"/>
  <c r="D888" i="5"/>
  <c r="C889" i="5"/>
  <c r="D889" i="5"/>
  <c r="C890" i="5"/>
  <c r="D890" i="5"/>
  <c r="C891" i="5"/>
  <c r="D891" i="5"/>
  <c r="C892" i="5"/>
  <c r="D892" i="5"/>
  <c r="C893" i="5"/>
  <c r="D893" i="5"/>
  <c r="C894" i="5"/>
  <c r="D894" i="5"/>
  <c r="C895" i="5"/>
  <c r="D895" i="5"/>
  <c r="C896" i="5"/>
  <c r="D896" i="5"/>
  <c r="C897" i="5"/>
  <c r="D897" i="5"/>
  <c r="C898" i="5"/>
  <c r="D898" i="5"/>
  <c r="C899" i="5"/>
  <c r="D899" i="5"/>
  <c r="C900" i="5"/>
  <c r="D900" i="5"/>
  <c r="C901" i="5"/>
  <c r="D901" i="5"/>
  <c r="C902" i="5"/>
  <c r="D902" i="5"/>
  <c r="C903" i="5"/>
  <c r="D903" i="5"/>
  <c r="C904" i="5"/>
  <c r="D904" i="5"/>
  <c r="C905" i="5"/>
  <c r="D905" i="5"/>
  <c r="C906" i="5"/>
  <c r="D906" i="5"/>
  <c r="C907" i="5"/>
  <c r="D907" i="5"/>
  <c r="C908" i="5"/>
  <c r="D908" i="5"/>
  <c r="C909" i="5"/>
  <c r="D909" i="5"/>
  <c r="C910" i="5"/>
  <c r="D910" i="5"/>
  <c r="C911" i="5"/>
  <c r="D911" i="5"/>
  <c r="C912" i="5"/>
  <c r="D912" i="5"/>
  <c r="C913" i="5"/>
  <c r="D913" i="5"/>
  <c r="C914" i="5"/>
  <c r="D914" i="5"/>
  <c r="C915" i="5"/>
  <c r="D915" i="5"/>
  <c r="C916" i="5"/>
  <c r="D916" i="5"/>
  <c r="C917" i="5"/>
  <c r="D917" i="5"/>
  <c r="C918" i="5"/>
  <c r="D918" i="5"/>
  <c r="C919" i="5"/>
  <c r="D919" i="5"/>
  <c r="C920" i="5"/>
  <c r="D920" i="5"/>
  <c r="C921" i="5"/>
  <c r="D921" i="5"/>
  <c r="C922" i="5"/>
  <c r="D922" i="5"/>
  <c r="C923" i="5"/>
  <c r="D923" i="5"/>
  <c r="C924" i="5"/>
  <c r="D924" i="5"/>
  <c r="C925" i="5"/>
  <c r="D925" i="5"/>
  <c r="C926" i="5"/>
  <c r="D926" i="5"/>
  <c r="C927" i="5"/>
  <c r="D927" i="5"/>
  <c r="C928" i="5"/>
  <c r="D928" i="5"/>
  <c r="C929" i="5"/>
  <c r="D929" i="5"/>
  <c r="C930" i="5"/>
  <c r="D930" i="5"/>
  <c r="C931" i="5"/>
  <c r="D931" i="5"/>
  <c r="C932" i="5"/>
  <c r="D932" i="5"/>
  <c r="C933" i="5"/>
  <c r="D933" i="5"/>
  <c r="C934" i="5"/>
  <c r="D934" i="5"/>
  <c r="C935" i="5"/>
  <c r="D935" i="5"/>
  <c r="C936" i="5"/>
  <c r="D936" i="5"/>
  <c r="C937" i="5"/>
  <c r="D937" i="5"/>
  <c r="C938" i="5"/>
  <c r="D938" i="5"/>
  <c r="C939" i="5"/>
  <c r="D939" i="5"/>
  <c r="C940" i="5"/>
  <c r="D940" i="5"/>
  <c r="C941" i="5"/>
  <c r="D941" i="5"/>
  <c r="C942" i="5"/>
  <c r="D942" i="5"/>
  <c r="C943" i="5"/>
  <c r="D943" i="5"/>
  <c r="C944" i="5"/>
  <c r="D944" i="5"/>
  <c r="C945" i="5"/>
  <c r="D945" i="5"/>
  <c r="C946" i="5"/>
  <c r="D946" i="5"/>
  <c r="C947" i="5"/>
  <c r="D947" i="5"/>
  <c r="C948" i="5"/>
  <c r="D948" i="5"/>
  <c r="C949" i="5"/>
  <c r="D949" i="5"/>
  <c r="C950" i="5"/>
  <c r="D950" i="5"/>
  <c r="C951" i="5"/>
  <c r="D951" i="5"/>
  <c r="C952" i="5"/>
  <c r="D952" i="5"/>
  <c r="C953" i="5"/>
  <c r="D953" i="5"/>
  <c r="C954" i="5"/>
  <c r="D954" i="5"/>
  <c r="C955" i="5"/>
  <c r="D955" i="5"/>
  <c r="C956" i="5"/>
  <c r="D956" i="5"/>
  <c r="C957" i="5"/>
  <c r="D957" i="5"/>
  <c r="C958" i="5"/>
  <c r="D958" i="5"/>
  <c r="C959" i="5"/>
  <c r="D959" i="5"/>
  <c r="C960" i="5"/>
  <c r="D960" i="5"/>
  <c r="C961" i="5"/>
  <c r="D961" i="5"/>
  <c r="C962" i="5"/>
  <c r="D962" i="5"/>
  <c r="C963" i="5"/>
  <c r="D963" i="5"/>
  <c r="C964" i="5"/>
  <c r="D964" i="5"/>
  <c r="C965" i="5"/>
  <c r="D965" i="5"/>
  <c r="C966" i="5"/>
  <c r="D966" i="5"/>
  <c r="C967" i="5"/>
  <c r="D967" i="5"/>
  <c r="C968" i="5"/>
  <c r="D968" i="5"/>
  <c r="C969" i="5"/>
  <c r="D969" i="5"/>
  <c r="C970" i="5"/>
  <c r="D970" i="5"/>
  <c r="C971" i="5"/>
  <c r="D971" i="5"/>
  <c r="C972" i="5"/>
  <c r="D972" i="5"/>
  <c r="C973" i="5"/>
  <c r="D973" i="5"/>
  <c r="C974" i="5"/>
  <c r="D974" i="5"/>
  <c r="C975" i="5"/>
  <c r="D975" i="5"/>
  <c r="C976" i="5"/>
  <c r="D976" i="5"/>
  <c r="C977" i="5"/>
  <c r="D977" i="5"/>
  <c r="C978" i="5"/>
  <c r="D978" i="5"/>
  <c r="C979" i="5"/>
  <c r="D979" i="5"/>
  <c r="C980" i="5"/>
  <c r="D980" i="5"/>
  <c r="C981" i="5"/>
  <c r="D981" i="5"/>
  <c r="C982" i="5"/>
  <c r="D982" i="5"/>
  <c r="C983" i="5"/>
  <c r="D983" i="5"/>
  <c r="C984" i="5"/>
  <c r="D984" i="5"/>
  <c r="C985" i="5"/>
  <c r="D985" i="5"/>
  <c r="C986" i="5"/>
  <c r="D986" i="5"/>
  <c r="C987" i="5"/>
  <c r="D987" i="5"/>
  <c r="C988" i="5"/>
  <c r="D988" i="5"/>
  <c r="C989" i="5"/>
  <c r="D989" i="5"/>
  <c r="C990" i="5"/>
  <c r="D990" i="5"/>
  <c r="C991" i="5"/>
  <c r="D991" i="5"/>
  <c r="C992" i="5"/>
  <c r="D992" i="5"/>
  <c r="C993" i="5"/>
  <c r="D993" i="5"/>
  <c r="C994" i="5"/>
  <c r="D994" i="5"/>
  <c r="C995" i="5"/>
  <c r="D995" i="5"/>
  <c r="C996" i="5"/>
  <c r="D996" i="5"/>
  <c r="C997" i="5"/>
  <c r="D997" i="5"/>
  <c r="C998" i="5"/>
  <c r="D998" i="5"/>
  <c r="C999" i="5"/>
  <c r="D999" i="5"/>
  <c r="C1000" i="5"/>
  <c r="D1000" i="5"/>
  <c r="E442" i="5" l="1"/>
  <c r="I442" i="5" s="1"/>
  <c r="J442" i="5" s="1"/>
  <c r="K442" i="5" s="1"/>
  <c r="L442" i="5" s="1"/>
  <c r="M442" i="5" s="1"/>
  <c r="N442" i="5" s="1"/>
  <c r="O442" i="5" s="1"/>
  <c r="E858" i="5"/>
  <c r="I858" i="5" s="1"/>
  <c r="J858" i="5" s="1"/>
  <c r="K858" i="5" s="1"/>
  <c r="L858" i="5" s="1"/>
  <c r="M858" i="5" s="1"/>
  <c r="N858" i="5" s="1"/>
  <c r="O858" i="5" s="1"/>
  <c r="E819" i="5" l="1"/>
  <c r="I819" i="5" s="1"/>
  <c r="J819" i="5" s="1"/>
  <c r="K819" i="5" s="1"/>
  <c r="L819" i="5" s="1"/>
  <c r="M819" i="5" s="1"/>
  <c r="N819" i="5" s="1"/>
  <c r="O819" i="5" s="1"/>
  <c r="E493" i="5"/>
  <c r="I493" i="5" s="1"/>
  <c r="J493" i="5" s="1"/>
  <c r="K493" i="5" s="1"/>
  <c r="L493" i="5" s="1"/>
  <c r="M493" i="5" s="1"/>
  <c r="N493" i="5" s="1"/>
  <c r="O493" i="5" s="1"/>
  <c r="E385" i="5"/>
  <c r="I385" i="5" s="1"/>
  <c r="J385" i="5" s="1"/>
  <c r="K385" i="5" s="1"/>
  <c r="L385" i="5" s="1"/>
  <c r="M385" i="5" s="1"/>
  <c r="N385" i="5" s="1"/>
  <c r="O385" i="5" s="1"/>
  <c r="F858" i="5"/>
  <c r="E929" i="5"/>
  <c r="I929" i="5" s="1"/>
  <c r="J929" i="5" s="1"/>
  <c r="K929" i="5" s="1"/>
  <c r="L929" i="5" s="1"/>
  <c r="M929" i="5" s="1"/>
  <c r="N929" i="5" s="1"/>
  <c r="O929" i="5" s="1"/>
  <c r="E917" i="5"/>
  <c r="I917" i="5" s="1"/>
  <c r="J917" i="5" s="1"/>
  <c r="K917" i="5" s="1"/>
  <c r="L917" i="5" s="1"/>
  <c r="M917" i="5" s="1"/>
  <c r="N917" i="5" s="1"/>
  <c r="O917" i="5" s="1"/>
  <c r="E998" i="5"/>
  <c r="I998" i="5" s="1"/>
  <c r="J998" i="5" s="1"/>
  <c r="K998" i="5" s="1"/>
  <c r="L998" i="5" s="1"/>
  <c r="M998" i="5" s="1"/>
  <c r="N998" i="5" s="1"/>
  <c r="O998" i="5" s="1"/>
  <c r="E974" i="5"/>
  <c r="I974" i="5" s="1"/>
  <c r="J974" i="5" s="1"/>
  <c r="K974" i="5" s="1"/>
  <c r="L974" i="5" s="1"/>
  <c r="M974" i="5" s="1"/>
  <c r="N974" i="5" s="1"/>
  <c r="O974" i="5" s="1"/>
  <c r="E968" i="5"/>
  <c r="I968" i="5" s="1"/>
  <c r="J968" i="5" s="1"/>
  <c r="K968" i="5" s="1"/>
  <c r="L968" i="5" s="1"/>
  <c r="M968" i="5" s="1"/>
  <c r="N968" i="5" s="1"/>
  <c r="O968" i="5" s="1"/>
  <c r="E944" i="5"/>
  <c r="I944" i="5" s="1"/>
  <c r="J944" i="5" s="1"/>
  <c r="K944" i="5" s="1"/>
  <c r="L944" i="5" s="1"/>
  <c r="M944" i="5" s="1"/>
  <c r="N944" i="5" s="1"/>
  <c r="O944" i="5" s="1"/>
  <c r="E864" i="5"/>
  <c r="I864" i="5" s="1"/>
  <c r="J864" i="5" s="1"/>
  <c r="K864" i="5" s="1"/>
  <c r="L864" i="5" s="1"/>
  <c r="M864" i="5" s="1"/>
  <c r="N864" i="5" s="1"/>
  <c r="O864" i="5" s="1"/>
  <c r="E593" i="5"/>
  <c r="I593" i="5" s="1"/>
  <c r="J593" i="5" s="1"/>
  <c r="K593" i="5" s="1"/>
  <c r="L593" i="5" s="1"/>
  <c r="M593" i="5" s="1"/>
  <c r="N593" i="5" s="1"/>
  <c r="O593" i="5" s="1"/>
  <c r="E587" i="5"/>
  <c r="I587" i="5" s="1"/>
  <c r="J587" i="5" s="1"/>
  <c r="K587" i="5" s="1"/>
  <c r="L587" i="5" s="1"/>
  <c r="M587" i="5" s="1"/>
  <c r="N587" i="5" s="1"/>
  <c r="O587" i="5" s="1"/>
  <c r="E407" i="5"/>
  <c r="I407" i="5" s="1"/>
  <c r="J407" i="5" s="1"/>
  <c r="K407" i="5" s="1"/>
  <c r="L407" i="5" s="1"/>
  <c r="M407" i="5" s="1"/>
  <c r="N407" i="5" s="1"/>
  <c r="O407" i="5" s="1"/>
  <c r="E377" i="5"/>
  <c r="I377" i="5" s="1"/>
  <c r="J377" i="5" s="1"/>
  <c r="K377" i="5" s="1"/>
  <c r="L377" i="5" s="1"/>
  <c r="M377" i="5" s="1"/>
  <c r="N377" i="5" s="1"/>
  <c r="O377" i="5" s="1"/>
  <c r="E365" i="5"/>
  <c r="E832" i="5"/>
  <c r="I832" i="5" s="1"/>
  <c r="J832" i="5" s="1"/>
  <c r="K832" i="5" s="1"/>
  <c r="L832" i="5" s="1"/>
  <c r="M832" i="5" s="1"/>
  <c r="N832" i="5" s="1"/>
  <c r="O832" i="5" s="1"/>
  <c r="E820" i="5"/>
  <c r="I820" i="5" s="1"/>
  <c r="J820" i="5" s="1"/>
  <c r="K820" i="5" s="1"/>
  <c r="L820" i="5" s="1"/>
  <c r="M820" i="5" s="1"/>
  <c r="N820" i="5" s="1"/>
  <c r="O820" i="5" s="1"/>
  <c r="E796" i="5"/>
  <c r="E627" i="5"/>
  <c r="I627" i="5" s="1"/>
  <c r="J627" i="5" s="1"/>
  <c r="K627" i="5" s="1"/>
  <c r="L627" i="5" s="1"/>
  <c r="M627" i="5" s="1"/>
  <c r="N627" i="5" s="1"/>
  <c r="O627" i="5" s="1"/>
  <c r="E453" i="5"/>
  <c r="E447" i="5"/>
  <c r="I447" i="5" s="1"/>
  <c r="J447" i="5" s="1"/>
  <c r="K447" i="5" s="1"/>
  <c r="L447" i="5" s="1"/>
  <c r="M447" i="5" s="1"/>
  <c r="N447" i="5" s="1"/>
  <c r="O447" i="5" s="1"/>
  <c r="E387" i="5"/>
  <c r="I387" i="5" s="1"/>
  <c r="J387" i="5" s="1"/>
  <c r="K387" i="5" s="1"/>
  <c r="L387" i="5" s="1"/>
  <c r="M387" i="5" s="1"/>
  <c r="N387" i="5" s="1"/>
  <c r="O387" i="5" s="1"/>
  <c r="E698" i="5"/>
  <c r="I698" i="5" s="1"/>
  <c r="J698" i="5" s="1"/>
  <c r="K698" i="5" s="1"/>
  <c r="L698" i="5" s="1"/>
  <c r="M698" i="5" s="1"/>
  <c r="N698" i="5" s="1"/>
  <c r="O698" i="5" s="1"/>
  <c r="E578" i="5"/>
  <c r="I578" i="5" s="1"/>
  <c r="J578" i="5" s="1"/>
  <c r="K578" i="5" s="1"/>
  <c r="L578" i="5" s="1"/>
  <c r="M578" i="5" s="1"/>
  <c r="N578" i="5" s="1"/>
  <c r="O578" i="5" s="1"/>
  <c r="E470" i="5"/>
  <c r="I470" i="5" s="1"/>
  <c r="J470" i="5" s="1"/>
  <c r="K470" i="5" s="1"/>
  <c r="L470" i="5" s="1"/>
  <c r="M470" i="5" s="1"/>
  <c r="N470" i="5" s="1"/>
  <c r="O470" i="5" s="1"/>
  <c r="E380" i="5"/>
  <c r="I380" i="5" s="1"/>
  <c r="J380" i="5" s="1"/>
  <c r="K380" i="5" s="1"/>
  <c r="L380" i="5" s="1"/>
  <c r="M380" i="5" s="1"/>
  <c r="N380" i="5" s="1"/>
  <c r="O380" i="5" s="1"/>
  <c r="E344" i="5"/>
  <c r="I344" i="5" s="1"/>
  <c r="J344" i="5" s="1"/>
  <c r="K344" i="5" s="1"/>
  <c r="L344" i="5" s="1"/>
  <c r="M344" i="5" s="1"/>
  <c r="N344" i="5" s="1"/>
  <c r="O344" i="5" s="1"/>
  <c r="E942" i="5"/>
  <c r="I942" i="5" s="1"/>
  <c r="J942" i="5" s="1"/>
  <c r="K942" i="5" s="1"/>
  <c r="L942" i="5" s="1"/>
  <c r="M942" i="5" s="1"/>
  <c r="N942" i="5" s="1"/>
  <c r="O942" i="5" s="1"/>
  <c r="E882" i="5"/>
  <c r="I882" i="5" s="1"/>
  <c r="J882" i="5" s="1"/>
  <c r="K882" i="5" s="1"/>
  <c r="L882" i="5" s="1"/>
  <c r="M882" i="5" s="1"/>
  <c r="N882" i="5" s="1"/>
  <c r="O882" i="5" s="1"/>
  <c r="E783" i="5"/>
  <c r="I783" i="5" s="1"/>
  <c r="J783" i="5" s="1"/>
  <c r="K783" i="5" s="1"/>
  <c r="L783" i="5" s="1"/>
  <c r="M783" i="5" s="1"/>
  <c r="N783" i="5" s="1"/>
  <c r="O783" i="5" s="1"/>
  <c r="E759" i="5"/>
  <c r="I759" i="5" s="1"/>
  <c r="J759" i="5" s="1"/>
  <c r="K759" i="5" s="1"/>
  <c r="L759" i="5" s="1"/>
  <c r="M759" i="5" s="1"/>
  <c r="N759" i="5" s="1"/>
  <c r="O759" i="5" s="1"/>
  <c r="E884" i="5"/>
  <c r="I884" i="5" s="1"/>
  <c r="J884" i="5" s="1"/>
  <c r="K884" i="5" s="1"/>
  <c r="L884" i="5" s="1"/>
  <c r="M884" i="5" s="1"/>
  <c r="N884" i="5" s="1"/>
  <c r="O884" i="5" s="1"/>
  <c r="E866" i="5"/>
  <c r="I866" i="5" s="1"/>
  <c r="J866" i="5" s="1"/>
  <c r="K866" i="5" s="1"/>
  <c r="L866" i="5" s="1"/>
  <c r="M866" i="5" s="1"/>
  <c r="N866" i="5" s="1"/>
  <c r="O866" i="5" s="1"/>
  <c r="E667" i="5"/>
  <c r="I667" i="5" s="1"/>
  <c r="J667" i="5" s="1"/>
  <c r="K667" i="5" s="1"/>
  <c r="L667" i="5" s="1"/>
  <c r="M667" i="5" s="1"/>
  <c r="N667" i="5" s="1"/>
  <c r="O667" i="5" s="1"/>
  <c r="E655" i="5"/>
  <c r="I655" i="5" s="1"/>
  <c r="J655" i="5" s="1"/>
  <c r="K655" i="5" s="1"/>
  <c r="L655" i="5" s="1"/>
  <c r="M655" i="5" s="1"/>
  <c r="N655" i="5" s="1"/>
  <c r="O655" i="5" s="1"/>
  <c r="E643" i="5"/>
  <c r="I643" i="5" s="1"/>
  <c r="J643" i="5" s="1"/>
  <c r="K643" i="5" s="1"/>
  <c r="L643" i="5" s="1"/>
  <c r="M643" i="5" s="1"/>
  <c r="N643" i="5" s="1"/>
  <c r="O643" i="5" s="1"/>
  <c r="E744" i="5"/>
  <c r="I744" i="5" s="1"/>
  <c r="J744" i="5" s="1"/>
  <c r="K744" i="5" s="1"/>
  <c r="L744" i="5" s="1"/>
  <c r="M744" i="5" s="1"/>
  <c r="N744" i="5" s="1"/>
  <c r="O744" i="5" s="1"/>
  <c r="E946" i="5"/>
  <c r="I946" i="5" s="1"/>
  <c r="J946" i="5" s="1"/>
  <c r="K946" i="5" s="1"/>
  <c r="L946" i="5" s="1"/>
  <c r="M946" i="5" s="1"/>
  <c r="N946" i="5" s="1"/>
  <c r="O946" i="5" s="1"/>
  <c r="E743" i="5"/>
  <c r="I743" i="5" s="1"/>
  <c r="J743" i="5" s="1"/>
  <c r="K743" i="5" s="1"/>
  <c r="L743" i="5" s="1"/>
  <c r="M743" i="5" s="1"/>
  <c r="N743" i="5" s="1"/>
  <c r="O743" i="5" s="1"/>
  <c r="E713" i="5"/>
  <c r="I713" i="5" s="1"/>
  <c r="J713" i="5" s="1"/>
  <c r="K713" i="5" s="1"/>
  <c r="L713" i="5" s="1"/>
  <c r="M713" i="5" s="1"/>
  <c r="N713" i="5" s="1"/>
  <c r="O713" i="5" s="1"/>
  <c r="E736" i="5"/>
  <c r="I736" i="5" s="1"/>
  <c r="J736" i="5" s="1"/>
  <c r="K736" i="5" s="1"/>
  <c r="L736" i="5" s="1"/>
  <c r="M736" i="5" s="1"/>
  <c r="N736" i="5" s="1"/>
  <c r="O736" i="5" s="1"/>
  <c r="E830" i="5"/>
  <c r="I830" i="5" s="1"/>
  <c r="J830" i="5" s="1"/>
  <c r="K830" i="5" s="1"/>
  <c r="L830" i="5" s="1"/>
  <c r="M830" i="5" s="1"/>
  <c r="N830" i="5" s="1"/>
  <c r="O830" i="5" s="1"/>
  <c r="E794" i="5"/>
  <c r="I794" i="5" s="1"/>
  <c r="J794" i="5" s="1"/>
  <c r="K794" i="5" s="1"/>
  <c r="L794" i="5" s="1"/>
  <c r="M794" i="5" s="1"/>
  <c r="N794" i="5" s="1"/>
  <c r="O794" i="5" s="1"/>
  <c r="E943" i="5"/>
  <c r="I943" i="5" s="1"/>
  <c r="J943" i="5" s="1"/>
  <c r="K943" i="5" s="1"/>
  <c r="L943" i="5" s="1"/>
  <c r="M943" i="5" s="1"/>
  <c r="N943" i="5" s="1"/>
  <c r="O943" i="5" s="1"/>
  <c r="E937" i="5"/>
  <c r="I937" i="5" s="1"/>
  <c r="J937" i="5" s="1"/>
  <c r="K937" i="5" s="1"/>
  <c r="L937" i="5" s="1"/>
  <c r="M937" i="5" s="1"/>
  <c r="N937" i="5" s="1"/>
  <c r="O937" i="5" s="1"/>
  <c r="E931" i="5"/>
  <c r="I931" i="5" s="1"/>
  <c r="J931" i="5" s="1"/>
  <c r="K931" i="5" s="1"/>
  <c r="L931" i="5" s="1"/>
  <c r="M931" i="5" s="1"/>
  <c r="N931" i="5" s="1"/>
  <c r="O931" i="5" s="1"/>
  <c r="E907" i="5"/>
  <c r="I907" i="5" s="1"/>
  <c r="J907" i="5" s="1"/>
  <c r="K907" i="5" s="1"/>
  <c r="L907" i="5" s="1"/>
  <c r="M907" i="5" s="1"/>
  <c r="N907" i="5" s="1"/>
  <c r="O907" i="5" s="1"/>
  <c r="E895" i="5"/>
  <c r="I895" i="5" s="1"/>
  <c r="J895" i="5" s="1"/>
  <c r="K895" i="5" s="1"/>
  <c r="L895" i="5" s="1"/>
  <c r="M895" i="5" s="1"/>
  <c r="N895" i="5" s="1"/>
  <c r="O895" i="5" s="1"/>
  <c r="E693" i="5"/>
  <c r="I693" i="5" s="1"/>
  <c r="J693" i="5" s="1"/>
  <c r="K693" i="5" s="1"/>
  <c r="L693" i="5" s="1"/>
  <c r="M693" i="5" s="1"/>
  <c r="N693" i="5" s="1"/>
  <c r="O693" i="5" s="1"/>
  <c r="E651" i="5"/>
  <c r="I651" i="5" s="1"/>
  <c r="J651" i="5" s="1"/>
  <c r="K651" i="5" s="1"/>
  <c r="L651" i="5" s="1"/>
  <c r="M651" i="5" s="1"/>
  <c r="N651" i="5" s="1"/>
  <c r="O651" i="5" s="1"/>
  <c r="E645" i="5"/>
  <c r="I645" i="5" s="1"/>
  <c r="J645" i="5" s="1"/>
  <c r="K645" i="5" s="1"/>
  <c r="L645" i="5" s="1"/>
  <c r="M645" i="5" s="1"/>
  <c r="N645" i="5" s="1"/>
  <c r="O645" i="5" s="1"/>
  <c r="E859" i="5"/>
  <c r="I859" i="5" s="1"/>
  <c r="J859" i="5" s="1"/>
  <c r="K859" i="5" s="1"/>
  <c r="L859" i="5" s="1"/>
  <c r="M859" i="5" s="1"/>
  <c r="N859" i="5" s="1"/>
  <c r="O859" i="5" s="1"/>
  <c r="E716" i="5"/>
  <c r="I716" i="5" s="1"/>
  <c r="J716" i="5" s="1"/>
  <c r="K716" i="5" s="1"/>
  <c r="L716" i="5" s="1"/>
  <c r="M716" i="5" s="1"/>
  <c r="N716" i="5" s="1"/>
  <c r="O716" i="5" s="1"/>
  <c r="E585" i="5"/>
  <c r="I585" i="5" s="1"/>
  <c r="J585" i="5" s="1"/>
  <c r="K585" i="5" s="1"/>
  <c r="L585" i="5" s="1"/>
  <c r="M585" i="5" s="1"/>
  <c r="N585" i="5" s="1"/>
  <c r="O585" i="5" s="1"/>
  <c r="E339" i="5"/>
  <c r="I339" i="5" s="1"/>
  <c r="J339" i="5" s="1"/>
  <c r="K339" i="5" s="1"/>
  <c r="L339" i="5" s="1"/>
  <c r="M339" i="5" s="1"/>
  <c r="N339" i="5" s="1"/>
  <c r="O339" i="5" s="1"/>
  <c r="E351" i="5"/>
  <c r="I351" i="5" s="1"/>
  <c r="J351" i="5" s="1"/>
  <c r="K351" i="5" s="1"/>
  <c r="L351" i="5" s="1"/>
  <c r="M351" i="5" s="1"/>
  <c r="N351" i="5" s="1"/>
  <c r="O351" i="5" s="1"/>
  <c r="E983" i="5"/>
  <c r="I983" i="5" s="1"/>
  <c r="J983" i="5" s="1"/>
  <c r="K983" i="5" s="1"/>
  <c r="L983" i="5" s="1"/>
  <c r="M983" i="5" s="1"/>
  <c r="N983" i="5" s="1"/>
  <c r="O983" i="5" s="1"/>
  <c r="E816" i="5"/>
  <c r="I816" i="5" s="1"/>
  <c r="J816" i="5" s="1"/>
  <c r="K816" i="5" s="1"/>
  <c r="L816" i="5" s="1"/>
  <c r="M816" i="5" s="1"/>
  <c r="N816" i="5" s="1"/>
  <c r="O816" i="5" s="1"/>
  <c r="E791" i="5"/>
  <c r="I791" i="5" s="1"/>
  <c r="J791" i="5" s="1"/>
  <c r="K791" i="5" s="1"/>
  <c r="L791" i="5" s="1"/>
  <c r="M791" i="5" s="1"/>
  <c r="N791" i="5" s="1"/>
  <c r="O791" i="5" s="1"/>
  <c r="E732" i="5"/>
  <c r="I732" i="5" s="1"/>
  <c r="J732" i="5" s="1"/>
  <c r="K732" i="5" s="1"/>
  <c r="L732" i="5" s="1"/>
  <c r="M732" i="5" s="1"/>
  <c r="N732" i="5" s="1"/>
  <c r="O732" i="5" s="1"/>
  <c r="E934" i="5"/>
  <c r="I934" i="5" s="1"/>
  <c r="J934" i="5" s="1"/>
  <c r="K934" i="5" s="1"/>
  <c r="L934" i="5" s="1"/>
  <c r="M934" i="5" s="1"/>
  <c r="N934" i="5" s="1"/>
  <c r="O934" i="5" s="1"/>
  <c r="E570" i="5"/>
  <c r="I570" i="5" s="1"/>
  <c r="J570" i="5" s="1"/>
  <c r="K570" i="5" s="1"/>
  <c r="L570" i="5" s="1"/>
  <c r="M570" i="5" s="1"/>
  <c r="N570" i="5" s="1"/>
  <c r="O570" i="5" s="1"/>
  <c r="E552" i="5"/>
  <c r="I552" i="5" s="1"/>
  <c r="J552" i="5" s="1"/>
  <c r="K552" i="5" s="1"/>
  <c r="L552" i="5" s="1"/>
  <c r="M552" i="5" s="1"/>
  <c r="N552" i="5" s="1"/>
  <c r="O552" i="5" s="1"/>
  <c r="E546" i="5"/>
  <c r="I546" i="5" s="1"/>
  <c r="J546" i="5" s="1"/>
  <c r="K546" i="5" s="1"/>
  <c r="L546" i="5" s="1"/>
  <c r="M546" i="5" s="1"/>
  <c r="N546" i="5" s="1"/>
  <c r="O546" i="5" s="1"/>
  <c r="E498" i="5"/>
  <c r="I498" i="5" s="1"/>
  <c r="J498" i="5" s="1"/>
  <c r="K498" i="5" s="1"/>
  <c r="L498" i="5" s="1"/>
  <c r="M498" i="5" s="1"/>
  <c r="N498" i="5" s="1"/>
  <c r="O498" i="5" s="1"/>
  <c r="E468" i="5"/>
  <c r="I468" i="5" s="1"/>
  <c r="J468" i="5" s="1"/>
  <c r="K468" i="5" s="1"/>
  <c r="L468" i="5" s="1"/>
  <c r="M468" i="5" s="1"/>
  <c r="N468" i="5" s="1"/>
  <c r="O468" i="5" s="1"/>
  <c r="E444" i="5"/>
  <c r="I444" i="5" s="1"/>
  <c r="J444" i="5" s="1"/>
  <c r="K444" i="5" s="1"/>
  <c r="L444" i="5" s="1"/>
  <c r="M444" i="5" s="1"/>
  <c r="N444" i="5" s="1"/>
  <c r="O444" i="5" s="1"/>
  <c r="E414" i="5"/>
  <c r="I414" i="5" s="1"/>
  <c r="J414" i="5" s="1"/>
  <c r="K414" i="5" s="1"/>
  <c r="L414" i="5" s="1"/>
  <c r="M414" i="5" s="1"/>
  <c r="N414" i="5" s="1"/>
  <c r="O414" i="5" s="1"/>
  <c r="E885" i="5"/>
  <c r="I885" i="5" s="1"/>
  <c r="J885" i="5" s="1"/>
  <c r="K885" i="5" s="1"/>
  <c r="L885" i="5" s="1"/>
  <c r="M885" i="5" s="1"/>
  <c r="N885" i="5" s="1"/>
  <c r="O885" i="5" s="1"/>
  <c r="E855" i="5"/>
  <c r="I855" i="5" s="1"/>
  <c r="J855" i="5" s="1"/>
  <c r="K855" i="5" s="1"/>
  <c r="L855" i="5" s="1"/>
  <c r="M855" i="5" s="1"/>
  <c r="N855" i="5" s="1"/>
  <c r="O855" i="5" s="1"/>
  <c r="E849" i="5"/>
  <c r="I849" i="5" s="1"/>
  <c r="J849" i="5" s="1"/>
  <c r="K849" i="5" s="1"/>
  <c r="L849" i="5" s="1"/>
  <c r="M849" i="5" s="1"/>
  <c r="N849" i="5" s="1"/>
  <c r="O849" i="5" s="1"/>
  <c r="E843" i="5"/>
  <c r="I843" i="5" s="1"/>
  <c r="J843" i="5" s="1"/>
  <c r="K843" i="5" s="1"/>
  <c r="L843" i="5" s="1"/>
  <c r="M843" i="5" s="1"/>
  <c r="N843" i="5" s="1"/>
  <c r="O843" i="5" s="1"/>
  <c r="E712" i="5"/>
  <c r="I712" i="5" s="1"/>
  <c r="J712" i="5" s="1"/>
  <c r="K712" i="5" s="1"/>
  <c r="L712" i="5" s="1"/>
  <c r="M712" i="5" s="1"/>
  <c r="N712" i="5" s="1"/>
  <c r="O712" i="5" s="1"/>
  <c r="E706" i="5"/>
  <c r="I706" i="5" s="1"/>
  <c r="J706" i="5" s="1"/>
  <c r="K706" i="5" s="1"/>
  <c r="L706" i="5" s="1"/>
  <c r="M706" i="5" s="1"/>
  <c r="N706" i="5" s="1"/>
  <c r="O706" i="5" s="1"/>
  <c r="E700" i="5"/>
  <c r="I700" i="5" s="1"/>
  <c r="J700" i="5" s="1"/>
  <c r="K700" i="5" s="1"/>
  <c r="L700" i="5" s="1"/>
  <c r="M700" i="5" s="1"/>
  <c r="N700" i="5" s="1"/>
  <c r="O700" i="5" s="1"/>
  <c r="E581" i="5"/>
  <c r="I581" i="5" s="1"/>
  <c r="J581" i="5" s="1"/>
  <c r="K581" i="5" s="1"/>
  <c r="L581" i="5" s="1"/>
  <c r="M581" i="5" s="1"/>
  <c r="N581" i="5" s="1"/>
  <c r="O581" i="5" s="1"/>
  <c r="F587" i="5"/>
  <c r="H587" i="5" s="1"/>
  <c r="E930" i="5"/>
  <c r="I930" i="5" s="1"/>
  <c r="J930" i="5" s="1"/>
  <c r="K930" i="5" s="1"/>
  <c r="L930" i="5" s="1"/>
  <c r="M930" i="5" s="1"/>
  <c r="N930" i="5" s="1"/>
  <c r="O930" i="5" s="1"/>
  <c r="E906" i="5"/>
  <c r="I906" i="5" s="1"/>
  <c r="J906" i="5" s="1"/>
  <c r="K906" i="5" s="1"/>
  <c r="L906" i="5" s="1"/>
  <c r="M906" i="5" s="1"/>
  <c r="N906" i="5" s="1"/>
  <c r="O906" i="5" s="1"/>
  <c r="E995" i="5"/>
  <c r="I995" i="5" s="1"/>
  <c r="J995" i="5" s="1"/>
  <c r="K995" i="5" s="1"/>
  <c r="L995" i="5" s="1"/>
  <c r="M995" i="5" s="1"/>
  <c r="N995" i="5" s="1"/>
  <c r="O995" i="5" s="1"/>
  <c r="E977" i="5"/>
  <c r="I977" i="5" s="1"/>
  <c r="J977" i="5" s="1"/>
  <c r="K977" i="5" s="1"/>
  <c r="L977" i="5" s="1"/>
  <c r="M977" i="5" s="1"/>
  <c r="N977" i="5" s="1"/>
  <c r="O977" i="5" s="1"/>
  <c r="E848" i="5"/>
  <c r="I848" i="5" s="1"/>
  <c r="J848" i="5" s="1"/>
  <c r="K848" i="5" s="1"/>
  <c r="L848" i="5" s="1"/>
  <c r="M848" i="5" s="1"/>
  <c r="N848" i="5" s="1"/>
  <c r="O848" i="5" s="1"/>
  <c r="E836" i="5"/>
  <c r="I836" i="5" s="1"/>
  <c r="J836" i="5" s="1"/>
  <c r="K836" i="5" s="1"/>
  <c r="L836" i="5" s="1"/>
  <c r="M836" i="5" s="1"/>
  <c r="N836" i="5" s="1"/>
  <c r="O836" i="5" s="1"/>
  <c r="E784" i="5"/>
  <c r="I784" i="5" s="1"/>
  <c r="J784" i="5" s="1"/>
  <c r="K784" i="5" s="1"/>
  <c r="L784" i="5" s="1"/>
  <c r="M784" i="5" s="1"/>
  <c r="N784" i="5" s="1"/>
  <c r="O784" i="5" s="1"/>
  <c r="E731" i="5"/>
  <c r="I731" i="5" s="1"/>
  <c r="J731" i="5" s="1"/>
  <c r="K731" i="5" s="1"/>
  <c r="L731" i="5" s="1"/>
  <c r="M731" i="5" s="1"/>
  <c r="N731" i="5" s="1"/>
  <c r="O731" i="5" s="1"/>
  <c r="E666" i="5"/>
  <c r="I666" i="5" s="1"/>
  <c r="J666" i="5" s="1"/>
  <c r="K666" i="5" s="1"/>
  <c r="L666" i="5" s="1"/>
  <c r="M666" i="5" s="1"/>
  <c r="N666" i="5" s="1"/>
  <c r="O666" i="5" s="1"/>
  <c r="E648" i="5"/>
  <c r="I648" i="5" s="1"/>
  <c r="J648" i="5" s="1"/>
  <c r="K648" i="5" s="1"/>
  <c r="L648" i="5" s="1"/>
  <c r="M648" i="5" s="1"/>
  <c r="N648" i="5" s="1"/>
  <c r="O648" i="5" s="1"/>
  <c r="E625" i="5"/>
  <c r="I625" i="5" s="1"/>
  <c r="J625" i="5" s="1"/>
  <c r="K625" i="5" s="1"/>
  <c r="L625" i="5" s="1"/>
  <c r="M625" i="5" s="1"/>
  <c r="N625" i="5" s="1"/>
  <c r="O625" i="5" s="1"/>
  <c r="E607" i="5"/>
  <c r="E513" i="5"/>
  <c r="I513" i="5" s="1"/>
  <c r="J513" i="5" s="1"/>
  <c r="K513" i="5" s="1"/>
  <c r="L513" i="5" s="1"/>
  <c r="M513" i="5" s="1"/>
  <c r="N513" i="5" s="1"/>
  <c r="O513" i="5" s="1"/>
  <c r="E399" i="5"/>
  <c r="I399" i="5" s="1"/>
  <c r="J399" i="5" s="1"/>
  <c r="K399" i="5" s="1"/>
  <c r="L399" i="5" s="1"/>
  <c r="M399" i="5" s="1"/>
  <c r="N399" i="5" s="1"/>
  <c r="O399" i="5" s="1"/>
  <c r="E363" i="5"/>
  <c r="I363" i="5" s="1"/>
  <c r="J363" i="5" s="1"/>
  <c r="K363" i="5" s="1"/>
  <c r="L363" i="5" s="1"/>
  <c r="M363" i="5" s="1"/>
  <c r="N363" i="5" s="1"/>
  <c r="O363" i="5" s="1"/>
  <c r="E334" i="5"/>
  <c r="I334" i="5" s="1"/>
  <c r="J334" i="5" s="1"/>
  <c r="K334" i="5" s="1"/>
  <c r="L334" i="5" s="1"/>
  <c r="M334" i="5" s="1"/>
  <c r="N334" i="5" s="1"/>
  <c r="O334" i="5" s="1"/>
  <c r="E898" i="5"/>
  <c r="I898" i="5" s="1"/>
  <c r="J898" i="5" s="1"/>
  <c r="K898" i="5" s="1"/>
  <c r="L898" i="5" s="1"/>
  <c r="M898" i="5" s="1"/>
  <c r="N898" i="5" s="1"/>
  <c r="O898" i="5" s="1"/>
  <c r="E893" i="5"/>
  <c r="I893" i="5" s="1"/>
  <c r="J893" i="5" s="1"/>
  <c r="K893" i="5" s="1"/>
  <c r="L893" i="5" s="1"/>
  <c r="M893" i="5" s="1"/>
  <c r="N893" i="5" s="1"/>
  <c r="O893" i="5" s="1"/>
  <c r="E876" i="5"/>
  <c r="I876" i="5" s="1"/>
  <c r="J876" i="5" s="1"/>
  <c r="K876" i="5" s="1"/>
  <c r="L876" i="5" s="1"/>
  <c r="M876" i="5" s="1"/>
  <c r="N876" i="5" s="1"/>
  <c r="O876" i="5" s="1"/>
  <c r="E870" i="5"/>
  <c r="I870" i="5" s="1"/>
  <c r="J870" i="5" s="1"/>
  <c r="K870" i="5" s="1"/>
  <c r="L870" i="5" s="1"/>
  <c r="M870" i="5" s="1"/>
  <c r="N870" i="5" s="1"/>
  <c r="O870" i="5" s="1"/>
  <c r="E812" i="5"/>
  <c r="I812" i="5" s="1"/>
  <c r="J812" i="5" s="1"/>
  <c r="K812" i="5" s="1"/>
  <c r="L812" i="5" s="1"/>
  <c r="M812" i="5" s="1"/>
  <c r="N812" i="5" s="1"/>
  <c r="O812" i="5" s="1"/>
  <c r="E806" i="5"/>
  <c r="I806" i="5" s="1"/>
  <c r="J806" i="5" s="1"/>
  <c r="K806" i="5" s="1"/>
  <c r="L806" i="5" s="1"/>
  <c r="M806" i="5" s="1"/>
  <c r="N806" i="5" s="1"/>
  <c r="O806" i="5" s="1"/>
  <c r="E800" i="5"/>
  <c r="I800" i="5" s="1"/>
  <c r="J800" i="5" s="1"/>
  <c r="K800" i="5" s="1"/>
  <c r="L800" i="5" s="1"/>
  <c r="M800" i="5" s="1"/>
  <c r="N800" i="5" s="1"/>
  <c r="O800" i="5" s="1"/>
  <c r="E747" i="5"/>
  <c r="I747" i="5" s="1"/>
  <c r="J747" i="5" s="1"/>
  <c r="K747" i="5" s="1"/>
  <c r="L747" i="5" s="1"/>
  <c r="M747" i="5" s="1"/>
  <c r="N747" i="5" s="1"/>
  <c r="O747" i="5" s="1"/>
  <c r="E730" i="5"/>
  <c r="I730" i="5" s="1"/>
  <c r="J730" i="5" s="1"/>
  <c r="K730" i="5" s="1"/>
  <c r="L730" i="5" s="1"/>
  <c r="M730" i="5" s="1"/>
  <c r="N730" i="5" s="1"/>
  <c r="O730" i="5" s="1"/>
  <c r="E718" i="5"/>
  <c r="I718" i="5" s="1"/>
  <c r="J718" i="5" s="1"/>
  <c r="K718" i="5" s="1"/>
  <c r="L718" i="5" s="1"/>
  <c r="M718" i="5" s="1"/>
  <c r="N718" i="5" s="1"/>
  <c r="O718" i="5" s="1"/>
  <c r="E683" i="5"/>
  <c r="I683" i="5" s="1"/>
  <c r="J683" i="5" s="1"/>
  <c r="K683" i="5" s="1"/>
  <c r="L683" i="5" s="1"/>
  <c r="M683" i="5" s="1"/>
  <c r="N683" i="5" s="1"/>
  <c r="O683" i="5" s="1"/>
  <c r="E665" i="5"/>
  <c r="I665" i="5" s="1"/>
  <c r="J665" i="5" s="1"/>
  <c r="K665" i="5" s="1"/>
  <c r="L665" i="5" s="1"/>
  <c r="M665" i="5" s="1"/>
  <c r="N665" i="5" s="1"/>
  <c r="O665" i="5" s="1"/>
  <c r="E659" i="5"/>
  <c r="I659" i="5" s="1"/>
  <c r="J659" i="5" s="1"/>
  <c r="K659" i="5" s="1"/>
  <c r="L659" i="5" s="1"/>
  <c r="M659" i="5" s="1"/>
  <c r="N659" i="5" s="1"/>
  <c r="O659" i="5" s="1"/>
  <c r="E647" i="5"/>
  <c r="I647" i="5" s="1"/>
  <c r="J647" i="5" s="1"/>
  <c r="K647" i="5" s="1"/>
  <c r="L647" i="5" s="1"/>
  <c r="M647" i="5" s="1"/>
  <c r="N647" i="5" s="1"/>
  <c r="O647" i="5" s="1"/>
  <c r="E618" i="5"/>
  <c r="I618" i="5" s="1"/>
  <c r="J618" i="5" s="1"/>
  <c r="K618" i="5" s="1"/>
  <c r="L618" i="5" s="1"/>
  <c r="M618" i="5" s="1"/>
  <c r="N618" i="5" s="1"/>
  <c r="O618" i="5" s="1"/>
  <c r="E600" i="5"/>
  <c r="I600" i="5" s="1"/>
  <c r="J600" i="5" s="1"/>
  <c r="K600" i="5" s="1"/>
  <c r="L600" i="5" s="1"/>
  <c r="M600" i="5" s="1"/>
  <c r="N600" i="5" s="1"/>
  <c r="O600" i="5" s="1"/>
  <c r="E476" i="5"/>
  <c r="I476" i="5" s="1"/>
  <c r="J476" i="5" s="1"/>
  <c r="K476" i="5" s="1"/>
  <c r="L476" i="5" s="1"/>
  <c r="M476" i="5" s="1"/>
  <c r="N476" i="5" s="1"/>
  <c r="O476" i="5" s="1"/>
  <c r="E957" i="5"/>
  <c r="I957" i="5" s="1"/>
  <c r="J957" i="5" s="1"/>
  <c r="K957" i="5" s="1"/>
  <c r="L957" i="5" s="1"/>
  <c r="M957" i="5" s="1"/>
  <c r="N957" i="5" s="1"/>
  <c r="O957" i="5" s="1"/>
  <c r="E840" i="5"/>
  <c r="I840" i="5" s="1"/>
  <c r="J840" i="5" s="1"/>
  <c r="K840" i="5" s="1"/>
  <c r="L840" i="5" s="1"/>
  <c r="M840" i="5" s="1"/>
  <c r="N840" i="5" s="1"/>
  <c r="O840" i="5" s="1"/>
  <c r="E735" i="5"/>
  <c r="I735" i="5" s="1"/>
  <c r="J735" i="5" s="1"/>
  <c r="K735" i="5" s="1"/>
  <c r="L735" i="5" s="1"/>
  <c r="M735" i="5" s="1"/>
  <c r="N735" i="5" s="1"/>
  <c r="O735" i="5" s="1"/>
  <c r="E682" i="5"/>
  <c r="I682" i="5" s="1"/>
  <c r="J682" i="5" s="1"/>
  <c r="K682" i="5" s="1"/>
  <c r="L682" i="5" s="1"/>
  <c r="M682" i="5" s="1"/>
  <c r="N682" i="5" s="1"/>
  <c r="O682" i="5" s="1"/>
  <c r="E559" i="5"/>
  <c r="I559" i="5" s="1"/>
  <c r="J559" i="5" s="1"/>
  <c r="K559" i="5" s="1"/>
  <c r="L559" i="5" s="1"/>
  <c r="M559" i="5" s="1"/>
  <c r="N559" i="5" s="1"/>
  <c r="O559" i="5" s="1"/>
  <c r="E535" i="5"/>
  <c r="E523" i="5"/>
  <c r="I523" i="5" s="1"/>
  <c r="J523" i="5" s="1"/>
  <c r="K523" i="5" s="1"/>
  <c r="L523" i="5" s="1"/>
  <c r="M523" i="5" s="1"/>
  <c r="N523" i="5" s="1"/>
  <c r="O523" i="5" s="1"/>
  <c r="E517" i="5"/>
  <c r="I517" i="5" s="1"/>
  <c r="J517" i="5" s="1"/>
  <c r="K517" i="5" s="1"/>
  <c r="L517" i="5" s="1"/>
  <c r="M517" i="5" s="1"/>
  <c r="N517" i="5" s="1"/>
  <c r="O517" i="5" s="1"/>
  <c r="E981" i="5"/>
  <c r="I981" i="5" s="1"/>
  <c r="J981" i="5" s="1"/>
  <c r="K981" i="5" s="1"/>
  <c r="L981" i="5" s="1"/>
  <c r="M981" i="5" s="1"/>
  <c r="N981" i="5" s="1"/>
  <c r="O981" i="5" s="1"/>
  <c r="E951" i="5"/>
  <c r="I951" i="5" s="1"/>
  <c r="J951" i="5" s="1"/>
  <c r="K951" i="5" s="1"/>
  <c r="L951" i="5" s="1"/>
  <c r="M951" i="5" s="1"/>
  <c r="N951" i="5" s="1"/>
  <c r="O951" i="5" s="1"/>
  <c r="E892" i="5"/>
  <c r="I892" i="5" s="1"/>
  <c r="J892" i="5" s="1"/>
  <c r="K892" i="5" s="1"/>
  <c r="L892" i="5" s="1"/>
  <c r="M892" i="5" s="1"/>
  <c r="N892" i="5" s="1"/>
  <c r="O892" i="5" s="1"/>
  <c r="E852" i="5"/>
  <c r="I852" i="5" s="1"/>
  <c r="J852" i="5" s="1"/>
  <c r="K852" i="5" s="1"/>
  <c r="L852" i="5" s="1"/>
  <c r="M852" i="5" s="1"/>
  <c r="N852" i="5" s="1"/>
  <c r="O852" i="5" s="1"/>
  <c r="E846" i="5"/>
  <c r="E834" i="5"/>
  <c r="I834" i="5" s="1"/>
  <c r="J834" i="5" s="1"/>
  <c r="K834" i="5" s="1"/>
  <c r="L834" i="5" s="1"/>
  <c r="M834" i="5" s="1"/>
  <c r="N834" i="5" s="1"/>
  <c r="O834" i="5" s="1"/>
  <c r="E986" i="5"/>
  <c r="I986" i="5" s="1"/>
  <c r="J986" i="5" s="1"/>
  <c r="K986" i="5" s="1"/>
  <c r="L986" i="5" s="1"/>
  <c r="M986" i="5" s="1"/>
  <c r="N986" i="5" s="1"/>
  <c r="O986" i="5" s="1"/>
  <c r="E962" i="5"/>
  <c r="I962" i="5" s="1"/>
  <c r="J962" i="5" s="1"/>
  <c r="K962" i="5" s="1"/>
  <c r="L962" i="5" s="1"/>
  <c r="M962" i="5" s="1"/>
  <c r="N962" i="5" s="1"/>
  <c r="O962" i="5" s="1"/>
  <c r="E868" i="5"/>
  <c r="I868" i="5" s="1"/>
  <c r="J868" i="5" s="1"/>
  <c r="K868" i="5" s="1"/>
  <c r="L868" i="5" s="1"/>
  <c r="M868" i="5" s="1"/>
  <c r="N868" i="5" s="1"/>
  <c r="O868" i="5" s="1"/>
  <c r="E634" i="5"/>
  <c r="I634" i="5" s="1"/>
  <c r="J634" i="5" s="1"/>
  <c r="K634" i="5" s="1"/>
  <c r="L634" i="5" s="1"/>
  <c r="M634" i="5" s="1"/>
  <c r="N634" i="5" s="1"/>
  <c r="O634" i="5" s="1"/>
  <c r="E564" i="5"/>
  <c r="I564" i="5" s="1"/>
  <c r="J564" i="5" s="1"/>
  <c r="K564" i="5" s="1"/>
  <c r="L564" i="5" s="1"/>
  <c r="M564" i="5" s="1"/>
  <c r="N564" i="5" s="1"/>
  <c r="O564" i="5" s="1"/>
  <c r="E469" i="5"/>
  <c r="I469" i="5" s="1"/>
  <c r="J469" i="5" s="1"/>
  <c r="K469" i="5" s="1"/>
  <c r="L469" i="5" s="1"/>
  <c r="M469" i="5" s="1"/>
  <c r="N469" i="5" s="1"/>
  <c r="O469" i="5" s="1"/>
  <c r="E763" i="5"/>
  <c r="I763" i="5" s="1"/>
  <c r="J763" i="5" s="1"/>
  <c r="K763" i="5" s="1"/>
  <c r="L763" i="5" s="1"/>
  <c r="M763" i="5" s="1"/>
  <c r="N763" i="5" s="1"/>
  <c r="O763" i="5" s="1"/>
  <c r="E938" i="5"/>
  <c r="I938" i="5" s="1"/>
  <c r="J938" i="5" s="1"/>
  <c r="K938" i="5" s="1"/>
  <c r="L938" i="5" s="1"/>
  <c r="M938" i="5" s="1"/>
  <c r="N938" i="5" s="1"/>
  <c r="O938" i="5" s="1"/>
  <c r="E920" i="5"/>
  <c r="I920" i="5" s="1"/>
  <c r="J920" i="5" s="1"/>
  <c r="K920" i="5" s="1"/>
  <c r="L920" i="5" s="1"/>
  <c r="M920" i="5" s="1"/>
  <c r="N920" i="5" s="1"/>
  <c r="O920" i="5" s="1"/>
  <c r="E775" i="5"/>
  <c r="I775" i="5" s="1"/>
  <c r="J775" i="5" s="1"/>
  <c r="K775" i="5" s="1"/>
  <c r="L775" i="5" s="1"/>
  <c r="M775" i="5" s="1"/>
  <c r="N775" i="5" s="1"/>
  <c r="O775" i="5" s="1"/>
  <c r="E757" i="5"/>
  <c r="I757" i="5" s="1"/>
  <c r="J757" i="5" s="1"/>
  <c r="K757" i="5" s="1"/>
  <c r="L757" i="5" s="1"/>
  <c r="M757" i="5" s="1"/>
  <c r="N757" i="5" s="1"/>
  <c r="O757" i="5" s="1"/>
  <c r="E745" i="5"/>
  <c r="I745" i="5" s="1"/>
  <c r="J745" i="5" s="1"/>
  <c r="K745" i="5" s="1"/>
  <c r="L745" i="5" s="1"/>
  <c r="M745" i="5" s="1"/>
  <c r="N745" i="5" s="1"/>
  <c r="O745" i="5" s="1"/>
  <c r="E704" i="5"/>
  <c r="E997" i="5"/>
  <c r="I997" i="5" s="1"/>
  <c r="J997" i="5" s="1"/>
  <c r="K997" i="5" s="1"/>
  <c r="L997" i="5" s="1"/>
  <c r="M997" i="5" s="1"/>
  <c r="N997" i="5" s="1"/>
  <c r="O997" i="5" s="1"/>
  <c r="E973" i="5"/>
  <c r="E955" i="5"/>
  <c r="I955" i="5" s="1"/>
  <c r="J955" i="5" s="1"/>
  <c r="K955" i="5" s="1"/>
  <c r="L955" i="5" s="1"/>
  <c r="M955" i="5" s="1"/>
  <c r="N955" i="5" s="1"/>
  <c r="O955" i="5" s="1"/>
  <c r="E867" i="5"/>
  <c r="I867" i="5" s="1"/>
  <c r="J867" i="5" s="1"/>
  <c r="K867" i="5" s="1"/>
  <c r="L867" i="5" s="1"/>
  <c r="M867" i="5" s="1"/>
  <c r="N867" i="5" s="1"/>
  <c r="O867" i="5" s="1"/>
  <c r="E856" i="5"/>
  <c r="I856" i="5" s="1"/>
  <c r="J856" i="5" s="1"/>
  <c r="K856" i="5" s="1"/>
  <c r="L856" i="5" s="1"/>
  <c r="M856" i="5" s="1"/>
  <c r="N856" i="5" s="1"/>
  <c r="O856" i="5" s="1"/>
  <c r="E844" i="5"/>
  <c r="I844" i="5" s="1"/>
  <c r="J844" i="5" s="1"/>
  <c r="K844" i="5" s="1"/>
  <c r="L844" i="5" s="1"/>
  <c r="M844" i="5" s="1"/>
  <c r="N844" i="5" s="1"/>
  <c r="O844" i="5" s="1"/>
  <c r="E838" i="5"/>
  <c r="I838" i="5" s="1"/>
  <c r="J838" i="5" s="1"/>
  <c r="K838" i="5" s="1"/>
  <c r="L838" i="5" s="1"/>
  <c r="M838" i="5" s="1"/>
  <c r="N838" i="5" s="1"/>
  <c r="O838" i="5" s="1"/>
  <c r="E727" i="5"/>
  <c r="I727" i="5" s="1"/>
  <c r="J727" i="5" s="1"/>
  <c r="K727" i="5" s="1"/>
  <c r="L727" i="5" s="1"/>
  <c r="M727" i="5" s="1"/>
  <c r="N727" i="5" s="1"/>
  <c r="O727" i="5" s="1"/>
  <c r="E721" i="5"/>
  <c r="I721" i="5" s="1"/>
  <c r="J721" i="5" s="1"/>
  <c r="K721" i="5" s="1"/>
  <c r="L721" i="5" s="1"/>
  <c r="M721" i="5" s="1"/>
  <c r="N721" i="5" s="1"/>
  <c r="O721" i="5" s="1"/>
  <c r="E692" i="5"/>
  <c r="I692" i="5" s="1"/>
  <c r="J692" i="5" s="1"/>
  <c r="K692" i="5" s="1"/>
  <c r="L692" i="5" s="1"/>
  <c r="M692" i="5" s="1"/>
  <c r="N692" i="5" s="1"/>
  <c r="O692" i="5" s="1"/>
  <c r="E686" i="5"/>
  <c r="I686" i="5" s="1"/>
  <c r="J686" i="5" s="1"/>
  <c r="K686" i="5" s="1"/>
  <c r="L686" i="5" s="1"/>
  <c r="M686" i="5" s="1"/>
  <c r="N686" i="5" s="1"/>
  <c r="O686" i="5" s="1"/>
  <c r="E674" i="5"/>
  <c r="I674" i="5" s="1"/>
  <c r="J674" i="5" s="1"/>
  <c r="K674" i="5" s="1"/>
  <c r="L674" i="5" s="1"/>
  <c r="M674" i="5" s="1"/>
  <c r="N674" i="5" s="1"/>
  <c r="O674" i="5" s="1"/>
  <c r="E656" i="5"/>
  <c r="I656" i="5" s="1"/>
  <c r="J656" i="5" s="1"/>
  <c r="K656" i="5" s="1"/>
  <c r="L656" i="5" s="1"/>
  <c r="M656" i="5" s="1"/>
  <c r="N656" i="5" s="1"/>
  <c r="O656" i="5" s="1"/>
  <c r="E621" i="5"/>
  <c r="I621" i="5" s="1"/>
  <c r="J621" i="5" s="1"/>
  <c r="K621" i="5" s="1"/>
  <c r="L621" i="5" s="1"/>
  <c r="M621" i="5" s="1"/>
  <c r="N621" i="5" s="1"/>
  <c r="O621" i="5" s="1"/>
  <c r="E615" i="5"/>
  <c r="I615" i="5" s="1"/>
  <c r="J615" i="5" s="1"/>
  <c r="K615" i="5" s="1"/>
  <c r="L615" i="5" s="1"/>
  <c r="M615" i="5" s="1"/>
  <c r="N615" i="5" s="1"/>
  <c r="O615" i="5" s="1"/>
  <c r="E479" i="5"/>
  <c r="I479" i="5" s="1"/>
  <c r="J479" i="5" s="1"/>
  <c r="K479" i="5" s="1"/>
  <c r="L479" i="5" s="1"/>
  <c r="M479" i="5" s="1"/>
  <c r="N479" i="5" s="1"/>
  <c r="O479" i="5" s="1"/>
  <c r="E872" i="5"/>
  <c r="I872" i="5" s="1"/>
  <c r="J872" i="5" s="1"/>
  <c r="K872" i="5" s="1"/>
  <c r="L872" i="5" s="1"/>
  <c r="M872" i="5" s="1"/>
  <c r="N872" i="5" s="1"/>
  <c r="O872" i="5" s="1"/>
  <c r="E808" i="5"/>
  <c r="I808" i="5" s="1"/>
  <c r="J808" i="5" s="1"/>
  <c r="K808" i="5" s="1"/>
  <c r="L808" i="5" s="1"/>
  <c r="M808" i="5" s="1"/>
  <c r="N808" i="5" s="1"/>
  <c r="O808" i="5" s="1"/>
  <c r="E602" i="5"/>
  <c r="I602" i="5" s="1"/>
  <c r="J602" i="5" s="1"/>
  <c r="K602" i="5" s="1"/>
  <c r="L602" i="5" s="1"/>
  <c r="M602" i="5" s="1"/>
  <c r="N602" i="5" s="1"/>
  <c r="O602" i="5" s="1"/>
  <c r="E960" i="5"/>
  <c r="I960" i="5" s="1"/>
  <c r="J960" i="5" s="1"/>
  <c r="K960" i="5" s="1"/>
  <c r="L960" i="5" s="1"/>
  <c r="M960" i="5" s="1"/>
  <c r="N960" i="5" s="1"/>
  <c r="O960" i="5" s="1"/>
  <c r="F442" i="5"/>
  <c r="H442" i="5" s="1"/>
  <c r="E755" i="5"/>
  <c r="I755" i="5" s="1"/>
  <c r="J755" i="5" s="1"/>
  <c r="K755" i="5" s="1"/>
  <c r="L755" i="5" s="1"/>
  <c r="M755" i="5" s="1"/>
  <c r="N755" i="5" s="1"/>
  <c r="O755" i="5" s="1"/>
  <c r="E714" i="5"/>
  <c r="I714" i="5" s="1"/>
  <c r="J714" i="5" s="1"/>
  <c r="K714" i="5" s="1"/>
  <c r="L714" i="5" s="1"/>
  <c r="M714" i="5" s="1"/>
  <c r="N714" i="5" s="1"/>
  <c r="O714" i="5" s="1"/>
  <c r="E590" i="5"/>
  <c r="I590" i="5" s="1"/>
  <c r="J590" i="5" s="1"/>
  <c r="K590" i="5" s="1"/>
  <c r="L590" i="5" s="1"/>
  <c r="M590" i="5" s="1"/>
  <c r="N590" i="5" s="1"/>
  <c r="O590" i="5" s="1"/>
  <c r="E579" i="5"/>
  <c r="I579" i="5" s="1"/>
  <c r="J579" i="5" s="1"/>
  <c r="K579" i="5" s="1"/>
  <c r="L579" i="5" s="1"/>
  <c r="M579" i="5" s="1"/>
  <c r="N579" i="5" s="1"/>
  <c r="O579" i="5" s="1"/>
  <c r="E472" i="5"/>
  <c r="I472" i="5" s="1"/>
  <c r="J472" i="5" s="1"/>
  <c r="K472" i="5" s="1"/>
  <c r="L472" i="5" s="1"/>
  <c r="M472" i="5" s="1"/>
  <c r="N472" i="5" s="1"/>
  <c r="O472" i="5" s="1"/>
  <c r="E388" i="5"/>
  <c r="I388" i="5" s="1"/>
  <c r="J388" i="5" s="1"/>
  <c r="K388" i="5" s="1"/>
  <c r="L388" i="5" s="1"/>
  <c r="M388" i="5" s="1"/>
  <c r="N388" i="5" s="1"/>
  <c r="O388" i="5" s="1"/>
  <c r="E382" i="5"/>
  <c r="I382" i="5" s="1"/>
  <c r="J382" i="5" s="1"/>
  <c r="K382" i="5" s="1"/>
  <c r="L382" i="5" s="1"/>
  <c r="M382" i="5" s="1"/>
  <c r="N382" i="5" s="1"/>
  <c r="O382" i="5" s="1"/>
  <c r="E376" i="5"/>
  <c r="I376" i="5" s="1"/>
  <c r="J376" i="5" s="1"/>
  <c r="K376" i="5" s="1"/>
  <c r="L376" i="5" s="1"/>
  <c r="M376" i="5" s="1"/>
  <c r="N376" i="5" s="1"/>
  <c r="O376" i="5" s="1"/>
  <c r="E364" i="5"/>
  <c r="I364" i="5" s="1"/>
  <c r="J364" i="5" s="1"/>
  <c r="K364" i="5" s="1"/>
  <c r="L364" i="5" s="1"/>
  <c r="M364" i="5" s="1"/>
  <c r="N364" i="5" s="1"/>
  <c r="O364" i="5" s="1"/>
  <c r="E352" i="5"/>
  <c r="I352" i="5" s="1"/>
  <c r="J352" i="5" s="1"/>
  <c r="K352" i="5" s="1"/>
  <c r="L352" i="5" s="1"/>
  <c r="M352" i="5" s="1"/>
  <c r="N352" i="5" s="1"/>
  <c r="O352" i="5" s="1"/>
  <c r="E327" i="5"/>
  <c r="E409" i="5"/>
  <c r="I409" i="5" s="1"/>
  <c r="J409" i="5" s="1"/>
  <c r="K409" i="5" s="1"/>
  <c r="L409" i="5" s="1"/>
  <c r="M409" i="5" s="1"/>
  <c r="N409" i="5" s="1"/>
  <c r="O409" i="5" s="1"/>
  <c r="E378" i="5"/>
  <c r="I378" i="5" s="1"/>
  <c r="J378" i="5" s="1"/>
  <c r="K378" i="5" s="1"/>
  <c r="L378" i="5" s="1"/>
  <c r="M378" i="5" s="1"/>
  <c r="N378" i="5" s="1"/>
  <c r="O378" i="5" s="1"/>
  <c r="E996" i="5"/>
  <c r="I996" i="5" s="1"/>
  <c r="J996" i="5" s="1"/>
  <c r="K996" i="5" s="1"/>
  <c r="L996" i="5" s="1"/>
  <c r="M996" i="5" s="1"/>
  <c r="N996" i="5" s="1"/>
  <c r="O996" i="5" s="1"/>
  <c r="E984" i="5"/>
  <c r="I984" i="5" s="1"/>
  <c r="J984" i="5" s="1"/>
  <c r="K984" i="5" s="1"/>
  <c r="L984" i="5" s="1"/>
  <c r="M984" i="5" s="1"/>
  <c r="N984" i="5" s="1"/>
  <c r="O984" i="5" s="1"/>
  <c r="E928" i="5"/>
  <c r="I928" i="5" s="1"/>
  <c r="J928" i="5" s="1"/>
  <c r="K928" i="5" s="1"/>
  <c r="L928" i="5" s="1"/>
  <c r="M928" i="5" s="1"/>
  <c r="N928" i="5" s="1"/>
  <c r="O928" i="5" s="1"/>
  <c r="E922" i="5"/>
  <c r="I922" i="5" s="1"/>
  <c r="J922" i="5" s="1"/>
  <c r="K922" i="5" s="1"/>
  <c r="L922" i="5" s="1"/>
  <c r="M922" i="5" s="1"/>
  <c r="N922" i="5" s="1"/>
  <c r="O922" i="5" s="1"/>
  <c r="E899" i="5"/>
  <c r="I899" i="5" s="1"/>
  <c r="J899" i="5" s="1"/>
  <c r="K899" i="5" s="1"/>
  <c r="L899" i="5" s="1"/>
  <c r="M899" i="5" s="1"/>
  <c r="N899" i="5" s="1"/>
  <c r="O899" i="5" s="1"/>
  <c r="E894" i="5"/>
  <c r="I894" i="5" s="1"/>
  <c r="J894" i="5" s="1"/>
  <c r="K894" i="5" s="1"/>
  <c r="L894" i="5" s="1"/>
  <c r="M894" i="5" s="1"/>
  <c r="N894" i="5" s="1"/>
  <c r="O894" i="5" s="1"/>
  <c r="E883" i="5"/>
  <c r="I883" i="5" s="1"/>
  <c r="J883" i="5" s="1"/>
  <c r="K883" i="5" s="1"/>
  <c r="L883" i="5" s="1"/>
  <c r="M883" i="5" s="1"/>
  <c r="N883" i="5" s="1"/>
  <c r="O883" i="5" s="1"/>
  <c r="E831" i="5"/>
  <c r="I831" i="5" s="1"/>
  <c r="J831" i="5" s="1"/>
  <c r="K831" i="5" s="1"/>
  <c r="L831" i="5" s="1"/>
  <c r="M831" i="5" s="1"/>
  <c r="N831" i="5" s="1"/>
  <c r="O831" i="5" s="1"/>
  <c r="E798" i="5"/>
  <c r="I798" i="5" s="1"/>
  <c r="J798" i="5" s="1"/>
  <c r="K798" i="5" s="1"/>
  <c r="L798" i="5" s="1"/>
  <c r="M798" i="5" s="1"/>
  <c r="N798" i="5" s="1"/>
  <c r="O798" i="5" s="1"/>
  <c r="E793" i="5"/>
  <c r="I793" i="5" s="1"/>
  <c r="J793" i="5" s="1"/>
  <c r="K793" i="5" s="1"/>
  <c r="L793" i="5" s="1"/>
  <c r="M793" i="5" s="1"/>
  <c r="N793" i="5" s="1"/>
  <c r="O793" i="5" s="1"/>
  <c r="E787" i="5"/>
  <c r="I787" i="5" s="1"/>
  <c r="J787" i="5" s="1"/>
  <c r="K787" i="5" s="1"/>
  <c r="L787" i="5" s="1"/>
  <c r="M787" i="5" s="1"/>
  <c r="N787" i="5" s="1"/>
  <c r="O787" i="5" s="1"/>
  <c r="E709" i="5"/>
  <c r="I709" i="5" s="1"/>
  <c r="J709" i="5" s="1"/>
  <c r="K709" i="5" s="1"/>
  <c r="L709" i="5" s="1"/>
  <c r="M709" i="5" s="1"/>
  <c r="N709" i="5" s="1"/>
  <c r="O709" i="5" s="1"/>
  <c r="E703" i="5"/>
  <c r="I703" i="5" s="1"/>
  <c r="J703" i="5" s="1"/>
  <c r="K703" i="5" s="1"/>
  <c r="L703" i="5" s="1"/>
  <c r="M703" i="5" s="1"/>
  <c r="N703" i="5" s="1"/>
  <c r="O703" i="5" s="1"/>
  <c r="E669" i="5"/>
  <c r="I669" i="5" s="1"/>
  <c r="J669" i="5" s="1"/>
  <c r="K669" i="5" s="1"/>
  <c r="L669" i="5" s="1"/>
  <c r="M669" i="5" s="1"/>
  <c r="N669" i="5" s="1"/>
  <c r="O669" i="5" s="1"/>
  <c r="E609" i="5"/>
  <c r="I609" i="5" s="1"/>
  <c r="J609" i="5" s="1"/>
  <c r="K609" i="5" s="1"/>
  <c r="L609" i="5" s="1"/>
  <c r="M609" i="5" s="1"/>
  <c r="N609" i="5" s="1"/>
  <c r="O609" i="5" s="1"/>
  <c r="E603" i="5"/>
  <c r="I603" i="5" s="1"/>
  <c r="J603" i="5" s="1"/>
  <c r="K603" i="5" s="1"/>
  <c r="L603" i="5" s="1"/>
  <c r="M603" i="5" s="1"/>
  <c r="N603" i="5" s="1"/>
  <c r="O603" i="5" s="1"/>
  <c r="E571" i="5"/>
  <c r="I571" i="5" s="1"/>
  <c r="J571" i="5" s="1"/>
  <c r="K571" i="5" s="1"/>
  <c r="L571" i="5" s="1"/>
  <c r="M571" i="5" s="1"/>
  <c r="N571" i="5" s="1"/>
  <c r="O571" i="5" s="1"/>
  <c r="E560" i="5"/>
  <c r="I560" i="5" s="1"/>
  <c r="J560" i="5" s="1"/>
  <c r="K560" i="5" s="1"/>
  <c r="L560" i="5" s="1"/>
  <c r="M560" i="5" s="1"/>
  <c r="N560" i="5" s="1"/>
  <c r="O560" i="5" s="1"/>
  <c r="E430" i="5"/>
  <c r="I430" i="5" s="1"/>
  <c r="J430" i="5" s="1"/>
  <c r="K430" i="5" s="1"/>
  <c r="L430" i="5" s="1"/>
  <c r="M430" i="5" s="1"/>
  <c r="N430" i="5" s="1"/>
  <c r="O430" i="5" s="1"/>
  <c r="E354" i="5"/>
  <c r="I354" i="5" s="1"/>
  <c r="J354" i="5" s="1"/>
  <c r="K354" i="5" s="1"/>
  <c r="L354" i="5" s="1"/>
  <c r="M354" i="5" s="1"/>
  <c r="N354" i="5" s="1"/>
  <c r="O354" i="5" s="1"/>
  <c r="E331" i="5"/>
  <c r="I331" i="5" s="1"/>
  <c r="J331" i="5" s="1"/>
  <c r="K331" i="5" s="1"/>
  <c r="L331" i="5" s="1"/>
  <c r="M331" i="5" s="1"/>
  <c r="N331" i="5" s="1"/>
  <c r="O331" i="5" s="1"/>
  <c r="E910" i="5"/>
  <c r="I910" i="5" s="1"/>
  <c r="J910" i="5" s="1"/>
  <c r="K910" i="5" s="1"/>
  <c r="L910" i="5" s="1"/>
  <c r="M910" i="5" s="1"/>
  <c r="N910" i="5" s="1"/>
  <c r="O910" i="5" s="1"/>
  <c r="E835" i="5"/>
  <c r="I835" i="5" s="1"/>
  <c r="J835" i="5" s="1"/>
  <c r="K835" i="5" s="1"/>
  <c r="L835" i="5" s="1"/>
  <c r="M835" i="5" s="1"/>
  <c r="N835" i="5" s="1"/>
  <c r="O835" i="5" s="1"/>
  <c r="E813" i="5"/>
  <c r="I813" i="5" s="1"/>
  <c r="J813" i="5" s="1"/>
  <c r="K813" i="5" s="1"/>
  <c r="L813" i="5" s="1"/>
  <c r="M813" i="5" s="1"/>
  <c r="N813" i="5" s="1"/>
  <c r="O813" i="5" s="1"/>
  <c r="E803" i="5"/>
  <c r="E719" i="5"/>
  <c r="I719" i="5" s="1"/>
  <c r="J719" i="5" s="1"/>
  <c r="K719" i="5" s="1"/>
  <c r="L719" i="5" s="1"/>
  <c r="M719" i="5" s="1"/>
  <c r="N719" i="5" s="1"/>
  <c r="O719" i="5" s="1"/>
  <c r="E824" i="5"/>
  <c r="I824" i="5" s="1"/>
  <c r="J824" i="5" s="1"/>
  <c r="K824" i="5" s="1"/>
  <c r="L824" i="5" s="1"/>
  <c r="M824" i="5" s="1"/>
  <c r="N824" i="5" s="1"/>
  <c r="O824" i="5" s="1"/>
  <c r="E780" i="5"/>
  <c r="I780" i="5" s="1"/>
  <c r="J780" i="5" s="1"/>
  <c r="K780" i="5" s="1"/>
  <c r="L780" i="5" s="1"/>
  <c r="M780" i="5" s="1"/>
  <c r="N780" i="5" s="1"/>
  <c r="O780" i="5" s="1"/>
  <c r="E768" i="5"/>
  <c r="I768" i="5" s="1"/>
  <c r="J768" i="5" s="1"/>
  <c r="K768" i="5" s="1"/>
  <c r="L768" i="5" s="1"/>
  <c r="M768" i="5" s="1"/>
  <c r="N768" i="5" s="1"/>
  <c r="O768" i="5" s="1"/>
  <c r="E751" i="5"/>
  <c r="I751" i="5" s="1"/>
  <c r="J751" i="5" s="1"/>
  <c r="K751" i="5" s="1"/>
  <c r="L751" i="5" s="1"/>
  <c r="M751" i="5" s="1"/>
  <c r="N751" i="5" s="1"/>
  <c r="O751" i="5" s="1"/>
  <c r="E702" i="5"/>
  <c r="I702" i="5" s="1"/>
  <c r="J702" i="5" s="1"/>
  <c r="K702" i="5" s="1"/>
  <c r="L702" i="5" s="1"/>
  <c r="M702" i="5" s="1"/>
  <c r="N702" i="5" s="1"/>
  <c r="O702" i="5" s="1"/>
  <c r="E635" i="5"/>
  <c r="I635" i="5" s="1"/>
  <c r="J635" i="5" s="1"/>
  <c r="K635" i="5" s="1"/>
  <c r="L635" i="5" s="1"/>
  <c r="M635" i="5" s="1"/>
  <c r="N635" i="5" s="1"/>
  <c r="O635" i="5" s="1"/>
  <c r="E586" i="5"/>
  <c r="I586" i="5" s="1"/>
  <c r="J586" i="5" s="1"/>
  <c r="K586" i="5" s="1"/>
  <c r="L586" i="5" s="1"/>
  <c r="M586" i="5" s="1"/>
  <c r="N586" i="5" s="1"/>
  <c r="O586" i="5" s="1"/>
  <c r="E487" i="5"/>
  <c r="I487" i="5" s="1"/>
  <c r="J487" i="5" s="1"/>
  <c r="K487" i="5" s="1"/>
  <c r="L487" i="5" s="1"/>
  <c r="M487" i="5" s="1"/>
  <c r="N487" i="5" s="1"/>
  <c r="O487" i="5" s="1"/>
  <c r="E481" i="5"/>
  <c r="I481" i="5" s="1"/>
  <c r="J481" i="5" s="1"/>
  <c r="K481" i="5" s="1"/>
  <c r="L481" i="5" s="1"/>
  <c r="M481" i="5" s="1"/>
  <c r="N481" i="5" s="1"/>
  <c r="O481" i="5" s="1"/>
  <c r="E393" i="5"/>
  <c r="I393" i="5" s="1"/>
  <c r="J393" i="5" s="1"/>
  <c r="K393" i="5" s="1"/>
  <c r="L393" i="5" s="1"/>
  <c r="M393" i="5" s="1"/>
  <c r="N393" i="5" s="1"/>
  <c r="O393" i="5" s="1"/>
  <c r="E982" i="5"/>
  <c r="I982" i="5" s="1"/>
  <c r="J982" i="5" s="1"/>
  <c r="K982" i="5" s="1"/>
  <c r="L982" i="5" s="1"/>
  <c r="M982" i="5" s="1"/>
  <c r="N982" i="5" s="1"/>
  <c r="O982" i="5" s="1"/>
  <c r="E971" i="5"/>
  <c r="I971" i="5" s="1"/>
  <c r="J971" i="5" s="1"/>
  <c r="K971" i="5" s="1"/>
  <c r="L971" i="5" s="1"/>
  <c r="M971" i="5" s="1"/>
  <c r="N971" i="5" s="1"/>
  <c r="O971" i="5" s="1"/>
  <c r="E965" i="5"/>
  <c r="I965" i="5" s="1"/>
  <c r="J965" i="5" s="1"/>
  <c r="K965" i="5" s="1"/>
  <c r="L965" i="5" s="1"/>
  <c r="M965" i="5" s="1"/>
  <c r="N965" i="5" s="1"/>
  <c r="O965" i="5" s="1"/>
  <c r="E914" i="5"/>
  <c r="I914" i="5" s="1"/>
  <c r="J914" i="5" s="1"/>
  <c r="K914" i="5" s="1"/>
  <c r="L914" i="5" s="1"/>
  <c r="M914" i="5" s="1"/>
  <c r="N914" i="5" s="1"/>
  <c r="O914" i="5" s="1"/>
  <c r="E871" i="5"/>
  <c r="I871" i="5" s="1"/>
  <c r="J871" i="5" s="1"/>
  <c r="K871" i="5" s="1"/>
  <c r="L871" i="5" s="1"/>
  <c r="M871" i="5" s="1"/>
  <c r="N871" i="5" s="1"/>
  <c r="O871" i="5" s="1"/>
  <c r="E860" i="5"/>
  <c r="I860" i="5" s="1"/>
  <c r="J860" i="5" s="1"/>
  <c r="K860" i="5" s="1"/>
  <c r="L860" i="5" s="1"/>
  <c r="M860" i="5" s="1"/>
  <c r="N860" i="5" s="1"/>
  <c r="O860" i="5" s="1"/>
  <c r="E829" i="5"/>
  <c r="I829" i="5" s="1"/>
  <c r="J829" i="5" s="1"/>
  <c r="K829" i="5" s="1"/>
  <c r="L829" i="5" s="1"/>
  <c r="M829" i="5" s="1"/>
  <c r="N829" i="5" s="1"/>
  <c r="O829" i="5" s="1"/>
  <c r="E807" i="5"/>
  <c r="I807" i="5" s="1"/>
  <c r="J807" i="5" s="1"/>
  <c r="K807" i="5" s="1"/>
  <c r="L807" i="5" s="1"/>
  <c r="M807" i="5" s="1"/>
  <c r="N807" i="5" s="1"/>
  <c r="O807" i="5" s="1"/>
  <c r="E801" i="5"/>
  <c r="I801" i="5" s="1"/>
  <c r="J801" i="5" s="1"/>
  <c r="K801" i="5" s="1"/>
  <c r="L801" i="5" s="1"/>
  <c r="M801" i="5" s="1"/>
  <c r="N801" i="5" s="1"/>
  <c r="O801" i="5" s="1"/>
  <c r="E779" i="5"/>
  <c r="I779" i="5" s="1"/>
  <c r="J779" i="5" s="1"/>
  <c r="K779" i="5" s="1"/>
  <c r="L779" i="5" s="1"/>
  <c r="M779" i="5" s="1"/>
  <c r="N779" i="5" s="1"/>
  <c r="O779" i="5" s="1"/>
  <c r="E767" i="5"/>
  <c r="I767" i="5" s="1"/>
  <c r="J767" i="5" s="1"/>
  <c r="K767" i="5" s="1"/>
  <c r="L767" i="5" s="1"/>
  <c r="M767" i="5" s="1"/>
  <c r="N767" i="5" s="1"/>
  <c r="O767" i="5" s="1"/>
  <c r="E756" i="5"/>
  <c r="I756" i="5" s="1"/>
  <c r="J756" i="5" s="1"/>
  <c r="K756" i="5" s="1"/>
  <c r="L756" i="5" s="1"/>
  <c r="M756" i="5" s="1"/>
  <c r="N756" i="5" s="1"/>
  <c r="O756" i="5" s="1"/>
  <c r="E750" i="5"/>
  <c r="I750" i="5" s="1"/>
  <c r="J750" i="5" s="1"/>
  <c r="K750" i="5" s="1"/>
  <c r="L750" i="5" s="1"/>
  <c r="M750" i="5" s="1"/>
  <c r="N750" i="5" s="1"/>
  <c r="O750" i="5" s="1"/>
  <c r="E739" i="5"/>
  <c r="I739" i="5" s="1"/>
  <c r="J739" i="5" s="1"/>
  <c r="K739" i="5" s="1"/>
  <c r="L739" i="5" s="1"/>
  <c r="M739" i="5" s="1"/>
  <c r="N739" i="5" s="1"/>
  <c r="O739" i="5" s="1"/>
  <c r="E723" i="5"/>
  <c r="I723" i="5" s="1"/>
  <c r="J723" i="5" s="1"/>
  <c r="K723" i="5" s="1"/>
  <c r="L723" i="5" s="1"/>
  <c r="M723" i="5" s="1"/>
  <c r="N723" i="5" s="1"/>
  <c r="O723" i="5" s="1"/>
  <c r="E690" i="5"/>
  <c r="I690" i="5" s="1"/>
  <c r="J690" i="5" s="1"/>
  <c r="K690" i="5" s="1"/>
  <c r="L690" i="5" s="1"/>
  <c r="M690" i="5" s="1"/>
  <c r="N690" i="5" s="1"/>
  <c r="O690" i="5" s="1"/>
  <c r="E601" i="5"/>
  <c r="I601" i="5" s="1"/>
  <c r="J601" i="5" s="1"/>
  <c r="K601" i="5" s="1"/>
  <c r="L601" i="5" s="1"/>
  <c r="M601" i="5" s="1"/>
  <c r="N601" i="5" s="1"/>
  <c r="O601" i="5" s="1"/>
  <c r="E595" i="5"/>
  <c r="I595" i="5" s="1"/>
  <c r="J595" i="5" s="1"/>
  <c r="K595" i="5" s="1"/>
  <c r="L595" i="5" s="1"/>
  <c r="M595" i="5" s="1"/>
  <c r="N595" i="5" s="1"/>
  <c r="O595" i="5" s="1"/>
  <c r="E563" i="5"/>
  <c r="I563" i="5" s="1"/>
  <c r="J563" i="5" s="1"/>
  <c r="K563" i="5" s="1"/>
  <c r="L563" i="5" s="1"/>
  <c r="M563" i="5" s="1"/>
  <c r="N563" i="5" s="1"/>
  <c r="O563" i="5" s="1"/>
  <c r="E463" i="5"/>
  <c r="I463" i="5" s="1"/>
  <c r="J463" i="5" s="1"/>
  <c r="K463" i="5" s="1"/>
  <c r="L463" i="5" s="1"/>
  <c r="M463" i="5" s="1"/>
  <c r="N463" i="5" s="1"/>
  <c r="O463" i="5" s="1"/>
  <c r="E457" i="5"/>
  <c r="I457" i="5" s="1"/>
  <c r="J457" i="5" s="1"/>
  <c r="K457" i="5" s="1"/>
  <c r="L457" i="5" s="1"/>
  <c r="M457" i="5" s="1"/>
  <c r="N457" i="5" s="1"/>
  <c r="O457" i="5" s="1"/>
  <c r="E451" i="5"/>
  <c r="I451" i="5" s="1"/>
  <c r="J451" i="5" s="1"/>
  <c r="K451" i="5" s="1"/>
  <c r="L451" i="5" s="1"/>
  <c r="M451" i="5" s="1"/>
  <c r="N451" i="5" s="1"/>
  <c r="O451" i="5" s="1"/>
  <c r="E410" i="5"/>
  <c r="I410" i="5" s="1"/>
  <c r="J410" i="5" s="1"/>
  <c r="K410" i="5" s="1"/>
  <c r="L410" i="5" s="1"/>
  <c r="M410" i="5" s="1"/>
  <c r="N410" i="5" s="1"/>
  <c r="O410" i="5" s="1"/>
  <c r="E987" i="5"/>
  <c r="I987" i="5" s="1"/>
  <c r="J987" i="5" s="1"/>
  <c r="K987" i="5" s="1"/>
  <c r="L987" i="5" s="1"/>
  <c r="M987" i="5" s="1"/>
  <c r="N987" i="5" s="1"/>
  <c r="O987" i="5" s="1"/>
  <c r="E959" i="5"/>
  <c r="I959" i="5" s="1"/>
  <c r="J959" i="5" s="1"/>
  <c r="K959" i="5" s="1"/>
  <c r="L959" i="5" s="1"/>
  <c r="M959" i="5" s="1"/>
  <c r="N959" i="5" s="1"/>
  <c r="O959" i="5" s="1"/>
  <c r="E919" i="5"/>
  <c r="I919" i="5" s="1"/>
  <c r="J919" i="5" s="1"/>
  <c r="K919" i="5" s="1"/>
  <c r="L919" i="5" s="1"/>
  <c r="M919" i="5" s="1"/>
  <c r="N919" i="5" s="1"/>
  <c r="O919" i="5" s="1"/>
  <c r="E896" i="5"/>
  <c r="I896" i="5" s="1"/>
  <c r="J896" i="5" s="1"/>
  <c r="K896" i="5" s="1"/>
  <c r="L896" i="5" s="1"/>
  <c r="M896" i="5" s="1"/>
  <c r="N896" i="5" s="1"/>
  <c r="O896" i="5" s="1"/>
  <c r="E772" i="5"/>
  <c r="I772" i="5" s="1"/>
  <c r="J772" i="5" s="1"/>
  <c r="K772" i="5" s="1"/>
  <c r="L772" i="5" s="1"/>
  <c r="M772" i="5" s="1"/>
  <c r="N772" i="5" s="1"/>
  <c r="O772" i="5" s="1"/>
  <c r="E695" i="5"/>
  <c r="I695" i="5" s="1"/>
  <c r="J695" i="5" s="1"/>
  <c r="K695" i="5" s="1"/>
  <c r="L695" i="5" s="1"/>
  <c r="M695" i="5" s="1"/>
  <c r="N695" i="5" s="1"/>
  <c r="O695" i="5" s="1"/>
  <c r="E678" i="5"/>
  <c r="I678" i="5" s="1"/>
  <c r="J678" i="5" s="1"/>
  <c r="K678" i="5" s="1"/>
  <c r="L678" i="5" s="1"/>
  <c r="M678" i="5" s="1"/>
  <c r="N678" i="5" s="1"/>
  <c r="O678" i="5" s="1"/>
  <c r="E650" i="5"/>
  <c r="I650" i="5" s="1"/>
  <c r="J650" i="5" s="1"/>
  <c r="K650" i="5" s="1"/>
  <c r="L650" i="5" s="1"/>
  <c r="M650" i="5" s="1"/>
  <c r="N650" i="5" s="1"/>
  <c r="O650" i="5" s="1"/>
  <c r="E639" i="5"/>
  <c r="I639" i="5" s="1"/>
  <c r="J639" i="5" s="1"/>
  <c r="K639" i="5" s="1"/>
  <c r="L639" i="5" s="1"/>
  <c r="M639" i="5" s="1"/>
  <c r="N639" i="5" s="1"/>
  <c r="O639" i="5" s="1"/>
  <c r="E623" i="5"/>
  <c r="I623" i="5" s="1"/>
  <c r="J623" i="5" s="1"/>
  <c r="K623" i="5" s="1"/>
  <c r="L623" i="5" s="1"/>
  <c r="M623" i="5" s="1"/>
  <c r="N623" i="5" s="1"/>
  <c r="O623" i="5" s="1"/>
  <c r="E612" i="5"/>
  <c r="I612" i="5" s="1"/>
  <c r="J612" i="5" s="1"/>
  <c r="K612" i="5" s="1"/>
  <c r="L612" i="5" s="1"/>
  <c r="M612" i="5" s="1"/>
  <c r="N612" i="5" s="1"/>
  <c r="O612" i="5" s="1"/>
  <c r="E606" i="5"/>
  <c r="I606" i="5" s="1"/>
  <c r="J606" i="5" s="1"/>
  <c r="K606" i="5" s="1"/>
  <c r="L606" i="5" s="1"/>
  <c r="M606" i="5" s="1"/>
  <c r="N606" i="5" s="1"/>
  <c r="O606" i="5" s="1"/>
  <c r="E574" i="5"/>
  <c r="I574" i="5" s="1"/>
  <c r="J574" i="5" s="1"/>
  <c r="K574" i="5" s="1"/>
  <c r="L574" i="5" s="1"/>
  <c r="M574" i="5" s="1"/>
  <c r="N574" i="5" s="1"/>
  <c r="O574" i="5" s="1"/>
  <c r="E557" i="5"/>
  <c r="I557" i="5" s="1"/>
  <c r="J557" i="5" s="1"/>
  <c r="K557" i="5" s="1"/>
  <c r="L557" i="5" s="1"/>
  <c r="M557" i="5" s="1"/>
  <c r="N557" i="5" s="1"/>
  <c r="O557" i="5" s="1"/>
  <c r="E533" i="5"/>
  <c r="I533" i="5" s="1"/>
  <c r="J533" i="5" s="1"/>
  <c r="K533" i="5" s="1"/>
  <c r="L533" i="5" s="1"/>
  <c r="M533" i="5" s="1"/>
  <c r="N533" i="5" s="1"/>
  <c r="O533" i="5" s="1"/>
  <c r="E515" i="5"/>
  <c r="I515" i="5" s="1"/>
  <c r="J515" i="5" s="1"/>
  <c r="K515" i="5" s="1"/>
  <c r="L515" i="5" s="1"/>
  <c r="M515" i="5" s="1"/>
  <c r="N515" i="5" s="1"/>
  <c r="O515" i="5" s="1"/>
  <c r="E456" i="5"/>
  <c r="I456" i="5" s="1"/>
  <c r="J456" i="5" s="1"/>
  <c r="K456" i="5" s="1"/>
  <c r="L456" i="5" s="1"/>
  <c r="M456" i="5" s="1"/>
  <c r="N456" i="5" s="1"/>
  <c r="O456" i="5" s="1"/>
  <c r="E375" i="5"/>
  <c r="I375" i="5" s="1"/>
  <c r="J375" i="5" s="1"/>
  <c r="K375" i="5" s="1"/>
  <c r="L375" i="5" s="1"/>
  <c r="M375" i="5" s="1"/>
  <c r="N375" i="5" s="1"/>
  <c r="O375" i="5" s="1"/>
  <c r="E369" i="5"/>
  <c r="I369" i="5" s="1"/>
  <c r="J369" i="5" s="1"/>
  <c r="K369" i="5" s="1"/>
  <c r="L369" i="5" s="1"/>
  <c r="M369" i="5" s="1"/>
  <c r="N369" i="5" s="1"/>
  <c r="O369" i="5" s="1"/>
  <c r="E329" i="5"/>
  <c r="I329" i="5" s="1"/>
  <c r="J329" i="5" s="1"/>
  <c r="K329" i="5" s="1"/>
  <c r="L329" i="5" s="1"/>
  <c r="M329" i="5" s="1"/>
  <c r="N329" i="5" s="1"/>
  <c r="O329" i="5" s="1"/>
  <c r="E992" i="5"/>
  <c r="I992" i="5" s="1"/>
  <c r="J992" i="5" s="1"/>
  <c r="K992" i="5" s="1"/>
  <c r="L992" i="5" s="1"/>
  <c r="M992" i="5" s="1"/>
  <c r="N992" i="5" s="1"/>
  <c r="O992" i="5" s="1"/>
  <c r="E722" i="5"/>
  <c r="I722" i="5" s="1"/>
  <c r="J722" i="5" s="1"/>
  <c r="K722" i="5" s="1"/>
  <c r="L722" i="5" s="1"/>
  <c r="M722" i="5" s="1"/>
  <c r="N722" i="5" s="1"/>
  <c r="O722" i="5" s="1"/>
  <c r="E705" i="5"/>
  <c r="I705" i="5" s="1"/>
  <c r="J705" i="5" s="1"/>
  <c r="K705" i="5" s="1"/>
  <c r="L705" i="5" s="1"/>
  <c r="M705" i="5" s="1"/>
  <c r="N705" i="5" s="1"/>
  <c r="O705" i="5" s="1"/>
  <c r="E677" i="5"/>
  <c r="I677" i="5" s="1"/>
  <c r="J677" i="5" s="1"/>
  <c r="K677" i="5" s="1"/>
  <c r="L677" i="5" s="1"/>
  <c r="M677" i="5" s="1"/>
  <c r="N677" i="5" s="1"/>
  <c r="O677" i="5" s="1"/>
  <c r="E660" i="5"/>
  <c r="I660" i="5" s="1"/>
  <c r="J660" i="5" s="1"/>
  <c r="K660" i="5" s="1"/>
  <c r="L660" i="5" s="1"/>
  <c r="M660" i="5" s="1"/>
  <c r="N660" i="5" s="1"/>
  <c r="O660" i="5" s="1"/>
  <c r="E589" i="5"/>
  <c r="I589" i="5" s="1"/>
  <c r="J589" i="5" s="1"/>
  <c r="K589" i="5" s="1"/>
  <c r="L589" i="5" s="1"/>
  <c r="M589" i="5" s="1"/>
  <c r="N589" i="5" s="1"/>
  <c r="O589" i="5" s="1"/>
  <c r="E567" i="5"/>
  <c r="I567" i="5" s="1"/>
  <c r="J567" i="5" s="1"/>
  <c r="K567" i="5" s="1"/>
  <c r="L567" i="5" s="1"/>
  <c r="M567" i="5" s="1"/>
  <c r="N567" i="5" s="1"/>
  <c r="O567" i="5" s="1"/>
  <c r="E550" i="5"/>
  <c r="I550" i="5" s="1"/>
  <c r="J550" i="5" s="1"/>
  <c r="K550" i="5" s="1"/>
  <c r="L550" i="5" s="1"/>
  <c r="M550" i="5" s="1"/>
  <c r="N550" i="5" s="1"/>
  <c r="O550" i="5" s="1"/>
  <c r="E520" i="5"/>
  <c r="I520" i="5" s="1"/>
  <c r="J520" i="5" s="1"/>
  <c r="K520" i="5" s="1"/>
  <c r="L520" i="5" s="1"/>
  <c r="M520" i="5" s="1"/>
  <c r="N520" i="5" s="1"/>
  <c r="O520" i="5" s="1"/>
  <c r="E432" i="5"/>
  <c r="I432" i="5" s="1"/>
  <c r="J432" i="5" s="1"/>
  <c r="K432" i="5" s="1"/>
  <c r="L432" i="5" s="1"/>
  <c r="M432" i="5" s="1"/>
  <c r="N432" i="5" s="1"/>
  <c r="O432" i="5" s="1"/>
  <c r="E426" i="5"/>
  <c r="I426" i="5" s="1"/>
  <c r="J426" i="5" s="1"/>
  <c r="K426" i="5" s="1"/>
  <c r="L426" i="5" s="1"/>
  <c r="M426" i="5" s="1"/>
  <c r="N426" i="5" s="1"/>
  <c r="O426" i="5" s="1"/>
  <c r="E328" i="5"/>
  <c r="I328" i="5" s="1"/>
  <c r="J328" i="5" s="1"/>
  <c r="K328" i="5" s="1"/>
  <c r="L328" i="5" s="1"/>
  <c r="M328" i="5" s="1"/>
  <c r="N328" i="5" s="1"/>
  <c r="O328" i="5" s="1"/>
  <c r="E924" i="5"/>
  <c r="I924" i="5" s="1"/>
  <c r="J924" i="5" s="1"/>
  <c r="K924" i="5" s="1"/>
  <c r="L924" i="5" s="1"/>
  <c r="M924" i="5" s="1"/>
  <c r="N924" i="5" s="1"/>
  <c r="O924" i="5" s="1"/>
  <c r="E980" i="5"/>
  <c r="I980" i="5" s="1"/>
  <c r="J980" i="5" s="1"/>
  <c r="K980" i="5" s="1"/>
  <c r="L980" i="5" s="1"/>
  <c r="M980" i="5" s="1"/>
  <c r="N980" i="5" s="1"/>
  <c r="O980" i="5" s="1"/>
  <c r="E940" i="5"/>
  <c r="I940" i="5" s="1"/>
  <c r="J940" i="5" s="1"/>
  <c r="K940" i="5" s="1"/>
  <c r="L940" i="5" s="1"/>
  <c r="M940" i="5" s="1"/>
  <c r="N940" i="5" s="1"/>
  <c r="O940" i="5" s="1"/>
  <c r="E847" i="5"/>
  <c r="I847" i="5" s="1"/>
  <c r="J847" i="5" s="1"/>
  <c r="K847" i="5" s="1"/>
  <c r="L847" i="5" s="1"/>
  <c r="M847" i="5" s="1"/>
  <c r="N847" i="5" s="1"/>
  <c r="O847" i="5" s="1"/>
  <c r="E821" i="5"/>
  <c r="I821" i="5" s="1"/>
  <c r="J821" i="5" s="1"/>
  <c r="K821" i="5" s="1"/>
  <c r="L821" i="5" s="1"/>
  <c r="M821" i="5" s="1"/>
  <c r="N821" i="5" s="1"/>
  <c r="O821" i="5" s="1"/>
  <c r="E805" i="5"/>
  <c r="I805" i="5" s="1"/>
  <c r="J805" i="5" s="1"/>
  <c r="K805" i="5" s="1"/>
  <c r="L805" i="5" s="1"/>
  <c r="M805" i="5" s="1"/>
  <c r="N805" i="5" s="1"/>
  <c r="O805" i="5" s="1"/>
  <c r="E777" i="5"/>
  <c r="I777" i="5" s="1"/>
  <c r="J777" i="5" s="1"/>
  <c r="K777" i="5" s="1"/>
  <c r="L777" i="5" s="1"/>
  <c r="M777" i="5" s="1"/>
  <c r="N777" i="5" s="1"/>
  <c r="O777" i="5" s="1"/>
  <c r="E771" i="5"/>
  <c r="I771" i="5" s="1"/>
  <c r="J771" i="5" s="1"/>
  <c r="K771" i="5" s="1"/>
  <c r="L771" i="5" s="1"/>
  <c r="M771" i="5" s="1"/>
  <c r="N771" i="5" s="1"/>
  <c r="O771" i="5" s="1"/>
  <c r="E733" i="5"/>
  <c r="I733" i="5" s="1"/>
  <c r="J733" i="5" s="1"/>
  <c r="K733" i="5" s="1"/>
  <c r="L733" i="5" s="1"/>
  <c r="M733" i="5" s="1"/>
  <c r="N733" i="5" s="1"/>
  <c r="O733" i="5" s="1"/>
  <c r="E694" i="5"/>
  <c r="I694" i="5" s="1"/>
  <c r="J694" i="5" s="1"/>
  <c r="K694" i="5" s="1"/>
  <c r="L694" i="5" s="1"/>
  <c r="M694" i="5" s="1"/>
  <c r="N694" i="5" s="1"/>
  <c r="O694" i="5" s="1"/>
  <c r="E644" i="5"/>
  <c r="I644" i="5" s="1"/>
  <c r="J644" i="5" s="1"/>
  <c r="K644" i="5" s="1"/>
  <c r="L644" i="5" s="1"/>
  <c r="M644" i="5" s="1"/>
  <c r="N644" i="5" s="1"/>
  <c r="O644" i="5" s="1"/>
  <c r="E638" i="5"/>
  <c r="E633" i="5"/>
  <c r="I633" i="5" s="1"/>
  <c r="J633" i="5" s="1"/>
  <c r="K633" i="5" s="1"/>
  <c r="L633" i="5" s="1"/>
  <c r="M633" i="5" s="1"/>
  <c r="N633" i="5" s="1"/>
  <c r="O633" i="5" s="1"/>
  <c r="E599" i="5"/>
  <c r="I599" i="5" s="1"/>
  <c r="J599" i="5" s="1"/>
  <c r="K599" i="5" s="1"/>
  <c r="L599" i="5" s="1"/>
  <c r="M599" i="5" s="1"/>
  <c r="N599" i="5" s="1"/>
  <c r="O599" i="5" s="1"/>
  <c r="E561" i="5"/>
  <c r="I561" i="5" s="1"/>
  <c r="J561" i="5" s="1"/>
  <c r="K561" i="5" s="1"/>
  <c r="L561" i="5" s="1"/>
  <c r="M561" i="5" s="1"/>
  <c r="N561" i="5" s="1"/>
  <c r="O561" i="5" s="1"/>
  <c r="E490" i="5"/>
  <c r="I490" i="5" s="1"/>
  <c r="J490" i="5" s="1"/>
  <c r="K490" i="5" s="1"/>
  <c r="L490" i="5" s="1"/>
  <c r="M490" i="5" s="1"/>
  <c r="N490" i="5" s="1"/>
  <c r="O490" i="5" s="1"/>
  <c r="E478" i="5"/>
  <c r="I478" i="5" s="1"/>
  <c r="J478" i="5" s="1"/>
  <c r="K478" i="5" s="1"/>
  <c r="L478" i="5" s="1"/>
  <c r="M478" i="5" s="1"/>
  <c r="N478" i="5" s="1"/>
  <c r="O478" i="5" s="1"/>
  <c r="E408" i="5"/>
  <c r="I408" i="5" s="1"/>
  <c r="J408" i="5" s="1"/>
  <c r="K408" i="5" s="1"/>
  <c r="L408" i="5" s="1"/>
  <c r="M408" i="5" s="1"/>
  <c r="N408" i="5" s="1"/>
  <c r="O408" i="5" s="1"/>
  <c r="E837" i="5"/>
  <c r="I837" i="5" s="1"/>
  <c r="J837" i="5" s="1"/>
  <c r="K837" i="5" s="1"/>
  <c r="L837" i="5" s="1"/>
  <c r="M837" i="5" s="1"/>
  <c r="N837" i="5" s="1"/>
  <c r="O837" i="5" s="1"/>
  <c r="E877" i="5"/>
  <c r="I877" i="5" s="1"/>
  <c r="J877" i="5" s="1"/>
  <c r="K877" i="5" s="1"/>
  <c r="L877" i="5" s="1"/>
  <c r="M877" i="5" s="1"/>
  <c r="N877" i="5" s="1"/>
  <c r="O877" i="5" s="1"/>
  <c r="E795" i="5"/>
  <c r="I795" i="5" s="1"/>
  <c r="J795" i="5" s="1"/>
  <c r="K795" i="5" s="1"/>
  <c r="L795" i="5" s="1"/>
  <c r="M795" i="5" s="1"/>
  <c r="N795" i="5" s="1"/>
  <c r="O795" i="5" s="1"/>
  <c r="E790" i="5"/>
  <c r="I790" i="5" s="1"/>
  <c r="J790" i="5" s="1"/>
  <c r="K790" i="5" s="1"/>
  <c r="L790" i="5" s="1"/>
  <c r="M790" i="5" s="1"/>
  <c r="N790" i="5" s="1"/>
  <c r="O790" i="5" s="1"/>
  <c r="E620" i="5"/>
  <c r="E989" i="5"/>
  <c r="I989" i="5" s="1"/>
  <c r="J989" i="5" s="1"/>
  <c r="K989" i="5" s="1"/>
  <c r="L989" i="5" s="1"/>
  <c r="M989" i="5" s="1"/>
  <c r="N989" i="5" s="1"/>
  <c r="O989" i="5" s="1"/>
  <c r="E761" i="5"/>
  <c r="I761" i="5" s="1"/>
  <c r="J761" i="5" s="1"/>
  <c r="K761" i="5" s="1"/>
  <c r="L761" i="5" s="1"/>
  <c r="M761" i="5" s="1"/>
  <c r="N761" i="5" s="1"/>
  <c r="O761" i="5" s="1"/>
  <c r="E673" i="5"/>
  <c r="I673" i="5" s="1"/>
  <c r="J673" i="5" s="1"/>
  <c r="K673" i="5" s="1"/>
  <c r="L673" i="5" s="1"/>
  <c r="M673" i="5" s="1"/>
  <c r="N673" i="5" s="1"/>
  <c r="O673" i="5" s="1"/>
  <c r="E861" i="5"/>
  <c r="I861" i="5" s="1"/>
  <c r="J861" i="5" s="1"/>
  <c r="K861" i="5" s="1"/>
  <c r="L861" i="5" s="1"/>
  <c r="M861" i="5" s="1"/>
  <c r="N861" i="5" s="1"/>
  <c r="O861" i="5" s="1"/>
  <c r="E850" i="5"/>
  <c r="I850" i="5" s="1"/>
  <c r="J850" i="5" s="1"/>
  <c r="K850" i="5" s="1"/>
  <c r="L850" i="5" s="1"/>
  <c r="M850" i="5" s="1"/>
  <c r="N850" i="5" s="1"/>
  <c r="O850" i="5" s="1"/>
  <c r="E952" i="5"/>
  <c r="I952" i="5" s="1"/>
  <c r="J952" i="5" s="1"/>
  <c r="K952" i="5" s="1"/>
  <c r="L952" i="5" s="1"/>
  <c r="M952" i="5" s="1"/>
  <c r="N952" i="5" s="1"/>
  <c r="O952" i="5" s="1"/>
  <c r="E908" i="5"/>
  <c r="I908" i="5" s="1"/>
  <c r="J908" i="5" s="1"/>
  <c r="K908" i="5" s="1"/>
  <c r="L908" i="5" s="1"/>
  <c r="M908" i="5" s="1"/>
  <c r="N908" i="5" s="1"/>
  <c r="O908" i="5" s="1"/>
  <c r="E753" i="5"/>
  <c r="I753" i="5" s="1"/>
  <c r="J753" i="5" s="1"/>
  <c r="K753" i="5" s="1"/>
  <c r="L753" i="5" s="1"/>
  <c r="M753" i="5" s="1"/>
  <c r="N753" i="5" s="1"/>
  <c r="O753" i="5" s="1"/>
  <c r="E799" i="5"/>
  <c r="I799" i="5" s="1"/>
  <c r="J799" i="5" s="1"/>
  <c r="K799" i="5" s="1"/>
  <c r="L799" i="5" s="1"/>
  <c r="M799" i="5" s="1"/>
  <c r="N799" i="5" s="1"/>
  <c r="O799" i="5" s="1"/>
  <c r="E765" i="5"/>
  <c r="I765" i="5" s="1"/>
  <c r="J765" i="5" s="1"/>
  <c r="K765" i="5" s="1"/>
  <c r="L765" i="5" s="1"/>
  <c r="M765" i="5" s="1"/>
  <c r="N765" i="5" s="1"/>
  <c r="O765" i="5" s="1"/>
  <c r="E420" i="5"/>
  <c r="I420" i="5" s="1"/>
  <c r="J420" i="5" s="1"/>
  <c r="K420" i="5" s="1"/>
  <c r="L420" i="5" s="1"/>
  <c r="M420" i="5" s="1"/>
  <c r="N420" i="5" s="1"/>
  <c r="O420" i="5" s="1"/>
  <c r="E572" i="5"/>
  <c r="I572" i="5" s="1"/>
  <c r="J572" i="5" s="1"/>
  <c r="K572" i="5" s="1"/>
  <c r="L572" i="5" s="1"/>
  <c r="M572" i="5" s="1"/>
  <c r="N572" i="5" s="1"/>
  <c r="O572" i="5" s="1"/>
  <c r="E921" i="5"/>
  <c r="I921" i="5" s="1"/>
  <c r="J921" i="5" s="1"/>
  <c r="K921" i="5" s="1"/>
  <c r="L921" i="5" s="1"/>
  <c r="M921" i="5" s="1"/>
  <c r="N921" i="5" s="1"/>
  <c r="O921" i="5" s="1"/>
  <c r="E890" i="5"/>
  <c r="I890" i="5" s="1"/>
  <c r="J890" i="5" s="1"/>
  <c r="K890" i="5" s="1"/>
  <c r="L890" i="5" s="1"/>
  <c r="M890" i="5" s="1"/>
  <c r="N890" i="5" s="1"/>
  <c r="O890" i="5" s="1"/>
  <c r="G858" i="5"/>
  <c r="H858" i="5"/>
  <c r="E833" i="5"/>
  <c r="I833" i="5" s="1"/>
  <c r="J833" i="5" s="1"/>
  <c r="K833" i="5" s="1"/>
  <c r="L833" i="5" s="1"/>
  <c r="M833" i="5" s="1"/>
  <c r="N833" i="5" s="1"/>
  <c r="O833" i="5" s="1"/>
  <c r="E818" i="5"/>
  <c r="I818" i="5" s="1"/>
  <c r="J818" i="5" s="1"/>
  <c r="K818" i="5" s="1"/>
  <c r="L818" i="5" s="1"/>
  <c r="M818" i="5" s="1"/>
  <c r="N818" i="5" s="1"/>
  <c r="O818" i="5" s="1"/>
  <c r="E978" i="5"/>
  <c r="I978" i="5" s="1"/>
  <c r="J978" i="5" s="1"/>
  <c r="K978" i="5" s="1"/>
  <c r="L978" i="5" s="1"/>
  <c r="M978" i="5" s="1"/>
  <c r="N978" i="5" s="1"/>
  <c r="O978" i="5" s="1"/>
  <c r="G843" i="5"/>
  <c r="E854" i="5"/>
  <c r="I854" i="5" s="1"/>
  <c r="J854" i="5" s="1"/>
  <c r="K854" i="5" s="1"/>
  <c r="L854" i="5" s="1"/>
  <c r="M854" i="5" s="1"/>
  <c r="N854" i="5" s="1"/>
  <c r="O854" i="5" s="1"/>
  <c r="E990" i="5"/>
  <c r="I990" i="5" s="1"/>
  <c r="J990" i="5" s="1"/>
  <c r="K990" i="5" s="1"/>
  <c r="L990" i="5" s="1"/>
  <c r="M990" i="5" s="1"/>
  <c r="N990" i="5" s="1"/>
  <c r="O990" i="5" s="1"/>
  <c r="E969" i="5"/>
  <c r="I969" i="5" s="1"/>
  <c r="J969" i="5" s="1"/>
  <c r="K969" i="5" s="1"/>
  <c r="L969" i="5" s="1"/>
  <c r="M969" i="5" s="1"/>
  <c r="N969" i="5" s="1"/>
  <c r="O969" i="5" s="1"/>
  <c r="E949" i="5"/>
  <c r="I949" i="5" s="1"/>
  <c r="J949" i="5" s="1"/>
  <c r="K949" i="5" s="1"/>
  <c r="L949" i="5" s="1"/>
  <c r="M949" i="5" s="1"/>
  <c r="N949" i="5" s="1"/>
  <c r="O949" i="5" s="1"/>
  <c r="E904" i="5"/>
  <c r="I904" i="5" s="1"/>
  <c r="J904" i="5" s="1"/>
  <c r="K904" i="5" s="1"/>
  <c r="L904" i="5" s="1"/>
  <c r="M904" i="5" s="1"/>
  <c r="N904" i="5" s="1"/>
  <c r="O904" i="5" s="1"/>
  <c r="E886" i="5"/>
  <c r="I886" i="5" s="1"/>
  <c r="J886" i="5" s="1"/>
  <c r="K886" i="5" s="1"/>
  <c r="L886" i="5" s="1"/>
  <c r="M886" i="5" s="1"/>
  <c r="N886" i="5" s="1"/>
  <c r="O886" i="5" s="1"/>
  <c r="E873" i="5"/>
  <c r="I873" i="5" s="1"/>
  <c r="J873" i="5" s="1"/>
  <c r="K873" i="5" s="1"/>
  <c r="L873" i="5" s="1"/>
  <c r="M873" i="5" s="1"/>
  <c r="N873" i="5" s="1"/>
  <c r="O873" i="5" s="1"/>
  <c r="E1000" i="5"/>
  <c r="I1000" i="5" s="1"/>
  <c r="J1000" i="5" s="1"/>
  <c r="K1000" i="5" s="1"/>
  <c r="L1000" i="5" s="1"/>
  <c r="M1000" i="5" s="1"/>
  <c r="N1000" i="5" s="1"/>
  <c r="O1000" i="5" s="1"/>
  <c r="E979" i="5"/>
  <c r="I979" i="5" s="1"/>
  <c r="J979" i="5" s="1"/>
  <c r="K979" i="5" s="1"/>
  <c r="L979" i="5" s="1"/>
  <c r="M979" i="5" s="1"/>
  <c r="N979" i="5" s="1"/>
  <c r="O979" i="5" s="1"/>
  <c r="E963" i="5"/>
  <c r="I963" i="5" s="1"/>
  <c r="J963" i="5" s="1"/>
  <c r="K963" i="5" s="1"/>
  <c r="L963" i="5" s="1"/>
  <c r="M963" i="5" s="1"/>
  <c r="N963" i="5" s="1"/>
  <c r="O963" i="5" s="1"/>
  <c r="E958" i="5"/>
  <c r="I958" i="5" s="1"/>
  <c r="J958" i="5" s="1"/>
  <c r="K958" i="5" s="1"/>
  <c r="L958" i="5" s="1"/>
  <c r="M958" i="5" s="1"/>
  <c r="N958" i="5" s="1"/>
  <c r="O958" i="5" s="1"/>
  <c r="E941" i="5"/>
  <c r="I941" i="5" s="1"/>
  <c r="J941" i="5" s="1"/>
  <c r="K941" i="5" s="1"/>
  <c r="L941" i="5" s="1"/>
  <c r="M941" i="5" s="1"/>
  <c r="N941" i="5" s="1"/>
  <c r="O941" i="5" s="1"/>
  <c r="E932" i="5"/>
  <c r="I932" i="5" s="1"/>
  <c r="J932" i="5" s="1"/>
  <c r="K932" i="5" s="1"/>
  <c r="L932" i="5" s="1"/>
  <c r="M932" i="5" s="1"/>
  <c r="N932" i="5" s="1"/>
  <c r="O932" i="5" s="1"/>
  <c r="E903" i="5"/>
  <c r="I903" i="5" s="1"/>
  <c r="J903" i="5" s="1"/>
  <c r="K903" i="5" s="1"/>
  <c r="L903" i="5" s="1"/>
  <c r="M903" i="5" s="1"/>
  <c r="N903" i="5" s="1"/>
  <c r="O903" i="5" s="1"/>
  <c r="E869" i="5"/>
  <c r="I869" i="5" s="1"/>
  <c r="J869" i="5" s="1"/>
  <c r="K869" i="5" s="1"/>
  <c r="L869" i="5" s="1"/>
  <c r="M869" i="5" s="1"/>
  <c r="N869" i="5" s="1"/>
  <c r="O869" i="5" s="1"/>
  <c r="E862" i="5"/>
  <c r="I862" i="5" s="1"/>
  <c r="J862" i="5" s="1"/>
  <c r="K862" i="5" s="1"/>
  <c r="L862" i="5" s="1"/>
  <c r="M862" i="5" s="1"/>
  <c r="N862" i="5" s="1"/>
  <c r="O862" i="5" s="1"/>
  <c r="E841" i="5"/>
  <c r="I841" i="5" s="1"/>
  <c r="J841" i="5" s="1"/>
  <c r="K841" i="5" s="1"/>
  <c r="L841" i="5" s="1"/>
  <c r="M841" i="5" s="1"/>
  <c r="N841" i="5" s="1"/>
  <c r="O841" i="5" s="1"/>
  <c r="E827" i="5"/>
  <c r="I827" i="5" s="1"/>
  <c r="J827" i="5" s="1"/>
  <c r="K827" i="5" s="1"/>
  <c r="L827" i="5" s="1"/>
  <c r="M827" i="5" s="1"/>
  <c r="N827" i="5" s="1"/>
  <c r="O827" i="5" s="1"/>
  <c r="E823" i="5"/>
  <c r="I823" i="5" s="1"/>
  <c r="J823" i="5" s="1"/>
  <c r="K823" i="5" s="1"/>
  <c r="L823" i="5" s="1"/>
  <c r="M823" i="5" s="1"/>
  <c r="N823" i="5" s="1"/>
  <c r="O823" i="5" s="1"/>
  <c r="E782" i="5"/>
  <c r="I782" i="5" s="1"/>
  <c r="J782" i="5" s="1"/>
  <c r="K782" i="5" s="1"/>
  <c r="L782" i="5" s="1"/>
  <c r="M782" i="5" s="1"/>
  <c r="N782" i="5" s="1"/>
  <c r="O782" i="5" s="1"/>
  <c r="E749" i="5"/>
  <c r="I749" i="5" s="1"/>
  <c r="J749" i="5" s="1"/>
  <c r="K749" i="5" s="1"/>
  <c r="L749" i="5" s="1"/>
  <c r="M749" i="5" s="1"/>
  <c r="N749" i="5" s="1"/>
  <c r="O749" i="5" s="1"/>
  <c r="E415" i="5"/>
  <c r="I415" i="5" s="1"/>
  <c r="J415" i="5" s="1"/>
  <c r="K415" i="5" s="1"/>
  <c r="L415" i="5" s="1"/>
  <c r="M415" i="5" s="1"/>
  <c r="N415" i="5" s="1"/>
  <c r="O415" i="5" s="1"/>
  <c r="E988" i="5"/>
  <c r="I988" i="5" s="1"/>
  <c r="J988" i="5" s="1"/>
  <c r="K988" i="5" s="1"/>
  <c r="L988" i="5" s="1"/>
  <c r="M988" i="5" s="1"/>
  <c r="N988" i="5" s="1"/>
  <c r="O988" i="5" s="1"/>
  <c r="E911" i="5"/>
  <c r="I911" i="5" s="1"/>
  <c r="J911" i="5" s="1"/>
  <c r="K911" i="5" s="1"/>
  <c r="L911" i="5" s="1"/>
  <c r="M911" i="5" s="1"/>
  <c r="N911" i="5" s="1"/>
  <c r="O911" i="5" s="1"/>
  <c r="E748" i="5"/>
  <c r="I748" i="5" s="1"/>
  <c r="J748" i="5" s="1"/>
  <c r="K748" i="5" s="1"/>
  <c r="L748" i="5" s="1"/>
  <c r="M748" i="5" s="1"/>
  <c r="N748" i="5" s="1"/>
  <c r="O748" i="5" s="1"/>
  <c r="E687" i="5"/>
  <c r="I687" i="5" s="1"/>
  <c r="J687" i="5" s="1"/>
  <c r="K687" i="5" s="1"/>
  <c r="L687" i="5" s="1"/>
  <c r="M687" i="5" s="1"/>
  <c r="N687" i="5" s="1"/>
  <c r="O687" i="5" s="1"/>
  <c r="E543" i="5"/>
  <c r="I543" i="5" s="1"/>
  <c r="J543" i="5" s="1"/>
  <c r="K543" i="5" s="1"/>
  <c r="L543" i="5" s="1"/>
  <c r="M543" i="5" s="1"/>
  <c r="N543" i="5" s="1"/>
  <c r="O543" i="5" s="1"/>
  <c r="E966" i="5"/>
  <c r="I966" i="5" s="1"/>
  <c r="J966" i="5" s="1"/>
  <c r="K966" i="5" s="1"/>
  <c r="L966" i="5" s="1"/>
  <c r="M966" i="5" s="1"/>
  <c r="N966" i="5" s="1"/>
  <c r="O966" i="5" s="1"/>
  <c r="E857" i="5"/>
  <c r="I857" i="5" s="1"/>
  <c r="J857" i="5" s="1"/>
  <c r="K857" i="5" s="1"/>
  <c r="L857" i="5" s="1"/>
  <c r="M857" i="5" s="1"/>
  <c r="N857" i="5" s="1"/>
  <c r="O857" i="5" s="1"/>
  <c r="E785" i="5"/>
  <c r="I785" i="5" s="1"/>
  <c r="J785" i="5" s="1"/>
  <c r="K785" i="5" s="1"/>
  <c r="L785" i="5" s="1"/>
  <c r="M785" i="5" s="1"/>
  <c r="N785" i="5" s="1"/>
  <c r="O785" i="5" s="1"/>
  <c r="E738" i="5"/>
  <c r="I738" i="5" s="1"/>
  <c r="J738" i="5" s="1"/>
  <c r="K738" i="5" s="1"/>
  <c r="L738" i="5" s="1"/>
  <c r="M738" i="5" s="1"/>
  <c r="N738" i="5" s="1"/>
  <c r="O738" i="5" s="1"/>
  <c r="E715" i="5"/>
  <c r="I715" i="5" s="1"/>
  <c r="J715" i="5" s="1"/>
  <c r="K715" i="5" s="1"/>
  <c r="L715" i="5" s="1"/>
  <c r="M715" i="5" s="1"/>
  <c r="N715" i="5" s="1"/>
  <c r="O715" i="5" s="1"/>
  <c r="E565" i="5"/>
  <c r="I565" i="5" s="1"/>
  <c r="J565" i="5" s="1"/>
  <c r="K565" i="5" s="1"/>
  <c r="L565" i="5" s="1"/>
  <c r="M565" i="5" s="1"/>
  <c r="N565" i="5" s="1"/>
  <c r="O565" i="5" s="1"/>
  <c r="E512" i="5"/>
  <c r="I512" i="5" s="1"/>
  <c r="J512" i="5" s="1"/>
  <c r="K512" i="5" s="1"/>
  <c r="L512" i="5" s="1"/>
  <c r="M512" i="5" s="1"/>
  <c r="N512" i="5" s="1"/>
  <c r="O512" i="5" s="1"/>
  <c r="E506" i="5"/>
  <c r="I506" i="5" s="1"/>
  <c r="J506" i="5" s="1"/>
  <c r="K506" i="5" s="1"/>
  <c r="L506" i="5" s="1"/>
  <c r="M506" i="5" s="1"/>
  <c r="N506" i="5" s="1"/>
  <c r="O506" i="5" s="1"/>
  <c r="E494" i="5"/>
  <c r="I494" i="5" s="1"/>
  <c r="J494" i="5" s="1"/>
  <c r="K494" i="5" s="1"/>
  <c r="L494" i="5" s="1"/>
  <c r="M494" i="5" s="1"/>
  <c r="N494" i="5" s="1"/>
  <c r="O494" i="5" s="1"/>
  <c r="E489" i="5"/>
  <c r="I489" i="5" s="1"/>
  <c r="J489" i="5" s="1"/>
  <c r="K489" i="5" s="1"/>
  <c r="L489" i="5" s="1"/>
  <c r="M489" i="5" s="1"/>
  <c r="N489" i="5" s="1"/>
  <c r="O489" i="5" s="1"/>
  <c r="E865" i="5"/>
  <c r="I865" i="5" s="1"/>
  <c r="J865" i="5" s="1"/>
  <c r="K865" i="5" s="1"/>
  <c r="L865" i="5" s="1"/>
  <c r="M865" i="5" s="1"/>
  <c r="N865" i="5" s="1"/>
  <c r="O865" i="5" s="1"/>
  <c r="E901" i="5"/>
  <c r="I901" i="5" s="1"/>
  <c r="J901" i="5" s="1"/>
  <c r="K901" i="5" s="1"/>
  <c r="L901" i="5" s="1"/>
  <c r="M901" i="5" s="1"/>
  <c r="N901" i="5" s="1"/>
  <c r="O901" i="5" s="1"/>
  <c r="E880" i="5"/>
  <c r="I880" i="5" s="1"/>
  <c r="J880" i="5" s="1"/>
  <c r="K880" i="5" s="1"/>
  <c r="L880" i="5" s="1"/>
  <c r="M880" i="5" s="1"/>
  <c r="N880" i="5" s="1"/>
  <c r="O880" i="5" s="1"/>
  <c r="E839" i="5"/>
  <c r="I839" i="5" s="1"/>
  <c r="J839" i="5" s="1"/>
  <c r="K839" i="5" s="1"/>
  <c r="L839" i="5" s="1"/>
  <c r="M839" i="5" s="1"/>
  <c r="N839" i="5" s="1"/>
  <c r="O839" i="5" s="1"/>
  <c r="E993" i="5"/>
  <c r="I993" i="5" s="1"/>
  <c r="J993" i="5" s="1"/>
  <c r="K993" i="5" s="1"/>
  <c r="L993" i="5" s="1"/>
  <c r="M993" i="5" s="1"/>
  <c r="N993" i="5" s="1"/>
  <c r="O993" i="5" s="1"/>
  <c r="E961" i="5"/>
  <c r="I961" i="5" s="1"/>
  <c r="J961" i="5" s="1"/>
  <c r="K961" i="5" s="1"/>
  <c r="L961" i="5" s="1"/>
  <c r="M961" i="5" s="1"/>
  <c r="N961" i="5" s="1"/>
  <c r="O961" i="5" s="1"/>
  <c r="E915" i="5"/>
  <c r="I915" i="5" s="1"/>
  <c r="J915" i="5" s="1"/>
  <c r="K915" i="5" s="1"/>
  <c r="L915" i="5" s="1"/>
  <c r="M915" i="5" s="1"/>
  <c r="N915" i="5" s="1"/>
  <c r="O915" i="5" s="1"/>
  <c r="E897" i="5"/>
  <c r="I897" i="5" s="1"/>
  <c r="J897" i="5" s="1"/>
  <c r="K897" i="5" s="1"/>
  <c r="L897" i="5" s="1"/>
  <c r="M897" i="5" s="1"/>
  <c r="N897" i="5" s="1"/>
  <c r="O897" i="5" s="1"/>
  <c r="E853" i="5"/>
  <c r="I853" i="5" s="1"/>
  <c r="J853" i="5" s="1"/>
  <c r="K853" i="5" s="1"/>
  <c r="L853" i="5" s="1"/>
  <c r="M853" i="5" s="1"/>
  <c r="N853" i="5" s="1"/>
  <c r="O853" i="5" s="1"/>
  <c r="E769" i="5"/>
  <c r="I769" i="5" s="1"/>
  <c r="J769" i="5" s="1"/>
  <c r="K769" i="5" s="1"/>
  <c r="L769" i="5" s="1"/>
  <c r="M769" i="5" s="1"/>
  <c r="N769" i="5" s="1"/>
  <c r="O769" i="5" s="1"/>
  <c r="E764" i="5"/>
  <c r="I764" i="5" s="1"/>
  <c r="J764" i="5" s="1"/>
  <c r="K764" i="5" s="1"/>
  <c r="L764" i="5" s="1"/>
  <c r="M764" i="5" s="1"/>
  <c r="N764" i="5" s="1"/>
  <c r="O764" i="5" s="1"/>
  <c r="E760" i="5"/>
  <c r="I760" i="5" s="1"/>
  <c r="J760" i="5" s="1"/>
  <c r="K760" i="5" s="1"/>
  <c r="L760" i="5" s="1"/>
  <c r="M760" i="5" s="1"/>
  <c r="N760" i="5" s="1"/>
  <c r="O760" i="5" s="1"/>
  <c r="E752" i="5"/>
  <c r="I752" i="5" s="1"/>
  <c r="J752" i="5" s="1"/>
  <c r="K752" i="5" s="1"/>
  <c r="L752" i="5" s="1"/>
  <c r="M752" i="5" s="1"/>
  <c r="N752" i="5" s="1"/>
  <c r="O752" i="5" s="1"/>
  <c r="E737" i="5"/>
  <c r="I737" i="5" s="1"/>
  <c r="J737" i="5" s="1"/>
  <c r="K737" i="5" s="1"/>
  <c r="L737" i="5" s="1"/>
  <c r="M737" i="5" s="1"/>
  <c r="N737" i="5" s="1"/>
  <c r="O737" i="5" s="1"/>
  <c r="E671" i="5"/>
  <c r="I671" i="5" s="1"/>
  <c r="J671" i="5" s="1"/>
  <c r="K671" i="5" s="1"/>
  <c r="L671" i="5" s="1"/>
  <c r="M671" i="5" s="1"/>
  <c r="N671" i="5" s="1"/>
  <c r="O671" i="5" s="1"/>
  <c r="E554" i="5"/>
  <c r="I554" i="5" s="1"/>
  <c r="J554" i="5" s="1"/>
  <c r="K554" i="5" s="1"/>
  <c r="L554" i="5" s="1"/>
  <c r="M554" i="5" s="1"/>
  <c r="N554" i="5" s="1"/>
  <c r="O554" i="5" s="1"/>
  <c r="E548" i="5"/>
  <c r="I548" i="5" s="1"/>
  <c r="J548" i="5" s="1"/>
  <c r="K548" i="5" s="1"/>
  <c r="L548" i="5" s="1"/>
  <c r="M548" i="5" s="1"/>
  <c r="N548" i="5" s="1"/>
  <c r="O548" i="5" s="1"/>
  <c r="E926" i="5"/>
  <c r="I926" i="5" s="1"/>
  <c r="J926" i="5" s="1"/>
  <c r="K926" i="5" s="1"/>
  <c r="L926" i="5" s="1"/>
  <c r="M926" i="5" s="1"/>
  <c r="N926" i="5" s="1"/>
  <c r="O926" i="5" s="1"/>
  <c r="E902" i="5"/>
  <c r="I902" i="5" s="1"/>
  <c r="J902" i="5" s="1"/>
  <c r="K902" i="5" s="1"/>
  <c r="L902" i="5" s="1"/>
  <c r="M902" i="5" s="1"/>
  <c r="N902" i="5" s="1"/>
  <c r="O902" i="5" s="1"/>
  <c r="E631" i="5"/>
  <c r="I631" i="5" s="1"/>
  <c r="J631" i="5" s="1"/>
  <c r="K631" i="5" s="1"/>
  <c r="L631" i="5" s="1"/>
  <c r="M631" i="5" s="1"/>
  <c r="N631" i="5" s="1"/>
  <c r="O631" i="5" s="1"/>
  <c r="E537" i="5"/>
  <c r="I537" i="5" s="1"/>
  <c r="J537" i="5" s="1"/>
  <c r="K537" i="5" s="1"/>
  <c r="L537" i="5" s="1"/>
  <c r="M537" i="5" s="1"/>
  <c r="N537" i="5" s="1"/>
  <c r="O537" i="5" s="1"/>
  <c r="E972" i="5"/>
  <c r="I972" i="5" s="1"/>
  <c r="J972" i="5" s="1"/>
  <c r="K972" i="5" s="1"/>
  <c r="L972" i="5" s="1"/>
  <c r="M972" i="5" s="1"/>
  <c r="N972" i="5" s="1"/>
  <c r="O972" i="5" s="1"/>
  <c r="E956" i="5"/>
  <c r="I956" i="5" s="1"/>
  <c r="J956" i="5" s="1"/>
  <c r="K956" i="5" s="1"/>
  <c r="L956" i="5" s="1"/>
  <c r="M956" i="5" s="1"/>
  <c r="N956" i="5" s="1"/>
  <c r="O956" i="5" s="1"/>
  <c r="E976" i="5"/>
  <c r="I976" i="5" s="1"/>
  <c r="J976" i="5" s="1"/>
  <c r="K976" i="5" s="1"/>
  <c r="L976" i="5" s="1"/>
  <c r="M976" i="5" s="1"/>
  <c r="N976" i="5" s="1"/>
  <c r="O976" i="5" s="1"/>
  <c r="E811" i="5"/>
  <c r="I811" i="5" s="1"/>
  <c r="J811" i="5" s="1"/>
  <c r="K811" i="5" s="1"/>
  <c r="L811" i="5" s="1"/>
  <c r="M811" i="5" s="1"/>
  <c r="N811" i="5" s="1"/>
  <c r="O811" i="5" s="1"/>
  <c r="E994" i="5"/>
  <c r="I994" i="5" s="1"/>
  <c r="J994" i="5" s="1"/>
  <c r="K994" i="5" s="1"/>
  <c r="L994" i="5" s="1"/>
  <c r="M994" i="5" s="1"/>
  <c r="N994" i="5" s="1"/>
  <c r="O994" i="5" s="1"/>
  <c r="E967" i="5"/>
  <c r="I967" i="5" s="1"/>
  <c r="J967" i="5" s="1"/>
  <c r="K967" i="5" s="1"/>
  <c r="L967" i="5" s="1"/>
  <c r="M967" i="5" s="1"/>
  <c r="N967" i="5" s="1"/>
  <c r="O967" i="5" s="1"/>
  <c r="E879" i="5"/>
  <c r="I879" i="5" s="1"/>
  <c r="J879" i="5" s="1"/>
  <c r="K879" i="5" s="1"/>
  <c r="L879" i="5" s="1"/>
  <c r="M879" i="5" s="1"/>
  <c r="N879" i="5" s="1"/>
  <c r="O879" i="5" s="1"/>
  <c r="E778" i="5"/>
  <c r="I778" i="5" s="1"/>
  <c r="J778" i="5" s="1"/>
  <c r="K778" i="5" s="1"/>
  <c r="L778" i="5" s="1"/>
  <c r="M778" i="5" s="1"/>
  <c r="N778" i="5" s="1"/>
  <c r="O778" i="5" s="1"/>
  <c r="E458" i="5"/>
  <c r="I458" i="5" s="1"/>
  <c r="J458" i="5" s="1"/>
  <c r="K458" i="5" s="1"/>
  <c r="L458" i="5" s="1"/>
  <c r="M458" i="5" s="1"/>
  <c r="N458" i="5" s="1"/>
  <c r="O458" i="5" s="1"/>
  <c r="E446" i="5"/>
  <c r="I446" i="5" s="1"/>
  <c r="J446" i="5" s="1"/>
  <c r="K446" i="5" s="1"/>
  <c r="L446" i="5" s="1"/>
  <c r="M446" i="5" s="1"/>
  <c r="N446" i="5" s="1"/>
  <c r="O446" i="5" s="1"/>
  <c r="E373" i="5"/>
  <c r="I373" i="5" s="1"/>
  <c r="J373" i="5" s="1"/>
  <c r="K373" i="5" s="1"/>
  <c r="L373" i="5" s="1"/>
  <c r="M373" i="5" s="1"/>
  <c r="N373" i="5" s="1"/>
  <c r="O373" i="5" s="1"/>
  <c r="E804" i="5"/>
  <c r="I804" i="5" s="1"/>
  <c r="J804" i="5" s="1"/>
  <c r="K804" i="5" s="1"/>
  <c r="L804" i="5" s="1"/>
  <c r="M804" i="5" s="1"/>
  <c r="N804" i="5" s="1"/>
  <c r="O804" i="5" s="1"/>
  <c r="E845" i="5"/>
  <c r="I845" i="5" s="1"/>
  <c r="J845" i="5" s="1"/>
  <c r="K845" i="5" s="1"/>
  <c r="L845" i="5" s="1"/>
  <c r="M845" i="5" s="1"/>
  <c r="N845" i="5" s="1"/>
  <c r="O845" i="5" s="1"/>
  <c r="E699" i="5"/>
  <c r="I699" i="5" s="1"/>
  <c r="J699" i="5" s="1"/>
  <c r="K699" i="5" s="1"/>
  <c r="L699" i="5" s="1"/>
  <c r="M699" i="5" s="1"/>
  <c r="N699" i="5" s="1"/>
  <c r="O699" i="5" s="1"/>
  <c r="E675" i="5"/>
  <c r="I675" i="5" s="1"/>
  <c r="J675" i="5" s="1"/>
  <c r="K675" i="5" s="1"/>
  <c r="L675" i="5" s="1"/>
  <c r="M675" i="5" s="1"/>
  <c r="N675" i="5" s="1"/>
  <c r="O675" i="5" s="1"/>
  <c r="E916" i="5"/>
  <c r="I916" i="5" s="1"/>
  <c r="J916" i="5" s="1"/>
  <c r="K916" i="5" s="1"/>
  <c r="L916" i="5" s="1"/>
  <c r="M916" i="5" s="1"/>
  <c r="N916" i="5" s="1"/>
  <c r="O916" i="5" s="1"/>
  <c r="E887" i="5"/>
  <c r="I887" i="5" s="1"/>
  <c r="J887" i="5" s="1"/>
  <c r="K887" i="5" s="1"/>
  <c r="L887" i="5" s="1"/>
  <c r="M887" i="5" s="1"/>
  <c r="N887" i="5" s="1"/>
  <c r="O887" i="5" s="1"/>
  <c r="E991" i="5"/>
  <c r="I991" i="5" s="1"/>
  <c r="J991" i="5" s="1"/>
  <c r="K991" i="5" s="1"/>
  <c r="L991" i="5" s="1"/>
  <c r="M991" i="5" s="1"/>
  <c r="N991" i="5" s="1"/>
  <c r="O991" i="5" s="1"/>
  <c r="E975" i="5"/>
  <c r="I975" i="5" s="1"/>
  <c r="J975" i="5" s="1"/>
  <c r="K975" i="5" s="1"/>
  <c r="L975" i="5" s="1"/>
  <c r="M975" i="5" s="1"/>
  <c r="N975" i="5" s="1"/>
  <c r="O975" i="5" s="1"/>
  <c r="E970" i="5"/>
  <c r="I970" i="5" s="1"/>
  <c r="J970" i="5" s="1"/>
  <c r="K970" i="5" s="1"/>
  <c r="L970" i="5" s="1"/>
  <c r="M970" i="5" s="1"/>
  <c r="N970" i="5" s="1"/>
  <c r="O970" i="5" s="1"/>
  <c r="E964" i="5"/>
  <c r="I964" i="5" s="1"/>
  <c r="J964" i="5" s="1"/>
  <c r="K964" i="5" s="1"/>
  <c r="L964" i="5" s="1"/>
  <c r="M964" i="5" s="1"/>
  <c r="N964" i="5" s="1"/>
  <c r="O964" i="5" s="1"/>
  <c r="E954" i="5"/>
  <c r="I954" i="5" s="1"/>
  <c r="J954" i="5" s="1"/>
  <c r="K954" i="5" s="1"/>
  <c r="L954" i="5" s="1"/>
  <c r="M954" i="5" s="1"/>
  <c r="N954" i="5" s="1"/>
  <c r="O954" i="5" s="1"/>
  <c r="E950" i="5"/>
  <c r="I950" i="5" s="1"/>
  <c r="J950" i="5" s="1"/>
  <c r="K950" i="5" s="1"/>
  <c r="L950" i="5" s="1"/>
  <c r="M950" i="5" s="1"/>
  <c r="N950" i="5" s="1"/>
  <c r="O950" i="5" s="1"/>
  <c r="E933" i="5"/>
  <c r="I933" i="5" s="1"/>
  <c r="J933" i="5" s="1"/>
  <c r="K933" i="5" s="1"/>
  <c r="L933" i="5" s="1"/>
  <c r="M933" i="5" s="1"/>
  <c r="N933" i="5" s="1"/>
  <c r="O933" i="5" s="1"/>
  <c r="E923" i="5"/>
  <c r="I923" i="5" s="1"/>
  <c r="J923" i="5" s="1"/>
  <c r="K923" i="5" s="1"/>
  <c r="L923" i="5" s="1"/>
  <c r="M923" i="5" s="1"/>
  <c r="N923" i="5" s="1"/>
  <c r="O923" i="5" s="1"/>
  <c r="E913" i="5"/>
  <c r="I913" i="5" s="1"/>
  <c r="J913" i="5" s="1"/>
  <c r="K913" i="5" s="1"/>
  <c r="L913" i="5" s="1"/>
  <c r="M913" i="5" s="1"/>
  <c r="N913" i="5" s="1"/>
  <c r="O913" i="5" s="1"/>
  <c r="E905" i="5"/>
  <c r="I905" i="5" s="1"/>
  <c r="J905" i="5" s="1"/>
  <c r="K905" i="5" s="1"/>
  <c r="L905" i="5" s="1"/>
  <c r="M905" i="5" s="1"/>
  <c r="N905" i="5" s="1"/>
  <c r="O905" i="5" s="1"/>
  <c r="E874" i="5"/>
  <c r="I874" i="5" s="1"/>
  <c r="J874" i="5" s="1"/>
  <c r="K874" i="5" s="1"/>
  <c r="L874" i="5" s="1"/>
  <c r="M874" i="5" s="1"/>
  <c r="N874" i="5" s="1"/>
  <c r="O874" i="5" s="1"/>
  <c r="E815" i="5"/>
  <c r="I815" i="5" s="1"/>
  <c r="J815" i="5" s="1"/>
  <c r="K815" i="5" s="1"/>
  <c r="L815" i="5" s="1"/>
  <c r="M815" i="5" s="1"/>
  <c r="N815" i="5" s="1"/>
  <c r="O815" i="5" s="1"/>
  <c r="E810" i="5"/>
  <c r="I810" i="5" s="1"/>
  <c r="J810" i="5" s="1"/>
  <c r="K810" i="5" s="1"/>
  <c r="L810" i="5" s="1"/>
  <c r="M810" i="5" s="1"/>
  <c r="N810" i="5" s="1"/>
  <c r="O810" i="5" s="1"/>
  <c r="E434" i="5"/>
  <c r="I434" i="5" s="1"/>
  <c r="J434" i="5" s="1"/>
  <c r="K434" i="5" s="1"/>
  <c r="L434" i="5" s="1"/>
  <c r="M434" i="5" s="1"/>
  <c r="N434" i="5" s="1"/>
  <c r="O434" i="5" s="1"/>
  <c r="E405" i="5"/>
  <c r="I405" i="5" s="1"/>
  <c r="J405" i="5" s="1"/>
  <c r="K405" i="5" s="1"/>
  <c r="L405" i="5" s="1"/>
  <c r="M405" i="5" s="1"/>
  <c r="N405" i="5" s="1"/>
  <c r="O405" i="5" s="1"/>
  <c r="E822" i="5"/>
  <c r="I822" i="5" s="1"/>
  <c r="J822" i="5" s="1"/>
  <c r="K822" i="5" s="1"/>
  <c r="L822" i="5" s="1"/>
  <c r="M822" i="5" s="1"/>
  <c r="N822" i="5" s="1"/>
  <c r="O822" i="5" s="1"/>
  <c r="E909" i="5"/>
  <c r="I909" i="5" s="1"/>
  <c r="J909" i="5" s="1"/>
  <c r="K909" i="5" s="1"/>
  <c r="L909" i="5" s="1"/>
  <c r="M909" i="5" s="1"/>
  <c r="N909" i="5" s="1"/>
  <c r="O909" i="5" s="1"/>
  <c r="E814" i="5"/>
  <c r="I814" i="5" s="1"/>
  <c r="J814" i="5" s="1"/>
  <c r="K814" i="5" s="1"/>
  <c r="L814" i="5" s="1"/>
  <c r="M814" i="5" s="1"/>
  <c r="N814" i="5" s="1"/>
  <c r="O814" i="5" s="1"/>
  <c r="E999" i="5"/>
  <c r="I999" i="5" s="1"/>
  <c r="J999" i="5" s="1"/>
  <c r="K999" i="5" s="1"/>
  <c r="L999" i="5" s="1"/>
  <c r="M999" i="5" s="1"/>
  <c r="N999" i="5" s="1"/>
  <c r="O999" i="5" s="1"/>
  <c r="E985" i="5"/>
  <c r="I985" i="5" s="1"/>
  <c r="J985" i="5" s="1"/>
  <c r="K985" i="5" s="1"/>
  <c r="L985" i="5" s="1"/>
  <c r="M985" i="5" s="1"/>
  <c r="N985" i="5" s="1"/>
  <c r="O985" i="5" s="1"/>
  <c r="E953" i="5"/>
  <c r="I953" i="5" s="1"/>
  <c r="J953" i="5" s="1"/>
  <c r="K953" i="5" s="1"/>
  <c r="L953" i="5" s="1"/>
  <c r="M953" i="5" s="1"/>
  <c r="N953" i="5" s="1"/>
  <c r="O953" i="5" s="1"/>
  <c r="E918" i="5"/>
  <c r="I918" i="5" s="1"/>
  <c r="J918" i="5" s="1"/>
  <c r="K918" i="5" s="1"/>
  <c r="L918" i="5" s="1"/>
  <c r="M918" i="5" s="1"/>
  <c r="N918" i="5" s="1"/>
  <c r="O918" i="5" s="1"/>
  <c r="E891" i="5"/>
  <c r="I891" i="5" s="1"/>
  <c r="J891" i="5" s="1"/>
  <c r="K891" i="5" s="1"/>
  <c r="L891" i="5" s="1"/>
  <c r="M891" i="5" s="1"/>
  <c r="N891" i="5" s="1"/>
  <c r="O891" i="5" s="1"/>
  <c r="E851" i="5"/>
  <c r="I851" i="5" s="1"/>
  <c r="J851" i="5" s="1"/>
  <c r="K851" i="5" s="1"/>
  <c r="L851" i="5" s="1"/>
  <c r="M851" i="5" s="1"/>
  <c r="N851" i="5" s="1"/>
  <c r="O851" i="5" s="1"/>
  <c r="E726" i="5"/>
  <c r="I726" i="5" s="1"/>
  <c r="J726" i="5" s="1"/>
  <c r="K726" i="5" s="1"/>
  <c r="L726" i="5" s="1"/>
  <c r="M726" i="5" s="1"/>
  <c r="N726" i="5" s="1"/>
  <c r="O726" i="5" s="1"/>
  <c r="E622" i="5"/>
  <c r="I622" i="5" s="1"/>
  <c r="J622" i="5" s="1"/>
  <c r="K622" i="5" s="1"/>
  <c r="L622" i="5" s="1"/>
  <c r="M622" i="5" s="1"/>
  <c r="N622" i="5" s="1"/>
  <c r="O622" i="5" s="1"/>
  <c r="E668" i="5"/>
  <c r="I668" i="5" s="1"/>
  <c r="J668" i="5" s="1"/>
  <c r="K668" i="5" s="1"/>
  <c r="L668" i="5" s="1"/>
  <c r="M668" i="5" s="1"/>
  <c r="N668" i="5" s="1"/>
  <c r="O668" i="5" s="1"/>
  <c r="E626" i="5"/>
  <c r="I626" i="5" s="1"/>
  <c r="J626" i="5" s="1"/>
  <c r="K626" i="5" s="1"/>
  <c r="L626" i="5" s="1"/>
  <c r="M626" i="5" s="1"/>
  <c r="N626" i="5" s="1"/>
  <c r="O626" i="5" s="1"/>
  <c r="E608" i="5"/>
  <c r="I608" i="5" s="1"/>
  <c r="J608" i="5" s="1"/>
  <c r="K608" i="5" s="1"/>
  <c r="L608" i="5" s="1"/>
  <c r="M608" i="5" s="1"/>
  <c r="N608" i="5" s="1"/>
  <c r="O608" i="5" s="1"/>
  <c r="E597" i="5"/>
  <c r="I597" i="5" s="1"/>
  <c r="J597" i="5" s="1"/>
  <c r="K597" i="5" s="1"/>
  <c r="L597" i="5" s="1"/>
  <c r="M597" i="5" s="1"/>
  <c r="N597" i="5" s="1"/>
  <c r="O597" i="5" s="1"/>
  <c r="E558" i="5"/>
  <c r="I558" i="5" s="1"/>
  <c r="J558" i="5" s="1"/>
  <c r="K558" i="5" s="1"/>
  <c r="L558" i="5" s="1"/>
  <c r="M558" i="5" s="1"/>
  <c r="N558" i="5" s="1"/>
  <c r="O558" i="5" s="1"/>
  <c r="E553" i="5"/>
  <c r="I553" i="5" s="1"/>
  <c r="J553" i="5" s="1"/>
  <c r="K553" i="5" s="1"/>
  <c r="L553" i="5" s="1"/>
  <c r="M553" i="5" s="1"/>
  <c r="N553" i="5" s="1"/>
  <c r="O553" i="5" s="1"/>
  <c r="E536" i="5"/>
  <c r="I536" i="5" s="1"/>
  <c r="J536" i="5" s="1"/>
  <c r="K536" i="5" s="1"/>
  <c r="L536" i="5" s="1"/>
  <c r="M536" i="5" s="1"/>
  <c r="N536" i="5" s="1"/>
  <c r="O536" i="5" s="1"/>
  <c r="E525" i="5"/>
  <c r="I525" i="5" s="1"/>
  <c r="J525" i="5" s="1"/>
  <c r="K525" i="5" s="1"/>
  <c r="L525" i="5" s="1"/>
  <c r="M525" i="5" s="1"/>
  <c r="N525" i="5" s="1"/>
  <c r="O525" i="5" s="1"/>
  <c r="E509" i="5"/>
  <c r="I509" i="5" s="1"/>
  <c r="J509" i="5" s="1"/>
  <c r="K509" i="5" s="1"/>
  <c r="L509" i="5" s="1"/>
  <c r="M509" i="5" s="1"/>
  <c r="N509" i="5" s="1"/>
  <c r="O509" i="5" s="1"/>
  <c r="E503" i="5"/>
  <c r="I503" i="5" s="1"/>
  <c r="J503" i="5" s="1"/>
  <c r="K503" i="5" s="1"/>
  <c r="L503" i="5" s="1"/>
  <c r="M503" i="5" s="1"/>
  <c r="N503" i="5" s="1"/>
  <c r="O503" i="5" s="1"/>
  <c r="E497" i="5"/>
  <c r="I497" i="5" s="1"/>
  <c r="J497" i="5" s="1"/>
  <c r="K497" i="5" s="1"/>
  <c r="L497" i="5" s="1"/>
  <c r="M497" i="5" s="1"/>
  <c r="N497" i="5" s="1"/>
  <c r="O497" i="5" s="1"/>
  <c r="E475" i="5"/>
  <c r="I475" i="5" s="1"/>
  <c r="J475" i="5" s="1"/>
  <c r="K475" i="5" s="1"/>
  <c r="L475" i="5" s="1"/>
  <c r="M475" i="5" s="1"/>
  <c r="N475" i="5" s="1"/>
  <c r="O475" i="5" s="1"/>
  <c r="E464" i="5"/>
  <c r="I464" i="5" s="1"/>
  <c r="J464" i="5" s="1"/>
  <c r="K464" i="5" s="1"/>
  <c r="L464" i="5" s="1"/>
  <c r="M464" i="5" s="1"/>
  <c r="N464" i="5" s="1"/>
  <c r="O464" i="5" s="1"/>
  <c r="E394" i="5"/>
  <c r="I394" i="5" s="1"/>
  <c r="J394" i="5" s="1"/>
  <c r="K394" i="5" s="1"/>
  <c r="L394" i="5" s="1"/>
  <c r="M394" i="5" s="1"/>
  <c r="N394" i="5" s="1"/>
  <c r="O394" i="5" s="1"/>
  <c r="E383" i="5"/>
  <c r="I383" i="5" s="1"/>
  <c r="J383" i="5" s="1"/>
  <c r="K383" i="5" s="1"/>
  <c r="L383" i="5" s="1"/>
  <c r="M383" i="5" s="1"/>
  <c r="N383" i="5" s="1"/>
  <c r="O383" i="5" s="1"/>
  <c r="E361" i="5"/>
  <c r="I361" i="5" s="1"/>
  <c r="J361" i="5" s="1"/>
  <c r="K361" i="5" s="1"/>
  <c r="L361" i="5" s="1"/>
  <c r="M361" i="5" s="1"/>
  <c r="N361" i="5" s="1"/>
  <c r="O361" i="5" s="1"/>
  <c r="E355" i="5"/>
  <c r="I355" i="5" s="1"/>
  <c r="J355" i="5" s="1"/>
  <c r="K355" i="5" s="1"/>
  <c r="L355" i="5" s="1"/>
  <c r="M355" i="5" s="1"/>
  <c r="N355" i="5" s="1"/>
  <c r="O355" i="5" s="1"/>
  <c r="E802" i="5"/>
  <c r="I802" i="5" s="1"/>
  <c r="J802" i="5" s="1"/>
  <c r="K802" i="5" s="1"/>
  <c r="L802" i="5" s="1"/>
  <c r="M802" i="5" s="1"/>
  <c r="N802" i="5" s="1"/>
  <c r="O802" i="5" s="1"/>
  <c r="E797" i="5"/>
  <c r="I797" i="5" s="1"/>
  <c r="J797" i="5" s="1"/>
  <c r="K797" i="5" s="1"/>
  <c r="L797" i="5" s="1"/>
  <c r="M797" i="5" s="1"/>
  <c r="N797" i="5" s="1"/>
  <c r="O797" i="5" s="1"/>
  <c r="E789" i="5"/>
  <c r="I789" i="5" s="1"/>
  <c r="J789" i="5" s="1"/>
  <c r="K789" i="5" s="1"/>
  <c r="L789" i="5" s="1"/>
  <c r="M789" i="5" s="1"/>
  <c r="N789" i="5" s="1"/>
  <c r="O789" i="5" s="1"/>
  <c r="E781" i="5"/>
  <c r="I781" i="5" s="1"/>
  <c r="J781" i="5" s="1"/>
  <c r="K781" i="5" s="1"/>
  <c r="L781" i="5" s="1"/>
  <c r="M781" i="5" s="1"/>
  <c r="N781" i="5" s="1"/>
  <c r="O781" i="5" s="1"/>
  <c r="E754" i="5"/>
  <c r="I754" i="5" s="1"/>
  <c r="J754" i="5" s="1"/>
  <c r="K754" i="5" s="1"/>
  <c r="L754" i="5" s="1"/>
  <c r="M754" i="5" s="1"/>
  <c r="N754" i="5" s="1"/>
  <c r="O754" i="5" s="1"/>
  <c r="E711" i="5"/>
  <c r="I711" i="5" s="1"/>
  <c r="J711" i="5" s="1"/>
  <c r="K711" i="5" s="1"/>
  <c r="L711" i="5" s="1"/>
  <c r="M711" i="5" s="1"/>
  <c r="N711" i="5" s="1"/>
  <c r="O711" i="5" s="1"/>
  <c r="E708" i="5"/>
  <c r="I708" i="5" s="1"/>
  <c r="J708" i="5" s="1"/>
  <c r="K708" i="5" s="1"/>
  <c r="L708" i="5" s="1"/>
  <c r="M708" i="5" s="1"/>
  <c r="N708" i="5" s="1"/>
  <c r="O708" i="5" s="1"/>
  <c r="E672" i="5"/>
  <c r="I672" i="5" s="1"/>
  <c r="J672" i="5" s="1"/>
  <c r="K672" i="5" s="1"/>
  <c r="L672" i="5" s="1"/>
  <c r="M672" i="5" s="1"/>
  <c r="N672" i="5" s="1"/>
  <c r="O672" i="5" s="1"/>
  <c r="E664" i="5"/>
  <c r="I664" i="5" s="1"/>
  <c r="J664" i="5" s="1"/>
  <c r="K664" i="5" s="1"/>
  <c r="L664" i="5" s="1"/>
  <c r="M664" i="5" s="1"/>
  <c r="N664" i="5" s="1"/>
  <c r="O664" i="5" s="1"/>
  <c r="E630" i="5"/>
  <c r="I630" i="5" s="1"/>
  <c r="J630" i="5" s="1"/>
  <c r="K630" i="5" s="1"/>
  <c r="L630" i="5" s="1"/>
  <c r="M630" i="5" s="1"/>
  <c r="N630" i="5" s="1"/>
  <c r="O630" i="5" s="1"/>
  <c r="E617" i="5"/>
  <c r="I617" i="5" s="1"/>
  <c r="J617" i="5" s="1"/>
  <c r="K617" i="5" s="1"/>
  <c r="L617" i="5" s="1"/>
  <c r="M617" i="5" s="1"/>
  <c r="N617" i="5" s="1"/>
  <c r="O617" i="5" s="1"/>
  <c r="E519" i="5"/>
  <c r="I519" i="5" s="1"/>
  <c r="J519" i="5" s="1"/>
  <c r="K519" i="5" s="1"/>
  <c r="L519" i="5" s="1"/>
  <c r="M519" i="5" s="1"/>
  <c r="N519" i="5" s="1"/>
  <c r="O519" i="5" s="1"/>
  <c r="E480" i="5"/>
  <c r="I480" i="5" s="1"/>
  <c r="J480" i="5" s="1"/>
  <c r="K480" i="5" s="1"/>
  <c r="L480" i="5" s="1"/>
  <c r="M480" i="5" s="1"/>
  <c r="N480" i="5" s="1"/>
  <c r="O480" i="5" s="1"/>
  <c r="E474" i="5"/>
  <c r="I474" i="5" s="1"/>
  <c r="J474" i="5" s="1"/>
  <c r="K474" i="5" s="1"/>
  <c r="L474" i="5" s="1"/>
  <c r="M474" i="5" s="1"/>
  <c r="N474" i="5" s="1"/>
  <c r="O474" i="5" s="1"/>
  <c r="E366" i="5"/>
  <c r="I366" i="5" s="1"/>
  <c r="J366" i="5" s="1"/>
  <c r="K366" i="5" s="1"/>
  <c r="L366" i="5" s="1"/>
  <c r="M366" i="5" s="1"/>
  <c r="N366" i="5" s="1"/>
  <c r="O366" i="5" s="1"/>
  <c r="E809" i="5"/>
  <c r="I809" i="5" s="1"/>
  <c r="J809" i="5" s="1"/>
  <c r="K809" i="5" s="1"/>
  <c r="L809" i="5" s="1"/>
  <c r="M809" i="5" s="1"/>
  <c r="N809" i="5" s="1"/>
  <c r="O809" i="5" s="1"/>
  <c r="E592" i="5"/>
  <c r="I592" i="5" s="1"/>
  <c r="J592" i="5" s="1"/>
  <c r="K592" i="5" s="1"/>
  <c r="L592" i="5" s="1"/>
  <c r="M592" i="5" s="1"/>
  <c r="N592" i="5" s="1"/>
  <c r="O592" i="5" s="1"/>
  <c r="E524" i="5"/>
  <c r="I524" i="5" s="1"/>
  <c r="J524" i="5" s="1"/>
  <c r="K524" i="5" s="1"/>
  <c r="L524" i="5" s="1"/>
  <c r="M524" i="5" s="1"/>
  <c r="N524" i="5" s="1"/>
  <c r="O524" i="5" s="1"/>
  <c r="E508" i="5"/>
  <c r="I508" i="5" s="1"/>
  <c r="J508" i="5" s="1"/>
  <c r="K508" i="5" s="1"/>
  <c r="L508" i="5" s="1"/>
  <c r="M508" i="5" s="1"/>
  <c r="N508" i="5" s="1"/>
  <c r="O508" i="5" s="1"/>
  <c r="E502" i="5"/>
  <c r="I502" i="5" s="1"/>
  <c r="J502" i="5" s="1"/>
  <c r="K502" i="5" s="1"/>
  <c r="L502" i="5" s="1"/>
  <c r="M502" i="5" s="1"/>
  <c r="N502" i="5" s="1"/>
  <c r="O502" i="5" s="1"/>
  <c r="E445" i="5"/>
  <c r="I445" i="5" s="1"/>
  <c r="J445" i="5" s="1"/>
  <c r="K445" i="5" s="1"/>
  <c r="L445" i="5" s="1"/>
  <c r="M445" i="5" s="1"/>
  <c r="N445" i="5" s="1"/>
  <c r="O445" i="5" s="1"/>
  <c r="E710" i="5"/>
  <c r="I710" i="5" s="1"/>
  <c r="J710" i="5" s="1"/>
  <c r="K710" i="5" s="1"/>
  <c r="L710" i="5" s="1"/>
  <c r="M710" i="5" s="1"/>
  <c r="N710" i="5" s="1"/>
  <c r="O710" i="5" s="1"/>
  <c r="E697" i="5"/>
  <c r="I697" i="5" s="1"/>
  <c r="J697" i="5" s="1"/>
  <c r="K697" i="5" s="1"/>
  <c r="L697" i="5" s="1"/>
  <c r="M697" i="5" s="1"/>
  <c r="N697" i="5" s="1"/>
  <c r="O697" i="5" s="1"/>
  <c r="E663" i="5"/>
  <c r="I663" i="5" s="1"/>
  <c r="J663" i="5" s="1"/>
  <c r="K663" i="5" s="1"/>
  <c r="L663" i="5" s="1"/>
  <c r="M663" i="5" s="1"/>
  <c r="N663" i="5" s="1"/>
  <c r="O663" i="5" s="1"/>
  <c r="E566" i="5"/>
  <c r="I566" i="5" s="1"/>
  <c r="J566" i="5" s="1"/>
  <c r="K566" i="5" s="1"/>
  <c r="L566" i="5" s="1"/>
  <c r="M566" i="5" s="1"/>
  <c r="N566" i="5" s="1"/>
  <c r="O566" i="5" s="1"/>
  <c r="E529" i="5"/>
  <c r="I529" i="5" s="1"/>
  <c r="J529" i="5" s="1"/>
  <c r="K529" i="5" s="1"/>
  <c r="L529" i="5" s="1"/>
  <c r="M529" i="5" s="1"/>
  <c r="N529" i="5" s="1"/>
  <c r="O529" i="5" s="1"/>
  <c r="E501" i="5"/>
  <c r="I501" i="5" s="1"/>
  <c r="J501" i="5" s="1"/>
  <c r="K501" i="5" s="1"/>
  <c r="L501" i="5" s="1"/>
  <c r="M501" i="5" s="1"/>
  <c r="N501" i="5" s="1"/>
  <c r="O501" i="5" s="1"/>
  <c r="E450" i="5"/>
  <c r="I450" i="5" s="1"/>
  <c r="J450" i="5" s="1"/>
  <c r="K450" i="5" s="1"/>
  <c r="L450" i="5" s="1"/>
  <c r="M450" i="5" s="1"/>
  <c r="N450" i="5" s="1"/>
  <c r="O450" i="5" s="1"/>
  <c r="E381" i="5"/>
  <c r="I381" i="5" s="1"/>
  <c r="J381" i="5" s="1"/>
  <c r="K381" i="5" s="1"/>
  <c r="L381" i="5" s="1"/>
  <c r="M381" i="5" s="1"/>
  <c r="N381" i="5" s="1"/>
  <c r="O381" i="5" s="1"/>
  <c r="E742" i="5"/>
  <c r="I742" i="5" s="1"/>
  <c r="J742" i="5" s="1"/>
  <c r="K742" i="5" s="1"/>
  <c r="L742" i="5" s="1"/>
  <c r="M742" i="5" s="1"/>
  <c r="N742" i="5" s="1"/>
  <c r="O742" i="5" s="1"/>
  <c r="E734" i="5"/>
  <c r="I734" i="5" s="1"/>
  <c r="J734" i="5" s="1"/>
  <c r="K734" i="5" s="1"/>
  <c r="L734" i="5" s="1"/>
  <c r="M734" i="5" s="1"/>
  <c r="N734" i="5" s="1"/>
  <c r="O734" i="5" s="1"/>
  <c r="E646" i="5"/>
  <c r="I646" i="5" s="1"/>
  <c r="J646" i="5" s="1"/>
  <c r="K646" i="5" s="1"/>
  <c r="L646" i="5" s="1"/>
  <c r="M646" i="5" s="1"/>
  <c r="N646" i="5" s="1"/>
  <c r="O646" i="5" s="1"/>
  <c r="E637" i="5"/>
  <c r="I637" i="5" s="1"/>
  <c r="J637" i="5" s="1"/>
  <c r="K637" i="5" s="1"/>
  <c r="L637" i="5" s="1"/>
  <c r="M637" i="5" s="1"/>
  <c r="N637" i="5" s="1"/>
  <c r="O637" i="5" s="1"/>
  <c r="E629" i="5"/>
  <c r="I629" i="5" s="1"/>
  <c r="J629" i="5" s="1"/>
  <c r="K629" i="5" s="1"/>
  <c r="L629" i="5" s="1"/>
  <c r="M629" i="5" s="1"/>
  <c r="N629" i="5" s="1"/>
  <c r="O629" i="5" s="1"/>
  <c r="E551" i="5"/>
  <c r="I551" i="5" s="1"/>
  <c r="J551" i="5" s="1"/>
  <c r="K551" i="5" s="1"/>
  <c r="L551" i="5" s="1"/>
  <c r="M551" i="5" s="1"/>
  <c r="N551" i="5" s="1"/>
  <c r="O551" i="5" s="1"/>
  <c r="E484" i="5"/>
  <c r="E462" i="5"/>
  <c r="I462" i="5" s="1"/>
  <c r="J462" i="5" s="1"/>
  <c r="K462" i="5" s="1"/>
  <c r="L462" i="5" s="1"/>
  <c r="M462" i="5" s="1"/>
  <c r="N462" i="5" s="1"/>
  <c r="O462" i="5" s="1"/>
  <c r="E429" i="5"/>
  <c r="I429" i="5" s="1"/>
  <c r="J429" i="5" s="1"/>
  <c r="K429" i="5" s="1"/>
  <c r="L429" i="5" s="1"/>
  <c r="M429" i="5" s="1"/>
  <c r="N429" i="5" s="1"/>
  <c r="O429" i="5" s="1"/>
  <c r="E413" i="5"/>
  <c r="I413" i="5" s="1"/>
  <c r="J413" i="5" s="1"/>
  <c r="K413" i="5" s="1"/>
  <c r="L413" i="5" s="1"/>
  <c r="M413" i="5" s="1"/>
  <c r="N413" i="5" s="1"/>
  <c r="O413" i="5" s="1"/>
  <c r="E792" i="5"/>
  <c r="I792" i="5" s="1"/>
  <c r="J792" i="5" s="1"/>
  <c r="K792" i="5" s="1"/>
  <c r="L792" i="5" s="1"/>
  <c r="M792" i="5" s="1"/>
  <c r="N792" i="5" s="1"/>
  <c r="O792" i="5" s="1"/>
  <c r="E774" i="5"/>
  <c r="I774" i="5" s="1"/>
  <c r="J774" i="5" s="1"/>
  <c r="K774" i="5" s="1"/>
  <c r="L774" i="5" s="1"/>
  <c r="M774" i="5" s="1"/>
  <c r="N774" i="5" s="1"/>
  <c r="O774" i="5" s="1"/>
  <c r="E766" i="5"/>
  <c r="I766" i="5" s="1"/>
  <c r="J766" i="5" s="1"/>
  <c r="K766" i="5" s="1"/>
  <c r="L766" i="5" s="1"/>
  <c r="M766" i="5" s="1"/>
  <c r="N766" i="5" s="1"/>
  <c r="O766" i="5" s="1"/>
  <c r="E725" i="5"/>
  <c r="I725" i="5" s="1"/>
  <c r="J725" i="5" s="1"/>
  <c r="K725" i="5" s="1"/>
  <c r="L725" i="5" s="1"/>
  <c r="M725" i="5" s="1"/>
  <c r="N725" i="5" s="1"/>
  <c r="O725" i="5" s="1"/>
  <c r="E717" i="5"/>
  <c r="I717" i="5" s="1"/>
  <c r="J717" i="5" s="1"/>
  <c r="K717" i="5" s="1"/>
  <c r="L717" i="5" s="1"/>
  <c r="M717" i="5" s="1"/>
  <c r="N717" i="5" s="1"/>
  <c r="O717" i="5" s="1"/>
  <c r="E689" i="5"/>
  <c r="I689" i="5" s="1"/>
  <c r="J689" i="5" s="1"/>
  <c r="K689" i="5" s="1"/>
  <c r="L689" i="5" s="1"/>
  <c r="M689" i="5" s="1"/>
  <c r="N689" i="5" s="1"/>
  <c r="O689" i="5" s="1"/>
  <c r="E685" i="5"/>
  <c r="I685" i="5" s="1"/>
  <c r="J685" i="5" s="1"/>
  <c r="K685" i="5" s="1"/>
  <c r="L685" i="5" s="1"/>
  <c r="M685" i="5" s="1"/>
  <c r="N685" i="5" s="1"/>
  <c r="O685" i="5" s="1"/>
  <c r="E681" i="5"/>
  <c r="I681" i="5" s="1"/>
  <c r="J681" i="5" s="1"/>
  <c r="K681" i="5" s="1"/>
  <c r="L681" i="5" s="1"/>
  <c r="M681" i="5" s="1"/>
  <c r="N681" i="5" s="1"/>
  <c r="O681" i="5" s="1"/>
  <c r="E649" i="5"/>
  <c r="I649" i="5" s="1"/>
  <c r="J649" i="5" s="1"/>
  <c r="K649" i="5" s="1"/>
  <c r="L649" i="5" s="1"/>
  <c r="M649" i="5" s="1"/>
  <c r="N649" i="5" s="1"/>
  <c r="O649" i="5" s="1"/>
  <c r="E632" i="5"/>
  <c r="I632" i="5" s="1"/>
  <c r="J632" i="5" s="1"/>
  <c r="K632" i="5" s="1"/>
  <c r="L632" i="5" s="1"/>
  <c r="M632" i="5" s="1"/>
  <c r="N632" i="5" s="1"/>
  <c r="O632" i="5" s="1"/>
  <c r="E628" i="5"/>
  <c r="I628" i="5" s="1"/>
  <c r="J628" i="5" s="1"/>
  <c r="K628" i="5" s="1"/>
  <c r="L628" i="5" s="1"/>
  <c r="M628" i="5" s="1"/>
  <c r="N628" i="5" s="1"/>
  <c r="O628" i="5" s="1"/>
  <c r="E611" i="5"/>
  <c r="I611" i="5" s="1"/>
  <c r="J611" i="5" s="1"/>
  <c r="K611" i="5" s="1"/>
  <c r="L611" i="5" s="1"/>
  <c r="M611" i="5" s="1"/>
  <c r="N611" i="5" s="1"/>
  <c r="O611" i="5" s="1"/>
  <c r="E605" i="5"/>
  <c r="I605" i="5" s="1"/>
  <c r="J605" i="5" s="1"/>
  <c r="K605" i="5" s="1"/>
  <c r="L605" i="5" s="1"/>
  <c r="M605" i="5" s="1"/>
  <c r="N605" i="5" s="1"/>
  <c r="O605" i="5" s="1"/>
  <c r="E591" i="5"/>
  <c r="I591" i="5" s="1"/>
  <c r="J591" i="5" s="1"/>
  <c r="K591" i="5" s="1"/>
  <c r="L591" i="5" s="1"/>
  <c r="M591" i="5" s="1"/>
  <c r="N591" i="5" s="1"/>
  <c r="O591" i="5" s="1"/>
  <c r="E583" i="5"/>
  <c r="I583" i="5" s="1"/>
  <c r="J583" i="5" s="1"/>
  <c r="K583" i="5" s="1"/>
  <c r="L583" i="5" s="1"/>
  <c r="M583" i="5" s="1"/>
  <c r="N583" i="5" s="1"/>
  <c r="O583" i="5" s="1"/>
  <c r="E483" i="5"/>
  <c r="I483" i="5" s="1"/>
  <c r="J483" i="5" s="1"/>
  <c r="K483" i="5" s="1"/>
  <c r="L483" i="5" s="1"/>
  <c r="M483" i="5" s="1"/>
  <c r="N483" i="5" s="1"/>
  <c r="O483" i="5" s="1"/>
  <c r="E455" i="5"/>
  <c r="I455" i="5" s="1"/>
  <c r="J455" i="5" s="1"/>
  <c r="K455" i="5" s="1"/>
  <c r="L455" i="5" s="1"/>
  <c r="M455" i="5" s="1"/>
  <c r="N455" i="5" s="1"/>
  <c r="O455" i="5" s="1"/>
  <c r="E443" i="5"/>
  <c r="I443" i="5" s="1"/>
  <c r="J443" i="5" s="1"/>
  <c r="K443" i="5" s="1"/>
  <c r="L443" i="5" s="1"/>
  <c r="M443" i="5" s="1"/>
  <c r="N443" i="5" s="1"/>
  <c r="O443" i="5" s="1"/>
  <c r="E422" i="5"/>
  <c r="I422" i="5" s="1"/>
  <c r="J422" i="5" s="1"/>
  <c r="K422" i="5" s="1"/>
  <c r="L422" i="5" s="1"/>
  <c r="M422" i="5" s="1"/>
  <c r="N422" i="5" s="1"/>
  <c r="O422" i="5" s="1"/>
  <c r="E417" i="5"/>
  <c r="I417" i="5" s="1"/>
  <c r="J417" i="5" s="1"/>
  <c r="K417" i="5" s="1"/>
  <c r="L417" i="5" s="1"/>
  <c r="M417" i="5" s="1"/>
  <c r="N417" i="5" s="1"/>
  <c r="O417" i="5" s="1"/>
  <c r="E396" i="5"/>
  <c r="I396" i="5" s="1"/>
  <c r="J396" i="5" s="1"/>
  <c r="K396" i="5" s="1"/>
  <c r="L396" i="5" s="1"/>
  <c r="M396" i="5" s="1"/>
  <c r="N396" i="5" s="1"/>
  <c r="O396" i="5" s="1"/>
  <c r="E358" i="5"/>
  <c r="I358" i="5" s="1"/>
  <c r="J358" i="5" s="1"/>
  <c r="K358" i="5" s="1"/>
  <c r="L358" i="5" s="1"/>
  <c r="M358" i="5" s="1"/>
  <c r="N358" i="5" s="1"/>
  <c r="O358" i="5" s="1"/>
  <c r="E353" i="5"/>
  <c r="I353" i="5" s="1"/>
  <c r="J353" i="5" s="1"/>
  <c r="K353" i="5" s="1"/>
  <c r="L353" i="5" s="1"/>
  <c r="M353" i="5" s="1"/>
  <c r="N353" i="5" s="1"/>
  <c r="O353" i="5" s="1"/>
  <c r="E610" i="5"/>
  <c r="I610" i="5" s="1"/>
  <c r="J610" i="5" s="1"/>
  <c r="K610" i="5" s="1"/>
  <c r="L610" i="5" s="1"/>
  <c r="M610" i="5" s="1"/>
  <c r="N610" i="5" s="1"/>
  <c r="O610" i="5" s="1"/>
  <c r="E505" i="5"/>
  <c r="I505" i="5" s="1"/>
  <c r="J505" i="5" s="1"/>
  <c r="K505" i="5" s="1"/>
  <c r="L505" i="5" s="1"/>
  <c r="M505" i="5" s="1"/>
  <c r="N505" i="5" s="1"/>
  <c r="O505" i="5" s="1"/>
  <c r="E477" i="5"/>
  <c r="I477" i="5" s="1"/>
  <c r="J477" i="5" s="1"/>
  <c r="K477" i="5" s="1"/>
  <c r="L477" i="5" s="1"/>
  <c r="M477" i="5" s="1"/>
  <c r="N477" i="5" s="1"/>
  <c r="O477" i="5" s="1"/>
  <c r="E421" i="5"/>
  <c r="I421" i="5" s="1"/>
  <c r="J421" i="5" s="1"/>
  <c r="K421" i="5" s="1"/>
  <c r="L421" i="5" s="1"/>
  <c r="M421" i="5" s="1"/>
  <c r="N421" i="5" s="1"/>
  <c r="O421" i="5" s="1"/>
  <c r="E688" i="5"/>
  <c r="I688" i="5" s="1"/>
  <c r="J688" i="5" s="1"/>
  <c r="K688" i="5" s="1"/>
  <c r="L688" i="5" s="1"/>
  <c r="M688" i="5" s="1"/>
  <c r="N688" i="5" s="1"/>
  <c r="O688" i="5" s="1"/>
  <c r="E680" i="5"/>
  <c r="I680" i="5" s="1"/>
  <c r="J680" i="5" s="1"/>
  <c r="K680" i="5" s="1"/>
  <c r="L680" i="5" s="1"/>
  <c r="M680" i="5" s="1"/>
  <c r="N680" i="5" s="1"/>
  <c r="O680" i="5" s="1"/>
  <c r="E676" i="5"/>
  <c r="I676" i="5" s="1"/>
  <c r="J676" i="5" s="1"/>
  <c r="K676" i="5" s="1"/>
  <c r="L676" i="5" s="1"/>
  <c r="M676" i="5" s="1"/>
  <c r="N676" i="5" s="1"/>
  <c r="O676" i="5" s="1"/>
  <c r="E670" i="5"/>
  <c r="I670" i="5" s="1"/>
  <c r="J670" i="5" s="1"/>
  <c r="K670" i="5" s="1"/>
  <c r="L670" i="5" s="1"/>
  <c r="M670" i="5" s="1"/>
  <c r="N670" i="5" s="1"/>
  <c r="O670" i="5" s="1"/>
  <c r="E619" i="5"/>
  <c r="I619" i="5" s="1"/>
  <c r="J619" i="5" s="1"/>
  <c r="K619" i="5" s="1"/>
  <c r="L619" i="5" s="1"/>
  <c r="M619" i="5" s="1"/>
  <c r="N619" i="5" s="1"/>
  <c r="O619" i="5" s="1"/>
  <c r="E573" i="5"/>
  <c r="I573" i="5" s="1"/>
  <c r="J573" i="5" s="1"/>
  <c r="K573" i="5" s="1"/>
  <c r="L573" i="5" s="1"/>
  <c r="M573" i="5" s="1"/>
  <c r="N573" i="5" s="1"/>
  <c r="O573" i="5" s="1"/>
  <c r="E499" i="5"/>
  <c r="I499" i="5" s="1"/>
  <c r="J499" i="5" s="1"/>
  <c r="K499" i="5" s="1"/>
  <c r="L499" i="5" s="1"/>
  <c r="M499" i="5" s="1"/>
  <c r="N499" i="5" s="1"/>
  <c r="O499" i="5" s="1"/>
  <c r="E460" i="5"/>
  <c r="I460" i="5" s="1"/>
  <c r="J460" i="5" s="1"/>
  <c r="K460" i="5" s="1"/>
  <c r="L460" i="5" s="1"/>
  <c r="M460" i="5" s="1"/>
  <c r="N460" i="5" s="1"/>
  <c r="O460" i="5" s="1"/>
  <c r="E448" i="5"/>
  <c r="I448" i="5" s="1"/>
  <c r="J448" i="5" s="1"/>
  <c r="K448" i="5" s="1"/>
  <c r="L448" i="5" s="1"/>
  <c r="M448" i="5" s="1"/>
  <c r="N448" i="5" s="1"/>
  <c r="O448" i="5" s="1"/>
  <c r="E437" i="5"/>
  <c r="I437" i="5" s="1"/>
  <c r="J437" i="5" s="1"/>
  <c r="K437" i="5" s="1"/>
  <c r="L437" i="5" s="1"/>
  <c r="M437" i="5" s="1"/>
  <c r="N437" i="5" s="1"/>
  <c r="O437" i="5" s="1"/>
  <c r="E411" i="5"/>
  <c r="I411" i="5" s="1"/>
  <c r="J411" i="5" s="1"/>
  <c r="K411" i="5" s="1"/>
  <c r="L411" i="5" s="1"/>
  <c r="M411" i="5" s="1"/>
  <c r="N411" i="5" s="1"/>
  <c r="O411" i="5" s="1"/>
  <c r="E368" i="5"/>
  <c r="I368" i="5" s="1"/>
  <c r="J368" i="5" s="1"/>
  <c r="K368" i="5" s="1"/>
  <c r="L368" i="5" s="1"/>
  <c r="M368" i="5" s="1"/>
  <c r="N368" i="5" s="1"/>
  <c r="O368" i="5" s="1"/>
  <c r="E357" i="5"/>
  <c r="I357" i="5" s="1"/>
  <c r="J357" i="5" s="1"/>
  <c r="K357" i="5" s="1"/>
  <c r="L357" i="5" s="1"/>
  <c r="M357" i="5" s="1"/>
  <c r="N357" i="5" s="1"/>
  <c r="O357" i="5" s="1"/>
  <c r="E341" i="5"/>
  <c r="I341" i="5" s="1"/>
  <c r="J341" i="5" s="1"/>
  <c r="K341" i="5" s="1"/>
  <c r="L341" i="5" s="1"/>
  <c r="M341" i="5" s="1"/>
  <c r="N341" i="5" s="1"/>
  <c r="O341" i="5" s="1"/>
  <c r="E826" i="5"/>
  <c r="I826" i="5" s="1"/>
  <c r="J826" i="5" s="1"/>
  <c r="K826" i="5" s="1"/>
  <c r="L826" i="5" s="1"/>
  <c r="M826" i="5" s="1"/>
  <c r="N826" i="5" s="1"/>
  <c r="O826" i="5" s="1"/>
  <c r="E786" i="5"/>
  <c r="I786" i="5" s="1"/>
  <c r="J786" i="5" s="1"/>
  <c r="K786" i="5" s="1"/>
  <c r="L786" i="5" s="1"/>
  <c r="M786" i="5" s="1"/>
  <c r="N786" i="5" s="1"/>
  <c r="O786" i="5" s="1"/>
  <c r="E773" i="5"/>
  <c r="I773" i="5" s="1"/>
  <c r="J773" i="5" s="1"/>
  <c r="K773" i="5" s="1"/>
  <c r="L773" i="5" s="1"/>
  <c r="M773" i="5" s="1"/>
  <c r="N773" i="5" s="1"/>
  <c r="O773" i="5" s="1"/>
  <c r="E679" i="5"/>
  <c r="I679" i="5" s="1"/>
  <c r="J679" i="5" s="1"/>
  <c r="K679" i="5" s="1"/>
  <c r="L679" i="5" s="1"/>
  <c r="M679" i="5" s="1"/>
  <c r="N679" i="5" s="1"/>
  <c r="O679" i="5" s="1"/>
  <c r="E661" i="5"/>
  <c r="I661" i="5" s="1"/>
  <c r="J661" i="5" s="1"/>
  <c r="K661" i="5" s="1"/>
  <c r="L661" i="5" s="1"/>
  <c r="M661" i="5" s="1"/>
  <c r="N661" i="5" s="1"/>
  <c r="O661" i="5" s="1"/>
  <c r="E657" i="5"/>
  <c r="I657" i="5" s="1"/>
  <c r="J657" i="5" s="1"/>
  <c r="K657" i="5" s="1"/>
  <c r="L657" i="5" s="1"/>
  <c r="M657" i="5" s="1"/>
  <c r="N657" i="5" s="1"/>
  <c r="O657" i="5" s="1"/>
  <c r="E640" i="5"/>
  <c r="I640" i="5" s="1"/>
  <c r="J640" i="5" s="1"/>
  <c r="K640" i="5" s="1"/>
  <c r="L640" i="5" s="1"/>
  <c r="M640" i="5" s="1"/>
  <c r="N640" i="5" s="1"/>
  <c r="O640" i="5" s="1"/>
  <c r="E598" i="5"/>
  <c r="I598" i="5" s="1"/>
  <c r="J598" i="5" s="1"/>
  <c r="K598" i="5" s="1"/>
  <c r="L598" i="5" s="1"/>
  <c r="M598" i="5" s="1"/>
  <c r="N598" i="5" s="1"/>
  <c r="O598" i="5" s="1"/>
  <c r="E594" i="5"/>
  <c r="I594" i="5" s="1"/>
  <c r="J594" i="5" s="1"/>
  <c r="K594" i="5" s="1"/>
  <c r="L594" i="5" s="1"/>
  <c r="M594" i="5" s="1"/>
  <c r="N594" i="5" s="1"/>
  <c r="O594" i="5" s="1"/>
  <c r="E549" i="5"/>
  <c r="I549" i="5" s="1"/>
  <c r="J549" i="5" s="1"/>
  <c r="K549" i="5" s="1"/>
  <c r="L549" i="5" s="1"/>
  <c r="M549" i="5" s="1"/>
  <c r="N549" i="5" s="1"/>
  <c r="O549" i="5" s="1"/>
  <c r="E544" i="5"/>
  <c r="I544" i="5" s="1"/>
  <c r="J544" i="5" s="1"/>
  <c r="K544" i="5" s="1"/>
  <c r="L544" i="5" s="1"/>
  <c r="M544" i="5" s="1"/>
  <c r="N544" i="5" s="1"/>
  <c r="O544" i="5" s="1"/>
  <c r="E538" i="5"/>
  <c r="I538" i="5" s="1"/>
  <c r="J538" i="5" s="1"/>
  <c r="K538" i="5" s="1"/>
  <c r="L538" i="5" s="1"/>
  <c r="M538" i="5" s="1"/>
  <c r="N538" i="5" s="1"/>
  <c r="O538" i="5" s="1"/>
  <c r="E532" i="5"/>
  <c r="I532" i="5" s="1"/>
  <c r="J532" i="5" s="1"/>
  <c r="K532" i="5" s="1"/>
  <c r="L532" i="5" s="1"/>
  <c r="M532" i="5" s="1"/>
  <c r="N532" i="5" s="1"/>
  <c r="O532" i="5" s="1"/>
  <c r="E521" i="5"/>
  <c r="I521" i="5" s="1"/>
  <c r="J521" i="5" s="1"/>
  <c r="K521" i="5" s="1"/>
  <c r="L521" i="5" s="1"/>
  <c r="M521" i="5" s="1"/>
  <c r="N521" i="5" s="1"/>
  <c r="O521" i="5" s="1"/>
  <c r="E471" i="5"/>
  <c r="I471" i="5" s="1"/>
  <c r="J471" i="5" s="1"/>
  <c r="K471" i="5" s="1"/>
  <c r="L471" i="5" s="1"/>
  <c r="M471" i="5" s="1"/>
  <c r="N471" i="5" s="1"/>
  <c r="O471" i="5" s="1"/>
  <c r="E465" i="5"/>
  <c r="I465" i="5" s="1"/>
  <c r="J465" i="5" s="1"/>
  <c r="K465" i="5" s="1"/>
  <c r="L465" i="5" s="1"/>
  <c r="M465" i="5" s="1"/>
  <c r="N465" i="5" s="1"/>
  <c r="O465" i="5" s="1"/>
  <c r="E400" i="5"/>
  <c r="I400" i="5" s="1"/>
  <c r="J400" i="5" s="1"/>
  <c r="K400" i="5" s="1"/>
  <c r="L400" i="5" s="1"/>
  <c r="M400" i="5" s="1"/>
  <c r="N400" i="5" s="1"/>
  <c r="O400" i="5" s="1"/>
  <c r="E395" i="5"/>
  <c r="I395" i="5" s="1"/>
  <c r="J395" i="5" s="1"/>
  <c r="K395" i="5" s="1"/>
  <c r="L395" i="5" s="1"/>
  <c r="M395" i="5" s="1"/>
  <c r="N395" i="5" s="1"/>
  <c r="O395" i="5" s="1"/>
  <c r="E379" i="5"/>
  <c r="I379" i="5" s="1"/>
  <c r="J379" i="5" s="1"/>
  <c r="K379" i="5" s="1"/>
  <c r="L379" i="5" s="1"/>
  <c r="M379" i="5" s="1"/>
  <c r="N379" i="5" s="1"/>
  <c r="O379" i="5" s="1"/>
  <c r="E374" i="5"/>
  <c r="I374" i="5" s="1"/>
  <c r="J374" i="5" s="1"/>
  <c r="K374" i="5" s="1"/>
  <c r="L374" i="5" s="1"/>
  <c r="M374" i="5" s="1"/>
  <c r="N374" i="5" s="1"/>
  <c r="O374" i="5" s="1"/>
  <c r="E346" i="5"/>
  <c r="I346" i="5" s="1"/>
  <c r="J346" i="5" s="1"/>
  <c r="K346" i="5" s="1"/>
  <c r="L346" i="5" s="1"/>
  <c r="M346" i="5" s="1"/>
  <c r="N346" i="5" s="1"/>
  <c r="O346" i="5" s="1"/>
  <c r="E340" i="5"/>
  <c r="I340" i="5" s="1"/>
  <c r="J340" i="5" s="1"/>
  <c r="K340" i="5" s="1"/>
  <c r="L340" i="5" s="1"/>
  <c r="M340" i="5" s="1"/>
  <c r="N340" i="5" s="1"/>
  <c r="O340" i="5" s="1"/>
  <c r="E337" i="5"/>
  <c r="I337" i="5" s="1"/>
  <c r="J337" i="5" s="1"/>
  <c r="K337" i="5" s="1"/>
  <c r="L337" i="5" s="1"/>
  <c r="M337" i="5" s="1"/>
  <c r="N337" i="5" s="1"/>
  <c r="O337" i="5" s="1"/>
  <c r="E423" i="5"/>
  <c r="I423" i="5" s="1"/>
  <c r="J423" i="5" s="1"/>
  <c r="K423" i="5" s="1"/>
  <c r="L423" i="5" s="1"/>
  <c r="M423" i="5" s="1"/>
  <c r="N423" i="5" s="1"/>
  <c r="O423" i="5" s="1"/>
  <c r="E371" i="5"/>
  <c r="I371" i="5" s="1"/>
  <c r="J371" i="5" s="1"/>
  <c r="K371" i="5" s="1"/>
  <c r="L371" i="5" s="1"/>
  <c r="M371" i="5" s="1"/>
  <c r="N371" i="5" s="1"/>
  <c r="O371" i="5" s="1"/>
  <c r="E454" i="5"/>
  <c r="I454" i="5" s="1"/>
  <c r="J454" i="5" s="1"/>
  <c r="K454" i="5" s="1"/>
  <c r="L454" i="5" s="1"/>
  <c r="M454" i="5" s="1"/>
  <c r="N454" i="5" s="1"/>
  <c r="O454" i="5" s="1"/>
  <c r="E345" i="5"/>
  <c r="I345" i="5" s="1"/>
  <c r="J345" i="5" s="1"/>
  <c r="K345" i="5" s="1"/>
  <c r="L345" i="5" s="1"/>
  <c r="M345" i="5" s="1"/>
  <c r="N345" i="5" s="1"/>
  <c r="O345" i="5" s="1"/>
  <c r="E330" i="5"/>
  <c r="I330" i="5" s="1"/>
  <c r="J330" i="5" s="1"/>
  <c r="K330" i="5" s="1"/>
  <c r="L330" i="5" s="1"/>
  <c r="M330" i="5" s="1"/>
  <c r="N330" i="5" s="1"/>
  <c r="O330" i="5" s="1"/>
  <c r="E482" i="5"/>
  <c r="I482" i="5" s="1"/>
  <c r="J482" i="5" s="1"/>
  <c r="K482" i="5" s="1"/>
  <c r="L482" i="5" s="1"/>
  <c r="M482" i="5" s="1"/>
  <c r="N482" i="5" s="1"/>
  <c r="O482" i="5" s="1"/>
  <c r="E333" i="5"/>
  <c r="I333" i="5" s="1"/>
  <c r="J333" i="5" s="1"/>
  <c r="K333" i="5" s="1"/>
  <c r="L333" i="5" s="1"/>
  <c r="M333" i="5" s="1"/>
  <c r="N333" i="5" s="1"/>
  <c r="O333" i="5" s="1"/>
  <c r="E522" i="5"/>
  <c r="I522" i="5" s="1"/>
  <c r="J522" i="5" s="1"/>
  <c r="K522" i="5" s="1"/>
  <c r="L522" i="5" s="1"/>
  <c r="M522" i="5" s="1"/>
  <c r="N522" i="5" s="1"/>
  <c r="O522" i="5" s="1"/>
  <c r="E504" i="5"/>
  <c r="I504" i="5" s="1"/>
  <c r="J504" i="5" s="1"/>
  <c r="K504" i="5" s="1"/>
  <c r="L504" i="5" s="1"/>
  <c r="M504" i="5" s="1"/>
  <c r="N504" i="5" s="1"/>
  <c r="O504" i="5" s="1"/>
  <c r="E495" i="5"/>
  <c r="I495" i="5" s="1"/>
  <c r="J495" i="5" s="1"/>
  <c r="K495" i="5" s="1"/>
  <c r="L495" i="5" s="1"/>
  <c r="M495" i="5" s="1"/>
  <c r="N495" i="5" s="1"/>
  <c r="O495" i="5" s="1"/>
  <c r="E492" i="5"/>
  <c r="I492" i="5" s="1"/>
  <c r="J492" i="5" s="1"/>
  <c r="K492" i="5" s="1"/>
  <c r="L492" i="5" s="1"/>
  <c r="M492" i="5" s="1"/>
  <c r="N492" i="5" s="1"/>
  <c r="O492" i="5" s="1"/>
  <c r="E440" i="5"/>
  <c r="I440" i="5" s="1"/>
  <c r="J440" i="5" s="1"/>
  <c r="K440" i="5" s="1"/>
  <c r="L440" i="5" s="1"/>
  <c r="M440" i="5" s="1"/>
  <c r="N440" i="5" s="1"/>
  <c r="O440" i="5" s="1"/>
  <c r="E428" i="5"/>
  <c r="I428" i="5" s="1"/>
  <c r="J428" i="5" s="1"/>
  <c r="K428" i="5" s="1"/>
  <c r="L428" i="5" s="1"/>
  <c r="M428" i="5" s="1"/>
  <c r="N428" i="5" s="1"/>
  <c r="O428" i="5" s="1"/>
  <c r="E401" i="5"/>
  <c r="I401" i="5" s="1"/>
  <c r="J401" i="5" s="1"/>
  <c r="K401" i="5" s="1"/>
  <c r="L401" i="5" s="1"/>
  <c r="M401" i="5" s="1"/>
  <c r="N401" i="5" s="1"/>
  <c r="O401" i="5" s="1"/>
  <c r="E359" i="5"/>
  <c r="I359" i="5" s="1"/>
  <c r="J359" i="5" s="1"/>
  <c r="K359" i="5" s="1"/>
  <c r="L359" i="5" s="1"/>
  <c r="M359" i="5" s="1"/>
  <c r="N359" i="5" s="1"/>
  <c r="O359" i="5" s="1"/>
  <c r="E347" i="5"/>
  <c r="I347" i="5" s="1"/>
  <c r="J347" i="5" s="1"/>
  <c r="K347" i="5" s="1"/>
  <c r="L347" i="5" s="1"/>
  <c r="M347" i="5" s="1"/>
  <c r="N347" i="5" s="1"/>
  <c r="O347" i="5" s="1"/>
  <c r="E459" i="5"/>
  <c r="I459" i="5" s="1"/>
  <c r="J459" i="5" s="1"/>
  <c r="K459" i="5" s="1"/>
  <c r="L459" i="5" s="1"/>
  <c r="M459" i="5" s="1"/>
  <c r="N459" i="5" s="1"/>
  <c r="O459" i="5" s="1"/>
  <c r="E452" i="5"/>
  <c r="I452" i="5" s="1"/>
  <c r="J452" i="5" s="1"/>
  <c r="K452" i="5" s="1"/>
  <c r="L452" i="5" s="1"/>
  <c r="M452" i="5" s="1"/>
  <c r="N452" i="5" s="1"/>
  <c r="O452" i="5" s="1"/>
  <c r="E332" i="5"/>
  <c r="E562" i="5"/>
  <c r="I562" i="5" s="1"/>
  <c r="J562" i="5" s="1"/>
  <c r="K562" i="5" s="1"/>
  <c r="L562" i="5" s="1"/>
  <c r="M562" i="5" s="1"/>
  <c r="N562" i="5" s="1"/>
  <c r="O562" i="5" s="1"/>
  <c r="E491" i="5"/>
  <c r="I491" i="5" s="1"/>
  <c r="J491" i="5" s="1"/>
  <c r="K491" i="5" s="1"/>
  <c r="L491" i="5" s="1"/>
  <c r="M491" i="5" s="1"/>
  <c r="N491" i="5" s="1"/>
  <c r="O491" i="5" s="1"/>
  <c r="E403" i="5"/>
  <c r="I403" i="5" s="1"/>
  <c r="J403" i="5" s="1"/>
  <c r="K403" i="5" s="1"/>
  <c r="L403" i="5" s="1"/>
  <c r="M403" i="5" s="1"/>
  <c r="N403" i="5" s="1"/>
  <c r="O403" i="5" s="1"/>
  <c r="E370" i="5"/>
  <c r="I370" i="5" s="1"/>
  <c r="J370" i="5" s="1"/>
  <c r="K370" i="5" s="1"/>
  <c r="L370" i="5" s="1"/>
  <c r="M370" i="5" s="1"/>
  <c r="N370" i="5" s="1"/>
  <c r="O370" i="5" s="1"/>
  <c r="E367" i="5"/>
  <c r="I367" i="5" s="1"/>
  <c r="J367" i="5" s="1"/>
  <c r="K367" i="5" s="1"/>
  <c r="L367" i="5" s="1"/>
  <c r="M367" i="5" s="1"/>
  <c r="N367" i="5" s="1"/>
  <c r="O367" i="5" s="1"/>
  <c r="E349" i="5"/>
  <c r="I349" i="5" s="1"/>
  <c r="J349" i="5" s="1"/>
  <c r="K349" i="5" s="1"/>
  <c r="L349" i="5" s="1"/>
  <c r="M349" i="5" s="1"/>
  <c r="N349" i="5" s="1"/>
  <c r="O349" i="5" s="1"/>
  <c r="E545" i="5"/>
  <c r="I545" i="5" s="1"/>
  <c r="J545" i="5" s="1"/>
  <c r="K545" i="5" s="1"/>
  <c r="L545" i="5" s="1"/>
  <c r="M545" i="5" s="1"/>
  <c r="N545" i="5" s="1"/>
  <c r="O545" i="5" s="1"/>
  <c r="E531" i="5"/>
  <c r="I531" i="5" s="1"/>
  <c r="J531" i="5" s="1"/>
  <c r="K531" i="5" s="1"/>
  <c r="L531" i="5" s="1"/>
  <c r="M531" i="5" s="1"/>
  <c r="N531" i="5" s="1"/>
  <c r="O531" i="5" s="1"/>
  <c r="E528" i="5"/>
  <c r="I528" i="5" s="1"/>
  <c r="J528" i="5" s="1"/>
  <c r="K528" i="5" s="1"/>
  <c r="L528" i="5" s="1"/>
  <c r="M528" i="5" s="1"/>
  <c r="N528" i="5" s="1"/>
  <c r="O528" i="5" s="1"/>
  <c r="E485" i="5"/>
  <c r="I485" i="5" s="1"/>
  <c r="J485" i="5" s="1"/>
  <c r="K485" i="5" s="1"/>
  <c r="L485" i="5" s="1"/>
  <c r="M485" i="5" s="1"/>
  <c r="N485" i="5" s="1"/>
  <c r="O485" i="5" s="1"/>
  <c r="E391" i="5"/>
  <c r="E335" i="5"/>
  <c r="I335" i="5" s="1"/>
  <c r="J335" i="5" s="1"/>
  <c r="K335" i="5" s="1"/>
  <c r="L335" i="5" s="1"/>
  <c r="M335" i="5" s="1"/>
  <c r="N335" i="5" s="1"/>
  <c r="O335" i="5" s="1"/>
  <c r="E466" i="5"/>
  <c r="I466" i="5" s="1"/>
  <c r="J466" i="5" s="1"/>
  <c r="K466" i="5" s="1"/>
  <c r="L466" i="5" s="1"/>
  <c r="M466" i="5" s="1"/>
  <c r="N466" i="5" s="1"/>
  <c r="O466" i="5" s="1"/>
  <c r="E436" i="5"/>
  <c r="I436" i="5" s="1"/>
  <c r="J436" i="5" s="1"/>
  <c r="K436" i="5" s="1"/>
  <c r="L436" i="5" s="1"/>
  <c r="M436" i="5" s="1"/>
  <c r="N436" i="5" s="1"/>
  <c r="O436" i="5" s="1"/>
  <c r="E427" i="5"/>
  <c r="I427" i="5" s="1"/>
  <c r="J427" i="5" s="1"/>
  <c r="K427" i="5" s="1"/>
  <c r="L427" i="5" s="1"/>
  <c r="M427" i="5" s="1"/>
  <c r="N427" i="5" s="1"/>
  <c r="O427" i="5" s="1"/>
  <c r="E424" i="5"/>
  <c r="I424" i="5" s="1"/>
  <c r="J424" i="5" s="1"/>
  <c r="K424" i="5" s="1"/>
  <c r="L424" i="5" s="1"/>
  <c r="M424" i="5" s="1"/>
  <c r="N424" i="5" s="1"/>
  <c r="O424" i="5" s="1"/>
  <c r="E541" i="5"/>
  <c r="I541" i="5" s="1"/>
  <c r="J541" i="5" s="1"/>
  <c r="K541" i="5" s="1"/>
  <c r="L541" i="5" s="1"/>
  <c r="M541" i="5" s="1"/>
  <c r="N541" i="5" s="1"/>
  <c r="O541" i="5" s="1"/>
  <c r="E488" i="5"/>
  <c r="I488" i="5" s="1"/>
  <c r="J488" i="5" s="1"/>
  <c r="K488" i="5" s="1"/>
  <c r="L488" i="5" s="1"/>
  <c r="M488" i="5" s="1"/>
  <c r="N488" i="5" s="1"/>
  <c r="O488" i="5" s="1"/>
  <c r="E402" i="5"/>
  <c r="I402" i="5" s="1"/>
  <c r="J402" i="5" s="1"/>
  <c r="K402" i="5" s="1"/>
  <c r="L402" i="5" s="1"/>
  <c r="M402" i="5" s="1"/>
  <c r="N402" i="5" s="1"/>
  <c r="O402" i="5" s="1"/>
  <c r="E343" i="5"/>
  <c r="E534" i="5"/>
  <c r="I534" i="5" s="1"/>
  <c r="J534" i="5" s="1"/>
  <c r="K534" i="5" s="1"/>
  <c r="L534" i="5" s="1"/>
  <c r="M534" i="5" s="1"/>
  <c r="N534" i="5" s="1"/>
  <c r="O534" i="5" s="1"/>
  <c r="E438" i="5"/>
  <c r="I438" i="5" s="1"/>
  <c r="J438" i="5" s="1"/>
  <c r="K438" i="5" s="1"/>
  <c r="L438" i="5" s="1"/>
  <c r="M438" i="5" s="1"/>
  <c r="N438" i="5" s="1"/>
  <c r="O438" i="5" s="1"/>
  <c r="E555" i="5"/>
  <c r="I555" i="5" s="1"/>
  <c r="J555" i="5" s="1"/>
  <c r="K555" i="5" s="1"/>
  <c r="L555" i="5" s="1"/>
  <c r="M555" i="5" s="1"/>
  <c r="N555" i="5" s="1"/>
  <c r="O555" i="5" s="1"/>
  <c r="E540" i="5"/>
  <c r="I540" i="5" s="1"/>
  <c r="J540" i="5" s="1"/>
  <c r="K540" i="5" s="1"/>
  <c r="L540" i="5" s="1"/>
  <c r="M540" i="5" s="1"/>
  <c r="N540" i="5" s="1"/>
  <c r="O540" i="5" s="1"/>
  <c r="E527" i="5"/>
  <c r="I527" i="5" s="1"/>
  <c r="J527" i="5" s="1"/>
  <c r="K527" i="5" s="1"/>
  <c r="L527" i="5" s="1"/>
  <c r="M527" i="5" s="1"/>
  <c r="N527" i="5" s="1"/>
  <c r="O527" i="5" s="1"/>
  <c r="E416" i="5"/>
  <c r="I416" i="5" s="1"/>
  <c r="J416" i="5" s="1"/>
  <c r="K416" i="5" s="1"/>
  <c r="L416" i="5" s="1"/>
  <c r="M416" i="5" s="1"/>
  <c r="N416" i="5" s="1"/>
  <c r="O416" i="5" s="1"/>
  <c r="E948" i="5"/>
  <c r="I948" i="5" s="1"/>
  <c r="J948" i="5" s="1"/>
  <c r="K948" i="5" s="1"/>
  <c r="L948" i="5" s="1"/>
  <c r="M948" i="5" s="1"/>
  <c r="N948" i="5" s="1"/>
  <c r="O948" i="5" s="1"/>
  <c r="E947" i="5"/>
  <c r="I947" i="5" s="1"/>
  <c r="J947" i="5" s="1"/>
  <c r="K947" i="5" s="1"/>
  <c r="L947" i="5" s="1"/>
  <c r="M947" i="5" s="1"/>
  <c r="N947" i="5" s="1"/>
  <c r="O947" i="5" s="1"/>
  <c r="E945" i="5"/>
  <c r="I945" i="5" s="1"/>
  <c r="J945" i="5" s="1"/>
  <c r="K945" i="5" s="1"/>
  <c r="L945" i="5" s="1"/>
  <c r="M945" i="5" s="1"/>
  <c r="N945" i="5" s="1"/>
  <c r="O945" i="5" s="1"/>
  <c r="E936" i="5"/>
  <c r="I936" i="5" s="1"/>
  <c r="J936" i="5" s="1"/>
  <c r="K936" i="5" s="1"/>
  <c r="L936" i="5" s="1"/>
  <c r="M936" i="5" s="1"/>
  <c r="N936" i="5" s="1"/>
  <c r="O936" i="5" s="1"/>
  <c r="G895" i="5"/>
  <c r="E939" i="5"/>
  <c r="I939" i="5" s="1"/>
  <c r="J939" i="5" s="1"/>
  <c r="K939" i="5" s="1"/>
  <c r="L939" i="5" s="1"/>
  <c r="M939" i="5" s="1"/>
  <c r="N939" i="5" s="1"/>
  <c r="O939" i="5" s="1"/>
  <c r="E863" i="5"/>
  <c r="I863" i="5" s="1"/>
  <c r="J863" i="5" s="1"/>
  <c r="K863" i="5" s="1"/>
  <c r="L863" i="5" s="1"/>
  <c r="M863" i="5" s="1"/>
  <c r="N863" i="5" s="1"/>
  <c r="O863" i="5" s="1"/>
  <c r="E925" i="5"/>
  <c r="I925" i="5" s="1"/>
  <c r="J925" i="5" s="1"/>
  <c r="K925" i="5" s="1"/>
  <c r="L925" i="5" s="1"/>
  <c r="M925" i="5" s="1"/>
  <c r="N925" i="5" s="1"/>
  <c r="O925" i="5" s="1"/>
  <c r="E900" i="5"/>
  <c r="I900" i="5" s="1"/>
  <c r="J900" i="5" s="1"/>
  <c r="K900" i="5" s="1"/>
  <c r="L900" i="5" s="1"/>
  <c r="M900" i="5" s="1"/>
  <c r="N900" i="5" s="1"/>
  <c r="O900" i="5" s="1"/>
  <c r="E927" i="5"/>
  <c r="I927" i="5" s="1"/>
  <c r="J927" i="5" s="1"/>
  <c r="K927" i="5" s="1"/>
  <c r="L927" i="5" s="1"/>
  <c r="M927" i="5" s="1"/>
  <c r="N927" i="5" s="1"/>
  <c r="O927" i="5" s="1"/>
  <c r="E935" i="5"/>
  <c r="I935" i="5" s="1"/>
  <c r="J935" i="5" s="1"/>
  <c r="K935" i="5" s="1"/>
  <c r="L935" i="5" s="1"/>
  <c r="M935" i="5" s="1"/>
  <c r="N935" i="5" s="1"/>
  <c r="O935" i="5" s="1"/>
  <c r="E912" i="5"/>
  <c r="I912" i="5" s="1"/>
  <c r="J912" i="5" s="1"/>
  <c r="K912" i="5" s="1"/>
  <c r="L912" i="5" s="1"/>
  <c r="M912" i="5" s="1"/>
  <c r="N912" i="5" s="1"/>
  <c r="O912" i="5" s="1"/>
  <c r="G892" i="5"/>
  <c r="E888" i="5"/>
  <c r="I888" i="5" s="1"/>
  <c r="J888" i="5" s="1"/>
  <c r="K888" i="5" s="1"/>
  <c r="L888" i="5" s="1"/>
  <c r="M888" i="5" s="1"/>
  <c r="N888" i="5" s="1"/>
  <c r="O888" i="5" s="1"/>
  <c r="E881" i="5"/>
  <c r="I881" i="5" s="1"/>
  <c r="J881" i="5" s="1"/>
  <c r="K881" i="5" s="1"/>
  <c r="L881" i="5" s="1"/>
  <c r="M881" i="5" s="1"/>
  <c r="N881" i="5" s="1"/>
  <c r="O881" i="5" s="1"/>
  <c r="E842" i="5"/>
  <c r="I842" i="5" s="1"/>
  <c r="J842" i="5" s="1"/>
  <c r="K842" i="5" s="1"/>
  <c r="L842" i="5" s="1"/>
  <c r="M842" i="5" s="1"/>
  <c r="N842" i="5" s="1"/>
  <c r="O842" i="5" s="1"/>
  <c r="E875" i="5"/>
  <c r="I875" i="5" s="1"/>
  <c r="J875" i="5" s="1"/>
  <c r="K875" i="5" s="1"/>
  <c r="L875" i="5" s="1"/>
  <c r="M875" i="5" s="1"/>
  <c r="N875" i="5" s="1"/>
  <c r="O875" i="5" s="1"/>
  <c r="G870" i="5"/>
  <c r="E889" i="5"/>
  <c r="I889" i="5" s="1"/>
  <c r="J889" i="5" s="1"/>
  <c r="K889" i="5" s="1"/>
  <c r="L889" i="5" s="1"/>
  <c r="M889" i="5" s="1"/>
  <c r="N889" i="5" s="1"/>
  <c r="O889" i="5" s="1"/>
  <c r="E878" i="5"/>
  <c r="I878" i="5" s="1"/>
  <c r="J878" i="5" s="1"/>
  <c r="K878" i="5" s="1"/>
  <c r="L878" i="5" s="1"/>
  <c r="M878" i="5" s="1"/>
  <c r="N878" i="5" s="1"/>
  <c r="O878" i="5" s="1"/>
  <c r="E825" i="5"/>
  <c r="I825" i="5" s="1"/>
  <c r="J825" i="5" s="1"/>
  <c r="K825" i="5" s="1"/>
  <c r="L825" i="5" s="1"/>
  <c r="M825" i="5" s="1"/>
  <c r="N825" i="5" s="1"/>
  <c r="O825" i="5" s="1"/>
  <c r="E817" i="5"/>
  <c r="I817" i="5" s="1"/>
  <c r="J817" i="5" s="1"/>
  <c r="K817" i="5" s="1"/>
  <c r="L817" i="5" s="1"/>
  <c r="M817" i="5" s="1"/>
  <c r="N817" i="5" s="1"/>
  <c r="O817" i="5" s="1"/>
  <c r="E788" i="5"/>
  <c r="I788" i="5" s="1"/>
  <c r="J788" i="5" s="1"/>
  <c r="K788" i="5" s="1"/>
  <c r="L788" i="5" s="1"/>
  <c r="M788" i="5" s="1"/>
  <c r="N788" i="5" s="1"/>
  <c r="O788" i="5" s="1"/>
  <c r="E776" i="5"/>
  <c r="I776" i="5" s="1"/>
  <c r="J776" i="5" s="1"/>
  <c r="K776" i="5" s="1"/>
  <c r="L776" i="5" s="1"/>
  <c r="M776" i="5" s="1"/>
  <c r="N776" i="5" s="1"/>
  <c r="O776" i="5" s="1"/>
  <c r="E828" i="5"/>
  <c r="I828" i="5" s="1"/>
  <c r="J828" i="5" s="1"/>
  <c r="K828" i="5" s="1"/>
  <c r="L828" i="5" s="1"/>
  <c r="M828" i="5" s="1"/>
  <c r="N828" i="5" s="1"/>
  <c r="O828" i="5" s="1"/>
  <c r="G819" i="5"/>
  <c r="G812" i="5"/>
  <c r="E770" i="5"/>
  <c r="I770" i="5" s="1"/>
  <c r="J770" i="5" s="1"/>
  <c r="K770" i="5" s="1"/>
  <c r="L770" i="5" s="1"/>
  <c r="M770" i="5" s="1"/>
  <c r="N770" i="5" s="1"/>
  <c r="O770" i="5" s="1"/>
  <c r="E762" i="5"/>
  <c r="I762" i="5" s="1"/>
  <c r="J762" i="5" s="1"/>
  <c r="K762" i="5" s="1"/>
  <c r="L762" i="5" s="1"/>
  <c r="M762" i="5" s="1"/>
  <c r="N762" i="5" s="1"/>
  <c r="O762" i="5" s="1"/>
  <c r="E740" i="5"/>
  <c r="I740" i="5" s="1"/>
  <c r="J740" i="5" s="1"/>
  <c r="K740" i="5" s="1"/>
  <c r="L740" i="5" s="1"/>
  <c r="M740" i="5" s="1"/>
  <c r="N740" i="5" s="1"/>
  <c r="O740" i="5" s="1"/>
  <c r="E728" i="5"/>
  <c r="I728" i="5" s="1"/>
  <c r="J728" i="5" s="1"/>
  <c r="K728" i="5" s="1"/>
  <c r="L728" i="5" s="1"/>
  <c r="M728" i="5" s="1"/>
  <c r="N728" i="5" s="1"/>
  <c r="O728" i="5" s="1"/>
  <c r="G712" i="5"/>
  <c r="E758" i="5"/>
  <c r="I758" i="5" s="1"/>
  <c r="J758" i="5" s="1"/>
  <c r="K758" i="5" s="1"/>
  <c r="L758" i="5" s="1"/>
  <c r="M758" i="5" s="1"/>
  <c r="N758" i="5" s="1"/>
  <c r="O758" i="5" s="1"/>
  <c r="E741" i="5"/>
  <c r="I741" i="5" s="1"/>
  <c r="J741" i="5" s="1"/>
  <c r="K741" i="5" s="1"/>
  <c r="L741" i="5" s="1"/>
  <c r="M741" i="5" s="1"/>
  <c r="N741" i="5" s="1"/>
  <c r="O741" i="5" s="1"/>
  <c r="E746" i="5"/>
  <c r="I746" i="5" s="1"/>
  <c r="J746" i="5" s="1"/>
  <c r="K746" i="5" s="1"/>
  <c r="L746" i="5" s="1"/>
  <c r="M746" i="5" s="1"/>
  <c r="N746" i="5" s="1"/>
  <c r="O746" i="5" s="1"/>
  <c r="E720" i="5"/>
  <c r="I720" i="5" s="1"/>
  <c r="J720" i="5" s="1"/>
  <c r="K720" i="5" s="1"/>
  <c r="L720" i="5" s="1"/>
  <c r="M720" i="5" s="1"/>
  <c r="N720" i="5" s="1"/>
  <c r="O720" i="5" s="1"/>
  <c r="E729" i="5"/>
  <c r="I729" i="5" s="1"/>
  <c r="J729" i="5" s="1"/>
  <c r="K729" i="5" s="1"/>
  <c r="L729" i="5" s="1"/>
  <c r="M729" i="5" s="1"/>
  <c r="N729" i="5" s="1"/>
  <c r="O729" i="5" s="1"/>
  <c r="E724" i="5"/>
  <c r="I724" i="5" s="1"/>
  <c r="J724" i="5" s="1"/>
  <c r="K724" i="5" s="1"/>
  <c r="L724" i="5" s="1"/>
  <c r="M724" i="5" s="1"/>
  <c r="N724" i="5" s="1"/>
  <c r="O724" i="5" s="1"/>
  <c r="G643" i="5"/>
  <c r="E641" i="5"/>
  <c r="I641" i="5" s="1"/>
  <c r="J641" i="5" s="1"/>
  <c r="K641" i="5" s="1"/>
  <c r="L641" i="5" s="1"/>
  <c r="M641" i="5" s="1"/>
  <c r="N641" i="5" s="1"/>
  <c r="O641" i="5" s="1"/>
  <c r="E652" i="5"/>
  <c r="I652" i="5" s="1"/>
  <c r="J652" i="5" s="1"/>
  <c r="K652" i="5" s="1"/>
  <c r="L652" i="5" s="1"/>
  <c r="M652" i="5" s="1"/>
  <c r="N652" i="5" s="1"/>
  <c r="O652" i="5" s="1"/>
  <c r="E707" i="5"/>
  <c r="I707" i="5" s="1"/>
  <c r="J707" i="5" s="1"/>
  <c r="K707" i="5" s="1"/>
  <c r="L707" i="5" s="1"/>
  <c r="M707" i="5" s="1"/>
  <c r="N707" i="5" s="1"/>
  <c r="O707" i="5" s="1"/>
  <c r="E701" i="5"/>
  <c r="I701" i="5" s="1"/>
  <c r="J701" i="5" s="1"/>
  <c r="K701" i="5" s="1"/>
  <c r="L701" i="5" s="1"/>
  <c r="M701" i="5" s="1"/>
  <c r="N701" i="5" s="1"/>
  <c r="O701" i="5" s="1"/>
  <c r="E662" i="5"/>
  <c r="I662" i="5" s="1"/>
  <c r="J662" i="5" s="1"/>
  <c r="K662" i="5" s="1"/>
  <c r="L662" i="5" s="1"/>
  <c r="M662" i="5" s="1"/>
  <c r="N662" i="5" s="1"/>
  <c r="O662" i="5" s="1"/>
  <c r="G706" i="5"/>
  <c r="G732" i="5"/>
  <c r="E654" i="5"/>
  <c r="I654" i="5" s="1"/>
  <c r="J654" i="5" s="1"/>
  <c r="K654" i="5" s="1"/>
  <c r="L654" i="5" s="1"/>
  <c r="M654" i="5" s="1"/>
  <c r="N654" i="5" s="1"/>
  <c r="O654" i="5" s="1"/>
  <c r="E696" i="5"/>
  <c r="I696" i="5" s="1"/>
  <c r="J696" i="5" s="1"/>
  <c r="K696" i="5" s="1"/>
  <c r="L696" i="5" s="1"/>
  <c r="M696" i="5" s="1"/>
  <c r="N696" i="5" s="1"/>
  <c r="O696" i="5" s="1"/>
  <c r="E684" i="5"/>
  <c r="I684" i="5" s="1"/>
  <c r="J684" i="5" s="1"/>
  <c r="K684" i="5" s="1"/>
  <c r="L684" i="5" s="1"/>
  <c r="M684" i="5" s="1"/>
  <c r="N684" i="5" s="1"/>
  <c r="O684" i="5" s="1"/>
  <c r="E691" i="5"/>
  <c r="I691" i="5" s="1"/>
  <c r="J691" i="5" s="1"/>
  <c r="K691" i="5" s="1"/>
  <c r="L691" i="5" s="1"/>
  <c r="M691" i="5" s="1"/>
  <c r="N691" i="5" s="1"/>
  <c r="O691" i="5" s="1"/>
  <c r="E653" i="5"/>
  <c r="I653" i="5" s="1"/>
  <c r="J653" i="5" s="1"/>
  <c r="K653" i="5" s="1"/>
  <c r="L653" i="5" s="1"/>
  <c r="M653" i="5" s="1"/>
  <c r="N653" i="5" s="1"/>
  <c r="O653" i="5" s="1"/>
  <c r="E624" i="5"/>
  <c r="I624" i="5" s="1"/>
  <c r="J624" i="5" s="1"/>
  <c r="K624" i="5" s="1"/>
  <c r="L624" i="5" s="1"/>
  <c r="M624" i="5" s="1"/>
  <c r="N624" i="5" s="1"/>
  <c r="O624" i="5" s="1"/>
  <c r="G565" i="5"/>
  <c r="E575" i="5"/>
  <c r="I575" i="5" s="1"/>
  <c r="J575" i="5" s="1"/>
  <c r="K575" i="5" s="1"/>
  <c r="L575" i="5" s="1"/>
  <c r="M575" i="5" s="1"/>
  <c r="N575" i="5" s="1"/>
  <c r="O575" i="5" s="1"/>
  <c r="E642" i="5"/>
  <c r="I642" i="5" s="1"/>
  <c r="J642" i="5" s="1"/>
  <c r="K642" i="5" s="1"/>
  <c r="L642" i="5" s="1"/>
  <c r="M642" i="5" s="1"/>
  <c r="N642" i="5" s="1"/>
  <c r="O642" i="5" s="1"/>
  <c r="E613" i="5"/>
  <c r="I613" i="5" s="1"/>
  <c r="J613" i="5" s="1"/>
  <c r="K613" i="5" s="1"/>
  <c r="L613" i="5" s="1"/>
  <c r="M613" i="5" s="1"/>
  <c r="N613" i="5" s="1"/>
  <c r="O613" i="5" s="1"/>
  <c r="E636" i="5"/>
  <c r="I636" i="5" s="1"/>
  <c r="J636" i="5" s="1"/>
  <c r="K636" i="5" s="1"/>
  <c r="L636" i="5" s="1"/>
  <c r="M636" i="5" s="1"/>
  <c r="N636" i="5" s="1"/>
  <c r="O636" i="5" s="1"/>
  <c r="E604" i="5"/>
  <c r="I604" i="5" s="1"/>
  <c r="J604" i="5" s="1"/>
  <c r="K604" i="5" s="1"/>
  <c r="L604" i="5" s="1"/>
  <c r="M604" i="5" s="1"/>
  <c r="N604" i="5" s="1"/>
  <c r="O604" i="5" s="1"/>
  <c r="G623" i="5"/>
  <c r="G627" i="5"/>
  <c r="E576" i="5"/>
  <c r="I576" i="5" s="1"/>
  <c r="J576" i="5" s="1"/>
  <c r="K576" i="5" s="1"/>
  <c r="L576" i="5" s="1"/>
  <c r="M576" i="5" s="1"/>
  <c r="N576" i="5" s="1"/>
  <c r="O576" i="5" s="1"/>
  <c r="E658" i="5"/>
  <c r="I658" i="5" s="1"/>
  <c r="J658" i="5" s="1"/>
  <c r="K658" i="5" s="1"/>
  <c r="L658" i="5" s="1"/>
  <c r="M658" i="5" s="1"/>
  <c r="N658" i="5" s="1"/>
  <c r="O658" i="5" s="1"/>
  <c r="E582" i="5"/>
  <c r="I582" i="5" s="1"/>
  <c r="J582" i="5" s="1"/>
  <c r="K582" i="5" s="1"/>
  <c r="L582" i="5" s="1"/>
  <c r="M582" i="5" s="1"/>
  <c r="N582" i="5" s="1"/>
  <c r="O582" i="5" s="1"/>
  <c r="G578" i="5"/>
  <c r="E539" i="5"/>
  <c r="I539" i="5" s="1"/>
  <c r="J539" i="5" s="1"/>
  <c r="K539" i="5" s="1"/>
  <c r="L539" i="5" s="1"/>
  <c r="M539" i="5" s="1"/>
  <c r="N539" i="5" s="1"/>
  <c r="O539" i="5" s="1"/>
  <c r="E500" i="5"/>
  <c r="I500" i="5" s="1"/>
  <c r="J500" i="5" s="1"/>
  <c r="K500" i="5" s="1"/>
  <c r="L500" i="5" s="1"/>
  <c r="M500" i="5" s="1"/>
  <c r="N500" i="5" s="1"/>
  <c r="O500" i="5" s="1"/>
  <c r="E547" i="5"/>
  <c r="I547" i="5" s="1"/>
  <c r="J547" i="5" s="1"/>
  <c r="K547" i="5" s="1"/>
  <c r="L547" i="5" s="1"/>
  <c r="M547" i="5" s="1"/>
  <c r="N547" i="5" s="1"/>
  <c r="O547" i="5" s="1"/>
  <c r="E584" i="5"/>
  <c r="I584" i="5" s="1"/>
  <c r="J584" i="5" s="1"/>
  <c r="K584" i="5" s="1"/>
  <c r="L584" i="5" s="1"/>
  <c r="M584" i="5" s="1"/>
  <c r="N584" i="5" s="1"/>
  <c r="O584" i="5" s="1"/>
  <c r="E569" i="5"/>
  <c r="I569" i="5" s="1"/>
  <c r="J569" i="5" s="1"/>
  <c r="K569" i="5" s="1"/>
  <c r="L569" i="5" s="1"/>
  <c r="M569" i="5" s="1"/>
  <c r="N569" i="5" s="1"/>
  <c r="O569" i="5" s="1"/>
  <c r="E486" i="5"/>
  <c r="I486" i="5" s="1"/>
  <c r="J486" i="5" s="1"/>
  <c r="K486" i="5" s="1"/>
  <c r="L486" i="5" s="1"/>
  <c r="M486" i="5" s="1"/>
  <c r="N486" i="5" s="1"/>
  <c r="O486" i="5" s="1"/>
  <c r="E588" i="5"/>
  <c r="I588" i="5" s="1"/>
  <c r="J588" i="5" s="1"/>
  <c r="K588" i="5" s="1"/>
  <c r="L588" i="5" s="1"/>
  <c r="M588" i="5" s="1"/>
  <c r="N588" i="5" s="1"/>
  <c r="O588" i="5" s="1"/>
  <c r="E577" i="5"/>
  <c r="I577" i="5" s="1"/>
  <c r="J577" i="5" s="1"/>
  <c r="K577" i="5" s="1"/>
  <c r="L577" i="5" s="1"/>
  <c r="M577" i="5" s="1"/>
  <c r="N577" i="5" s="1"/>
  <c r="O577" i="5" s="1"/>
  <c r="E596" i="5"/>
  <c r="I596" i="5" s="1"/>
  <c r="J596" i="5" s="1"/>
  <c r="K596" i="5" s="1"/>
  <c r="L596" i="5" s="1"/>
  <c r="M596" i="5" s="1"/>
  <c r="N596" i="5" s="1"/>
  <c r="O596" i="5" s="1"/>
  <c r="E433" i="5"/>
  <c r="I433" i="5" s="1"/>
  <c r="J433" i="5" s="1"/>
  <c r="K433" i="5" s="1"/>
  <c r="L433" i="5" s="1"/>
  <c r="M433" i="5" s="1"/>
  <c r="N433" i="5" s="1"/>
  <c r="O433" i="5" s="1"/>
  <c r="E616" i="5"/>
  <c r="I616" i="5" s="1"/>
  <c r="J616" i="5" s="1"/>
  <c r="K616" i="5" s="1"/>
  <c r="L616" i="5" s="1"/>
  <c r="M616" i="5" s="1"/>
  <c r="N616" i="5" s="1"/>
  <c r="O616" i="5" s="1"/>
  <c r="E568" i="5"/>
  <c r="I568" i="5" s="1"/>
  <c r="J568" i="5" s="1"/>
  <c r="K568" i="5" s="1"/>
  <c r="L568" i="5" s="1"/>
  <c r="M568" i="5" s="1"/>
  <c r="N568" i="5" s="1"/>
  <c r="O568" i="5" s="1"/>
  <c r="E542" i="5"/>
  <c r="I542" i="5" s="1"/>
  <c r="J542" i="5" s="1"/>
  <c r="K542" i="5" s="1"/>
  <c r="L542" i="5" s="1"/>
  <c r="M542" i="5" s="1"/>
  <c r="N542" i="5" s="1"/>
  <c r="O542" i="5" s="1"/>
  <c r="E614" i="5"/>
  <c r="I614" i="5" s="1"/>
  <c r="J614" i="5" s="1"/>
  <c r="K614" i="5" s="1"/>
  <c r="L614" i="5" s="1"/>
  <c r="M614" i="5" s="1"/>
  <c r="N614" i="5" s="1"/>
  <c r="O614" i="5" s="1"/>
  <c r="E514" i="5"/>
  <c r="I514" i="5" s="1"/>
  <c r="J514" i="5" s="1"/>
  <c r="K514" i="5" s="1"/>
  <c r="L514" i="5" s="1"/>
  <c r="M514" i="5" s="1"/>
  <c r="N514" i="5" s="1"/>
  <c r="O514" i="5" s="1"/>
  <c r="E507" i="5"/>
  <c r="I507" i="5" s="1"/>
  <c r="J507" i="5" s="1"/>
  <c r="K507" i="5" s="1"/>
  <c r="L507" i="5" s="1"/>
  <c r="M507" i="5" s="1"/>
  <c r="N507" i="5" s="1"/>
  <c r="O507" i="5" s="1"/>
  <c r="E467" i="5"/>
  <c r="I467" i="5" s="1"/>
  <c r="J467" i="5" s="1"/>
  <c r="K467" i="5" s="1"/>
  <c r="L467" i="5" s="1"/>
  <c r="M467" i="5" s="1"/>
  <c r="N467" i="5" s="1"/>
  <c r="O467" i="5" s="1"/>
  <c r="E580" i="5"/>
  <c r="I580" i="5" s="1"/>
  <c r="J580" i="5" s="1"/>
  <c r="K580" i="5" s="1"/>
  <c r="L580" i="5" s="1"/>
  <c r="M580" i="5" s="1"/>
  <c r="N580" i="5" s="1"/>
  <c r="O580" i="5" s="1"/>
  <c r="E556" i="5"/>
  <c r="I556" i="5" s="1"/>
  <c r="J556" i="5" s="1"/>
  <c r="K556" i="5" s="1"/>
  <c r="L556" i="5" s="1"/>
  <c r="M556" i="5" s="1"/>
  <c r="N556" i="5" s="1"/>
  <c r="O556" i="5" s="1"/>
  <c r="E425" i="5"/>
  <c r="I425" i="5" s="1"/>
  <c r="J425" i="5" s="1"/>
  <c r="K425" i="5" s="1"/>
  <c r="L425" i="5" s="1"/>
  <c r="M425" i="5" s="1"/>
  <c r="N425" i="5" s="1"/>
  <c r="O425" i="5" s="1"/>
  <c r="E518" i="5"/>
  <c r="I518" i="5" s="1"/>
  <c r="J518" i="5" s="1"/>
  <c r="K518" i="5" s="1"/>
  <c r="L518" i="5" s="1"/>
  <c r="M518" i="5" s="1"/>
  <c r="N518" i="5" s="1"/>
  <c r="O518" i="5" s="1"/>
  <c r="E526" i="5"/>
  <c r="I526" i="5" s="1"/>
  <c r="J526" i="5" s="1"/>
  <c r="K526" i="5" s="1"/>
  <c r="L526" i="5" s="1"/>
  <c r="M526" i="5" s="1"/>
  <c r="N526" i="5" s="1"/>
  <c r="O526" i="5" s="1"/>
  <c r="E511" i="5"/>
  <c r="I511" i="5" s="1"/>
  <c r="J511" i="5" s="1"/>
  <c r="K511" i="5" s="1"/>
  <c r="L511" i="5" s="1"/>
  <c r="M511" i="5" s="1"/>
  <c r="N511" i="5" s="1"/>
  <c r="O511" i="5" s="1"/>
  <c r="E510" i="5"/>
  <c r="I510" i="5" s="1"/>
  <c r="J510" i="5" s="1"/>
  <c r="K510" i="5" s="1"/>
  <c r="L510" i="5" s="1"/>
  <c r="M510" i="5" s="1"/>
  <c r="N510" i="5" s="1"/>
  <c r="O510" i="5" s="1"/>
  <c r="E449" i="5"/>
  <c r="I449" i="5" s="1"/>
  <c r="J449" i="5" s="1"/>
  <c r="K449" i="5" s="1"/>
  <c r="L449" i="5" s="1"/>
  <c r="M449" i="5" s="1"/>
  <c r="N449" i="5" s="1"/>
  <c r="O449" i="5" s="1"/>
  <c r="E530" i="5"/>
  <c r="I530" i="5" s="1"/>
  <c r="J530" i="5" s="1"/>
  <c r="K530" i="5" s="1"/>
  <c r="L530" i="5" s="1"/>
  <c r="M530" i="5" s="1"/>
  <c r="N530" i="5" s="1"/>
  <c r="O530" i="5" s="1"/>
  <c r="E516" i="5"/>
  <c r="I516" i="5" s="1"/>
  <c r="J516" i="5" s="1"/>
  <c r="K516" i="5" s="1"/>
  <c r="L516" i="5" s="1"/>
  <c r="M516" i="5" s="1"/>
  <c r="N516" i="5" s="1"/>
  <c r="O516" i="5" s="1"/>
  <c r="E404" i="5"/>
  <c r="I404" i="5" s="1"/>
  <c r="J404" i="5" s="1"/>
  <c r="K404" i="5" s="1"/>
  <c r="L404" i="5" s="1"/>
  <c r="M404" i="5" s="1"/>
  <c r="N404" i="5" s="1"/>
  <c r="O404" i="5" s="1"/>
  <c r="E461" i="5"/>
  <c r="I461" i="5" s="1"/>
  <c r="J461" i="5" s="1"/>
  <c r="K461" i="5" s="1"/>
  <c r="L461" i="5" s="1"/>
  <c r="M461" i="5" s="1"/>
  <c r="N461" i="5" s="1"/>
  <c r="O461" i="5" s="1"/>
  <c r="E360" i="5"/>
  <c r="I360" i="5" s="1"/>
  <c r="J360" i="5" s="1"/>
  <c r="K360" i="5" s="1"/>
  <c r="L360" i="5" s="1"/>
  <c r="M360" i="5" s="1"/>
  <c r="N360" i="5" s="1"/>
  <c r="O360" i="5" s="1"/>
  <c r="E496" i="5"/>
  <c r="I496" i="5" s="1"/>
  <c r="J496" i="5" s="1"/>
  <c r="K496" i="5" s="1"/>
  <c r="L496" i="5" s="1"/>
  <c r="M496" i="5" s="1"/>
  <c r="N496" i="5" s="1"/>
  <c r="O496" i="5" s="1"/>
  <c r="E418" i="5"/>
  <c r="I418" i="5" s="1"/>
  <c r="J418" i="5" s="1"/>
  <c r="K418" i="5" s="1"/>
  <c r="L418" i="5" s="1"/>
  <c r="M418" i="5" s="1"/>
  <c r="N418" i="5" s="1"/>
  <c r="O418" i="5" s="1"/>
  <c r="G385" i="5"/>
  <c r="E473" i="5"/>
  <c r="I473" i="5" s="1"/>
  <c r="J473" i="5" s="1"/>
  <c r="K473" i="5" s="1"/>
  <c r="L473" i="5" s="1"/>
  <c r="M473" i="5" s="1"/>
  <c r="N473" i="5" s="1"/>
  <c r="O473" i="5" s="1"/>
  <c r="E439" i="5"/>
  <c r="I439" i="5" s="1"/>
  <c r="J439" i="5" s="1"/>
  <c r="K439" i="5" s="1"/>
  <c r="L439" i="5" s="1"/>
  <c r="M439" i="5" s="1"/>
  <c r="N439" i="5" s="1"/>
  <c r="O439" i="5" s="1"/>
  <c r="E435" i="5"/>
  <c r="I435" i="5" s="1"/>
  <c r="J435" i="5" s="1"/>
  <c r="K435" i="5" s="1"/>
  <c r="L435" i="5" s="1"/>
  <c r="M435" i="5" s="1"/>
  <c r="N435" i="5" s="1"/>
  <c r="O435" i="5" s="1"/>
  <c r="E431" i="5"/>
  <c r="I431" i="5" s="1"/>
  <c r="J431" i="5" s="1"/>
  <c r="K431" i="5" s="1"/>
  <c r="L431" i="5" s="1"/>
  <c r="M431" i="5" s="1"/>
  <c r="N431" i="5" s="1"/>
  <c r="O431" i="5" s="1"/>
  <c r="E384" i="5"/>
  <c r="I384" i="5" s="1"/>
  <c r="J384" i="5" s="1"/>
  <c r="K384" i="5" s="1"/>
  <c r="L384" i="5" s="1"/>
  <c r="M384" i="5" s="1"/>
  <c r="N384" i="5" s="1"/>
  <c r="O384" i="5" s="1"/>
  <c r="G442" i="5"/>
  <c r="E356" i="5"/>
  <c r="I356" i="5" s="1"/>
  <c r="J356" i="5" s="1"/>
  <c r="K356" i="5" s="1"/>
  <c r="L356" i="5" s="1"/>
  <c r="M356" i="5" s="1"/>
  <c r="N356" i="5" s="1"/>
  <c r="O356" i="5" s="1"/>
  <c r="E441" i="5"/>
  <c r="I441" i="5" s="1"/>
  <c r="J441" i="5" s="1"/>
  <c r="K441" i="5" s="1"/>
  <c r="L441" i="5" s="1"/>
  <c r="M441" i="5" s="1"/>
  <c r="N441" i="5" s="1"/>
  <c r="O441" i="5" s="1"/>
  <c r="E412" i="5"/>
  <c r="I412" i="5" s="1"/>
  <c r="J412" i="5" s="1"/>
  <c r="K412" i="5" s="1"/>
  <c r="L412" i="5" s="1"/>
  <c r="M412" i="5" s="1"/>
  <c r="N412" i="5" s="1"/>
  <c r="O412" i="5" s="1"/>
  <c r="E406" i="5"/>
  <c r="I406" i="5" s="1"/>
  <c r="J406" i="5" s="1"/>
  <c r="K406" i="5" s="1"/>
  <c r="L406" i="5" s="1"/>
  <c r="M406" i="5" s="1"/>
  <c r="N406" i="5" s="1"/>
  <c r="O406" i="5" s="1"/>
  <c r="E392" i="5"/>
  <c r="I392" i="5" s="1"/>
  <c r="J392" i="5" s="1"/>
  <c r="K392" i="5" s="1"/>
  <c r="L392" i="5" s="1"/>
  <c r="M392" i="5" s="1"/>
  <c r="N392" i="5" s="1"/>
  <c r="O392" i="5" s="1"/>
  <c r="E397" i="5"/>
  <c r="I397" i="5" s="1"/>
  <c r="J397" i="5" s="1"/>
  <c r="K397" i="5" s="1"/>
  <c r="L397" i="5" s="1"/>
  <c r="M397" i="5" s="1"/>
  <c r="N397" i="5" s="1"/>
  <c r="O397" i="5" s="1"/>
  <c r="G344" i="5"/>
  <c r="E419" i="5"/>
  <c r="I419" i="5" s="1"/>
  <c r="J419" i="5" s="1"/>
  <c r="K419" i="5" s="1"/>
  <c r="L419" i="5" s="1"/>
  <c r="M419" i="5" s="1"/>
  <c r="N419" i="5" s="1"/>
  <c r="O419" i="5" s="1"/>
  <c r="E386" i="5"/>
  <c r="I386" i="5" s="1"/>
  <c r="J386" i="5" s="1"/>
  <c r="K386" i="5" s="1"/>
  <c r="L386" i="5" s="1"/>
  <c r="M386" i="5" s="1"/>
  <c r="N386" i="5" s="1"/>
  <c r="O386" i="5" s="1"/>
  <c r="E350" i="5"/>
  <c r="I350" i="5" s="1"/>
  <c r="J350" i="5" s="1"/>
  <c r="K350" i="5" s="1"/>
  <c r="L350" i="5" s="1"/>
  <c r="M350" i="5" s="1"/>
  <c r="N350" i="5" s="1"/>
  <c r="O350" i="5" s="1"/>
  <c r="E336" i="5"/>
  <c r="I336" i="5" s="1"/>
  <c r="J336" i="5" s="1"/>
  <c r="K336" i="5" s="1"/>
  <c r="L336" i="5" s="1"/>
  <c r="M336" i="5" s="1"/>
  <c r="N336" i="5" s="1"/>
  <c r="O336" i="5" s="1"/>
  <c r="E389" i="5"/>
  <c r="I389" i="5" s="1"/>
  <c r="J389" i="5" s="1"/>
  <c r="K389" i="5" s="1"/>
  <c r="L389" i="5" s="1"/>
  <c r="M389" i="5" s="1"/>
  <c r="N389" i="5" s="1"/>
  <c r="O389" i="5" s="1"/>
  <c r="E390" i="5"/>
  <c r="I390" i="5" s="1"/>
  <c r="J390" i="5" s="1"/>
  <c r="K390" i="5" s="1"/>
  <c r="L390" i="5" s="1"/>
  <c r="M390" i="5" s="1"/>
  <c r="N390" i="5" s="1"/>
  <c r="O390" i="5" s="1"/>
  <c r="E342" i="5"/>
  <c r="I342" i="5" s="1"/>
  <c r="J342" i="5" s="1"/>
  <c r="K342" i="5" s="1"/>
  <c r="L342" i="5" s="1"/>
  <c r="M342" i="5" s="1"/>
  <c r="N342" i="5" s="1"/>
  <c r="O342" i="5" s="1"/>
  <c r="E398" i="5"/>
  <c r="I398" i="5" s="1"/>
  <c r="J398" i="5" s="1"/>
  <c r="K398" i="5" s="1"/>
  <c r="L398" i="5" s="1"/>
  <c r="M398" i="5" s="1"/>
  <c r="N398" i="5" s="1"/>
  <c r="O398" i="5" s="1"/>
  <c r="E362" i="5"/>
  <c r="I362" i="5" s="1"/>
  <c r="J362" i="5" s="1"/>
  <c r="K362" i="5" s="1"/>
  <c r="L362" i="5" s="1"/>
  <c r="M362" i="5" s="1"/>
  <c r="N362" i="5" s="1"/>
  <c r="O362" i="5" s="1"/>
  <c r="E348" i="5"/>
  <c r="I348" i="5" s="1"/>
  <c r="J348" i="5" s="1"/>
  <c r="K348" i="5" s="1"/>
  <c r="L348" i="5" s="1"/>
  <c r="M348" i="5" s="1"/>
  <c r="N348" i="5" s="1"/>
  <c r="O348" i="5" s="1"/>
  <c r="E372" i="5"/>
  <c r="I372" i="5" s="1"/>
  <c r="J372" i="5" s="1"/>
  <c r="K372" i="5" s="1"/>
  <c r="L372" i="5" s="1"/>
  <c r="M372" i="5" s="1"/>
  <c r="N372" i="5" s="1"/>
  <c r="O372" i="5" s="1"/>
  <c r="E338" i="5"/>
  <c r="I338" i="5" s="1"/>
  <c r="J338" i="5" s="1"/>
  <c r="K338" i="5" s="1"/>
  <c r="L338" i="5" s="1"/>
  <c r="M338" i="5" s="1"/>
  <c r="N338" i="5" s="1"/>
  <c r="O338" i="5" s="1"/>
  <c r="G570" i="5" l="1"/>
  <c r="G929" i="5"/>
  <c r="G744" i="5"/>
  <c r="G805" i="5"/>
  <c r="G987" i="5"/>
  <c r="G793" i="5"/>
  <c r="G481" i="5"/>
  <c r="G377" i="5"/>
  <c r="G407" i="5"/>
  <c r="G347" i="5"/>
  <c r="G807" i="5"/>
  <c r="G354" i="5"/>
  <c r="G536" i="5"/>
  <c r="G844" i="5"/>
  <c r="G868" i="5"/>
  <c r="G716" i="5"/>
  <c r="G430" i="5"/>
  <c r="G498" i="5"/>
  <c r="G573" i="5"/>
  <c r="G841" i="5"/>
  <c r="G408" i="5"/>
  <c r="G686" i="5"/>
  <c r="G736" i="5"/>
  <c r="G534" i="5"/>
  <c r="F882" i="5"/>
  <c r="H882" i="5" s="1"/>
  <c r="G378" i="5"/>
  <c r="G426" i="5"/>
  <c r="G533" i="5"/>
  <c r="G674" i="5"/>
  <c r="G382" i="5"/>
  <c r="G829" i="5"/>
  <c r="G595" i="5"/>
  <c r="G792" i="5"/>
  <c r="G474" i="5"/>
  <c r="G751" i="5"/>
  <c r="G783" i="5"/>
  <c r="G665" i="5"/>
  <c r="G864" i="5"/>
  <c r="G944" i="5"/>
  <c r="G593" i="5"/>
  <c r="G915" i="5"/>
  <c r="G667" i="5"/>
  <c r="G816" i="5"/>
  <c r="G907" i="5"/>
  <c r="G334" i="5"/>
  <c r="G581" i="5"/>
  <c r="G692" i="5"/>
  <c r="G683" i="5"/>
  <c r="G722" i="5"/>
  <c r="G487" i="5"/>
  <c r="G420" i="5"/>
  <c r="G469" i="5"/>
  <c r="G694" i="5"/>
  <c r="G977" i="5"/>
  <c r="G655" i="5"/>
  <c r="G757" i="5"/>
  <c r="G505" i="5"/>
  <c r="G931" i="5"/>
  <c r="G942" i="5"/>
  <c r="F942" i="5"/>
  <c r="H942" i="5" s="1"/>
  <c r="G443" i="5"/>
  <c r="G960" i="5"/>
  <c r="G402" i="5"/>
  <c r="G517" i="5"/>
  <c r="G387" i="5"/>
  <c r="G598" i="5"/>
  <c r="G790" i="5"/>
  <c r="G914" i="5"/>
  <c r="G363" i="5"/>
  <c r="G911" i="5"/>
  <c r="G846" i="5"/>
  <c r="I846" i="5"/>
  <c r="J846" i="5" s="1"/>
  <c r="K846" i="5" s="1"/>
  <c r="L846" i="5" s="1"/>
  <c r="M846" i="5" s="1"/>
  <c r="N846" i="5" s="1"/>
  <c r="O846" i="5" s="1"/>
  <c r="G607" i="5"/>
  <c r="I607" i="5"/>
  <c r="J607" i="5" s="1"/>
  <c r="K607" i="5" s="1"/>
  <c r="L607" i="5" s="1"/>
  <c r="M607" i="5" s="1"/>
  <c r="N607" i="5" s="1"/>
  <c r="O607" i="5" s="1"/>
  <c r="G414" i="5"/>
  <c r="G444" i="5"/>
  <c r="G796" i="5"/>
  <c r="I796" i="5"/>
  <c r="J796" i="5" s="1"/>
  <c r="K796" i="5" s="1"/>
  <c r="L796" i="5" s="1"/>
  <c r="M796" i="5" s="1"/>
  <c r="N796" i="5" s="1"/>
  <c r="O796" i="5" s="1"/>
  <c r="G838" i="5"/>
  <c r="G750" i="5"/>
  <c r="G853" i="5"/>
  <c r="G859" i="5"/>
  <c r="G917" i="5"/>
  <c r="G962" i="5"/>
  <c r="G574" i="5"/>
  <c r="F546" i="5"/>
  <c r="H546" i="5" s="1"/>
  <c r="G455" i="5"/>
  <c r="G995" i="5"/>
  <c r="G974" i="5"/>
  <c r="G700" i="5"/>
  <c r="F743" i="5"/>
  <c r="H743" i="5" s="1"/>
  <c r="G380" i="5"/>
  <c r="G537" i="5"/>
  <c r="G552" i="5"/>
  <c r="G583" i="5"/>
  <c r="G470" i="5"/>
  <c r="G557" i="5"/>
  <c r="G599" i="5"/>
  <c r="G586" i="5"/>
  <c r="G651" i="5"/>
  <c r="G787" i="5"/>
  <c r="G780" i="5"/>
  <c r="G779" i="5"/>
  <c r="G928" i="5"/>
  <c r="G934" i="5"/>
  <c r="G820" i="5"/>
  <c r="F385" i="5"/>
  <c r="H385" i="5" s="1"/>
  <c r="G704" i="5"/>
  <c r="I704" i="5"/>
  <c r="J704" i="5" s="1"/>
  <c r="K704" i="5" s="1"/>
  <c r="L704" i="5" s="1"/>
  <c r="M704" i="5" s="1"/>
  <c r="N704" i="5" s="1"/>
  <c r="O704" i="5" s="1"/>
  <c r="G760" i="5"/>
  <c r="G682" i="5"/>
  <c r="G359" i="5"/>
  <c r="G440" i="5"/>
  <c r="G562" i="5"/>
  <c r="G718" i="5"/>
  <c r="G368" i="5"/>
  <c r="G478" i="5"/>
  <c r="G606" i="5"/>
  <c r="G339" i="5"/>
  <c r="F581" i="5"/>
  <c r="H581" i="5" s="1"/>
  <c r="G973" i="5"/>
  <c r="I973" i="5"/>
  <c r="J973" i="5" s="1"/>
  <c r="K973" i="5" s="1"/>
  <c r="L973" i="5" s="1"/>
  <c r="M973" i="5" s="1"/>
  <c r="N973" i="5" s="1"/>
  <c r="O973" i="5" s="1"/>
  <c r="F974" i="5"/>
  <c r="H974" i="5" s="1"/>
  <c r="G689" i="5"/>
  <c r="G759" i="5"/>
  <c r="G884" i="5"/>
  <c r="G546" i="5"/>
  <c r="G830" i="5"/>
  <c r="G957" i="5"/>
  <c r="G513" i="5"/>
  <c r="G476" i="5"/>
  <c r="G882" i="5"/>
  <c r="G620" i="5"/>
  <c r="I620" i="5"/>
  <c r="J620" i="5" s="1"/>
  <c r="K620" i="5" s="1"/>
  <c r="L620" i="5" s="1"/>
  <c r="M620" i="5" s="1"/>
  <c r="N620" i="5" s="1"/>
  <c r="O620" i="5" s="1"/>
  <c r="F929" i="5"/>
  <c r="H929" i="5" s="1"/>
  <c r="F736" i="5"/>
  <c r="H736" i="5" s="1"/>
  <c r="G453" i="5"/>
  <c r="I453" i="5"/>
  <c r="J453" i="5" s="1"/>
  <c r="K453" i="5" s="1"/>
  <c r="L453" i="5" s="1"/>
  <c r="M453" i="5" s="1"/>
  <c r="N453" i="5" s="1"/>
  <c r="O453" i="5" s="1"/>
  <c r="G923" i="5"/>
  <c r="G803" i="5"/>
  <c r="I803" i="5"/>
  <c r="J803" i="5" s="1"/>
  <c r="K803" i="5" s="1"/>
  <c r="L803" i="5" s="1"/>
  <c r="M803" i="5" s="1"/>
  <c r="N803" i="5" s="1"/>
  <c r="O803" i="5" s="1"/>
  <c r="G391" i="5"/>
  <c r="I391" i="5"/>
  <c r="J391" i="5" s="1"/>
  <c r="K391" i="5" s="1"/>
  <c r="L391" i="5" s="1"/>
  <c r="M391" i="5" s="1"/>
  <c r="N391" i="5" s="1"/>
  <c r="O391" i="5" s="1"/>
  <c r="G332" i="5"/>
  <c r="I332" i="5"/>
  <c r="J332" i="5" s="1"/>
  <c r="K332" i="5" s="1"/>
  <c r="L332" i="5" s="1"/>
  <c r="M332" i="5" s="1"/>
  <c r="N332" i="5" s="1"/>
  <c r="O332" i="5" s="1"/>
  <c r="F365" i="5"/>
  <c r="H365" i="5" s="1"/>
  <c r="I365" i="5"/>
  <c r="J365" i="5" s="1"/>
  <c r="K365" i="5" s="1"/>
  <c r="L365" i="5" s="1"/>
  <c r="M365" i="5" s="1"/>
  <c r="N365" i="5" s="1"/>
  <c r="O365" i="5" s="1"/>
  <c r="G713" i="5"/>
  <c r="G327" i="5"/>
  <c r="I327" i="5"/>
  <c r="J327" i="5" s="1"/>
  <c r="K327" i="5" s="1"/>
  <c r="L327" i="5" s="1"/>
  <c r="M327" i="5" s="1"/>
  <c r="N327" i="5" s="1"/>
  <c r="O327" i="5" s="1"/>
  <c r="G446" i="5"/>
  <c r="G585" i="5"/>
  <c r="G714" i="5"/>
  <c r="G998" i="5"/>
  <c r="G343" i="5"/>
  <c r="I343" i="5"/>
  <c r="J343" i="5" s="1"/>
  <c r="K343" i="5" s="1"/>
  <c r="L343" i="5" s="1"/>
  <c r="M343" i="5" s="1"/>
  <c r="N343" i="5" s="1"/>
  <c r="O343" i="5" s="1"/>
  <c r="F820" i="5"/>
  <c r="H820" i="5" s="1"/>
  <c r="G493" i="5"/>
  <c r="G450" i="5"/>
  <c r="G930" i="5"/>
  <c r="G943" i="5"/>
  <c r="G968" i="5"/>
  <c r="G472" i="5"/>
  <c r="G638" i="5"/>
  <c r="I638" i="5"/>
  <c r="J638" i="5" s="1"/>
  <c r="K638" i="5" s="1"/>
  <c r="L638" i="5" s="1"/>
  <c r="M638" i="5" s="1"/>
  <c r="N638" i="5" s="1"/>
  <c r="O638" i="5" s="1"/>
  <c r="G468" i="5"/>
  <c r="G512" i="5"/>
  <c r="G832" i="5"/>
  <c r="G982" i="5"/>
  <c r="G351" i="5"/>
  <c r="G484" i="5"/>
  <c r="I484" i="5"/>
  <c r="J484" i="5" s="1"/>
  <c r="K484" i="5" s="1"/>
  <c r="L484" i="5" s="1"/>
  <c r="M484" i="5" s="1"/>
  <c r="N484" i="5" s="1"/>
  <c r="O484" i="5" s="1"/>
  <c r="F643" i="5"/>
  <c r="H643" i="5" s="1"/>
  <c r="G535" i="5"/>
  <c r="I535" i="5"/>
  <c r="J535" i="5" s="1"/>
  <c r="K535" i="5" s="1"/>
  <c r="L535" i="5" s="1"/>
  <c r="M535" i="5" s="1"/>
  <c r="N535" i="5" s="1"/>
  <c r="O535" i="5" s="1"/>
  <c r="G639" i="5"/>
  <c r="G743" i="5"/>
  <c r="G747" i="5"/>
  <c r="F819" i="5"/>
  <c r="H819" i="5" s="1"/>
  <c r="F998" i="5"/>
  <c r="H998" i="5" s="1"/>
  <c r="G462" i="5"/>
  <c r="G675" i="5"/>
  <c r="G587" i="5"/>
  <c r="G622" i="5"/>
  <c r="G908" i="5"/>
  <c r="G959" i="5"/>
  <c r="F843" i="5"/>
  <c r="H843" i="5" s="1"/>
  <c r="F627" i="5"/>
  <c r="H627" i="5" s="1"/>
  <c r="G331" i="5"/>
  <c r="G703" i="5"/>
  <c r="G840" i="5"/>
  <c r="G856" i="5"/>
  <c r="F493" i="5"/>
  <c r="H493" i="5" s="1"/>
  <c r="F889" i="5"/>
  <c r="H889" i="5" s="1"/>
  <c r="F945" i="5"/>
  <c r="H945" i="5" s="1"/>
  <c r="F640" i="5"/>
  <c r="H640" i="5" s="1"/>
  <c r="F448" i="5"/>
  <c r="H448" i="5" s="1"/>
  <c r="G611" i="5"/>
  <c r="F413" i="5"/>
  <c r="H413" i="5" s="1"/>
  <c r="F501" i="5"/>
  <c r="H501" i="5" s="1"/>
  <c r="F366" i="5"/>
  <c r="H366" i="5" s="1"/>
  <c r="F789" i="5"/>
  <c r="H789" i="5" s="1"/>
  <c r="F525" i="5"/>
  <c r="H525" i="5" s="1"/>
  <c r="F891" i="5"/>
  <c r="H891" i="5" s="1"/>
  <c r="F964" i="5"/>
  <c r="H964" i="5" s="1"/>
  <c r="F458" i="5"/>
  <c r="H458" i="5" s="1"/>
  <c r="F565" i="5"/>
  <c r="H565" i="5" s="1"/>
  <c r="F749" i="5"/>
  <c r="H749" i="5" s="1"/>
  <c r="F979" i="5"/>
  <c r="H979" i="5" s="1"/>
  <c r="F978" i="5"/>
  <c r="H978" i="5" s="1"/>
  <c r="F765" i="5"/>
  <c r="H765" i="5" s="1"/>
  <c r="G989" i="5"/>
  <c r="F633" i="5"/>
  <c r="H633" i="5" s="1"/>
  <c r="G924" i="5"/>
  <c r="F992" i="5"/>
  <c r="H992" i="5" s="1"/>
  <c r="F463" i="5"/>
  <c r="H463" i="5" s="1"/>
  <c r="F635" i="5"/>
  <c r="H635" i="5" s="1"/>
  <c r="F354" i="5"/>
  <c r="H354" i="5" s="1"/>
  <c r="G352" i="5"/>
  <c r="G479" i="5"/>
  <c r="F867" i="5"/>
  <c r="H867" i="5" s="1"/>
  <c r="F535" i="5"/>
  <c r="H535" i="5" s="1"/>
  <c r="F665" i="5"/>
  <c r="H665" i="5" s="1"/>
  <c r="F848" i="5"/>
  <c r="H848" i="5" s="1"/>
  <c r="F849" i="5"/>
  <c r="H849" i="5" s="1"/>
  <c r="F791" i="5"/>
  <c r="H791" i="5" s="1"/>
  <c r="F907" i="5"/>
  <c r="H907" i="5" s="1"/>
  <c r="F655" i="5"/>
  <c r="H655" i="5" s="1"/>
  <c r="F530" i="5"/>
  <c r="H530" i="5" s="1"/>
  <c r="F431" i="5"/>
  <c r="H431" i="5" s="1"/>
  <c r="F575" i="5"/>
  <c r="H575" i="5" s="1"/>
  <c r="F435" i="5"/>
  <c r="H435" i="5" s="1"/>
  <c r="F467" i="5"/>
  <c r="H467" i="5" s="1"/>
  <c r="F577" i="5"/>
  <c r="H577" i="5" s="1"/>
  <c r="F658" i="5"/>
  <c r="H658" i="5" s="1"/>
  <c r="F636" i="5"/>
  <c r="H636" i="5" s="1"/>
  <c r="F654" i="5"/>
  <c r="H654" i="5" s="1"/>
  <c r="F746" i="5"/>
  <c r="H746" i="5" s="1"/>
  <c r="G403" i="5"/>
  <c r="F348" i="5"/>
  <c r="H348" i="5" s="1"/>
  <c r="F741" i="5"/>
  <c r="H741" i="5" s="1"/>
  <c r="F947" i="5"/>
  <c r="H947" i="5" s="1"/>
  <c r="F540" i="5"/>
  <c r="H540" i="5" s="1"/>
  <c r="F491" i="5"/>
  <c r="H491" i="5" s="1"/>
  <c r="F440" i="5"/>
  <c r="H440" i="5" s="1"/>
  <c r="G345" i="5"/>
  <c r="F657" i="5"/>
  <c r="H657" i="5" s="1"/>
  <c r="F460" i="5"/>
  <c r="H460" i="5" s="1"/>
  <c r="F353" i="5"/>
  <c r="H353" i="5" s="1"/>
  <c r="F628" i="5"/>
  <c r="H628" i="5" s="1"/>
  <c r="G529" i="5"/>
  <c r="F474" i="5"/>
  <c r="H474" i="5" s="1"/>
  <c r="F918" i="5"/>
  <c r="H918" i="5" s="1"/>
  <c r="F970" i="5"/>
  <c r="H970" i="5" s="1"/>
  <c r="G715" i="5"/>
  <c r="F782" i="5"/>
  <c r="F1000" i="5"/>
  <c r="H1000" i="5" s="1"/>
  <c r="G818" i="5"/>
  <c r="F799" i="5"/>
  <c r="H799" i="5" s="1"/>
  <c r="F620" i="5"/>
  <c r="H620" i="5" s="1"/>
  <c r="F638" i="5"/>
  <c r="H638" i="5" s="1"/>
  <c r="F328" i="5"/>
  <c r="H328" i="5" s="1"/>
  <c r="F329" i="5"/>
  <c r="H329" i="5" s="1"/>
  <c r="G650" i="5"/>
  <c r="F563" i="5"/>
  <c r="H563" i="5" s="1"/>
  <c r="F829" i="5"/>
  <c r="H829" i="5" s="1"/>
  <c r="F430" i="5"/>
  <c r="H430" i="5" s="1"/>
  <c r="G883" i="5"/>
  <c r="F364" i="5"/>
  <c r="H364" i="5" s="1"/>
  <c r="F559" i="5"/>
  <c r="H559" i="5" s="1"/>
  <c r="F334" i="5"/>
  <c r="H334" i="5" s="1"/>
  <c r="F855" i="5"/>
  <c r="H855" i="5" s="1"/>
  <c r="F931" i="5"/>
  <c r="H931" i="5" s="1"/>
  <c r="F667" i="5"/>
  <c r="H667" i="5" s="1"/>
  <c r="F387" i="5"/>
  <c r="H387" i="5" s="1"/>
  <c r="F384" i="5"/>
  <c r="H384" i="5" s="1"/>
  <c r="F425" i="5"/>
  <c r="H425" i="5" s="1"/>
  <c r="F701" i="5"/>
  <c r="H701" i="5" s="1"/>
  <c r="F740" i="5"/>
  <c r="H740" i="5" s="1"/>
  <c r="F547" i="5"/>
  <c r="H547" i="5" s="1"/>
  <c r="F527" i="5"/>
  <c r="H527" i="5" s="1"/>
  <c r="F330" i="5"/>
  <c r="H330" i="5" s="1"/>
  <c r="F511" i="5"/>
  <c r="F614" i="5"/>
  <c r="H614" i="5" s="1"/>
  <c r="F576" i="5"/>
  <c r="H576" i="5" s="1"/>
  <c r="F900" i="5"/>
  <c r="H900" i="5" s="1"/>
  <c r="F362" i="5"/>
  <c r="H362" i="5" s="1"/>
  <c r="F386" i="5"/>
  <c r="H386" i="5" s="1"/>
  <c r="F356" i="5"/>
  <c r="H356" i="5" s="1"/>
  <c r="F473" i="5"/>
  <c r="H473" i="5" s="1"/>
  <c r="F526" i="5"/>
  <c r="H526" i="5" s="1"/>
  <c r="F624" i="5"/>
  <c r="H624" i="5" s="1"/>
  <c r="G628" i="5"/>
  <c r="F758" i="5"/>
  <c r="H758" i="5" s="1"/>
  <c r="F825" i="5"/>
  <c r="H825" i="5" s="1"/>
  <c r="F925" i="5"/>
  <c r="H925" i="5" s="1"/>
  <c r="G555" i="5"/>
  <c r="G335" i="5"/>
  <c r="G454" i="5"/>
  <c r="F400" i="5"/>
  <c r="H400" i="5" s="1"/>
  <c r="F661" i="5"/>
  <c r="H661" i="5" s="1"/>
  <c r="F499" i="5"/>
  <c r="H499" i="5" s="1"/>
  <c r="F632" i="5"/>
  <c r="H632" i="5" s="1"/>
  <c r="F566" i="5"/>
  <c r="H566" i="5" s="1"/>
  <c r="F480" i="5"/>
  <c r="H480" i="5" s="1"/>
  <c r="F802" i="5"/>
  <c r="H802" i="5" s="1"/>
  <c r="G953" i="5"/>
  <c r="G810" i="5"/>
  <c r="F975" i="5"/>
  <c r="H975" i="5" s="1"/>
  <c r="F926" i="5"/>
  <c r="H926" i="5" s="1"/>
  <c r="F961" i="5"/>
  <c r="H961" i="5" s="1"/>
  <c r="F738" i="5"/>
  <c r="H738" i="5" s="1"/>
  <c r="G823" i="5"/>
  <c r="F833" i="5"/>
  <c r="H833" i="5" s="1"/>
  <c r="F790" i="5"/>
  <c r="H790" i="5" s="1"/>
  <c r="G644" i="5"/>
  <c r="F426" i="5"/>
  <c r="H426" i="5" s="1"/>
  <c r="G678" i="5"/>
  <c r="F860" i="5"/>
  <c r="H860" i="5" s="1"/>
  <c r="F894" i="5"/>
  <c r="H894" i="5" s="1"/>
  <c r="F376" i="5"/>
  <c r="H376" i="5" s="1"/>
  <c r="F973" i="5"/>
  <c r="H973" i="5" s="1"/>
  <c r="F846" i="5"/>
  <c r="H846" i="5" s="1"/>
  <c r="F682" i="5"/>
  <c r="H682" i="5" s="1"/>
  <c r="F885" i="5"/>
  <c r="H885" i="5" s="1"/>
  <c r="F983" i="5"/>
  <c r="H983" i="5" s="1"/>
  <c r="F937" i="5"/>
  <c r="H937" i="5" s="1"/>
  <c r="F866" i="5"/>
  <c r="H866" i="5" s="1"/>
  <c r="F447" i="5"/>
  <c r="H447" i="5" s="1"/>
  <c r="F944" i="5"/>
  <c r="H944" i="5" s="1"/>
  <c r="F372" i="5"/>
  <c r="H372" i="5" s="1"/>
  <c r="F461" i="5"/>
  <c r="H461" i="5" s="1"/>
  <c r="F878" i="5"/>
  <c r="H878" i="5" s="1"/>
  <c r="F336" i="5"/>
  <c r="H336" i="5" s="1"/>
  <c r="F842" i="5"/>
  <c r="H842" i="5" s="1"/>
  <c r="F350" i="5"/>
  <c r="H350" i="5" s="1"/>
  <c r="F439" i="5"/>
  <c r="H439" i="5" s="1"/>
  <c r="F507" i="5"/>
  <c r="H507" i="5" s="1"/>
  <c r="F398" i="5"/>
  <c r="H398" i="5" s="1"/>
  <c r="F419" i="5"/>
  <c r="H419" i="5" s="1"/>
  <c r="F404" i="5"/>
  <c r="H404" i="5" s="1"/>
  <c r="F542" i="5"/>
  <c r="H542" i="5" s="1"/>
  <c r="G631" i="5"/>
  <c r="F653" i="5"/>
  <c r="H653" i="5" s="1"/>
  <c r="F652" i="5"/>
  <c r="H652" i="5" s="1"/>
  <c r="G791" i="5"/>
  <c r="F881" i="5"/>
  <c r="H881" i="5" s="1"/>
  <c r="F438" i="5"/>
  <c r="H438" i="5" s="1"/>
  <c r="F391" i="5"/>
  <c r="H391" i="5" s="1"/>
  <c r="F332" i="5"/>
  <c r="H332" i="5" s="1"/>
  <c r="G465" i="5"/>
  <c r="G396" i="5"/>
  <c r="F649" i="5"/>
  <c r="H649" i="5" s="1"/>
  <c r="F484" i="5"/>
  <c r="H484" i="5" s="1"/>
  <c r="F519" i="5"/>
  <c r="H519" i="5" s="1"/>
  <c r="G355" i="5"/>
  <c r="F558" i="5"/>
  <c r="H558" i="5" s="1"/>
  <c r="G815" i="5"/>
  <c r="F991" i="5"/>
  <c r="H991" i="5" s="1"/>
  <c r="G778" i="5"/>
  <c r="F548" i="5"/>
  <c r="H548" i="5" s="1"/>
  <c r="F993" i="5"/>
  <c r="H993" i="5" s="1"/>
  <c r="F827" i="5"/>
  <c r="H827" i="5" s="1"/>
  <c r="F886" i="5"/>
  <c r="H886" i="5" s="1"/>
  <c r="G795" i="5"/>
  <c r="F694" i="5"/>
  <c r="H694" i="5" s="1"/>
  <c r="F432" i="5"/>
  <c r="H432" i="5" s="1"/>
  <c r="F695" i="5"/>
  <c r="H695" i="5" s="1"/>
  <c r="F601" i="5"/>
  <c r="H601" i="5" s="1"/>
  <c r="G871" i="5"/>
  <c r="F768" i="5"/>
  <c r="H768" i="5" s="1"/>
  <c r="G571" i="5"/>
  <c r="F382" i="5"/>
  <c r="H382" i="5" s="1"/>
  <c r="G656" i="5"/>
  <c r="F997" i="5"/>
  <c r="H997" i="5" s="1"/>
  <c r="G852" i="5"/>
  <c r="G735" i="5"/>
  <c r="G730" i="5"/>
  <c r="G399" i="5"/>
  <c r="F906" i="5"/>
  <c r="H906" i="5" s="1"/>
  <c r="F414" i="5"/>
  <c r="H414" i="5" s="1"/>
  <c r="F351" i="5"/>
  <c r="H351" i="5" s="1"/>
  <c r="F943" i="5"/>
  <c r="H943" i="5" s="1"/>
  <c r="F884" i="5"/>
  <c r="H884" i="5" s="1"/>
  <c r="F453" i="5"/>
  <c r="H453" i="5" s="1"/>
  <c r="F968" i="5"/>
  <c r="H968" i="5" s="1"/>
  <c r="F597" i="5"/>
  <c r="H597" i="5" s="1"/>
  <c r="F999" i="5"/>
  <c r="H999" i="5" s="1"/>
  <c r="G874" i="5"/>
  <c r="F879" i="5"/>
  <c r="H879" i="5" s="1"/>
  <c r="F554" i="5"/>
  <c r="H554" i="5" s="1"/>
  <c r="F857" i="5"/>
  <c r="H857" i="5" s="1"/>
  <c r="F877" i="5"/>
  <c r="H877" i="5" s="1"/>
  <c r="F733" i="5"/>
  <c r="H733" i="5" s="1"/>
  <c r="F456" i="5"/>
  <c r="H456" i="5" s="1"/>
  <c r="F772" i="5"/>
  <c r="H772" i="5" s="1"/>
  <c r="G690" i="5"/>
  <c r="F914" i="5"/>
  <c r="H914" i="5" s="1"/>
  <c r="F780" i="5"/>
  <c r="H780" i="5" s="1"/>
  <c r="F922" i="5"/>
  <c r="H922" i="5" s="1"/>
  <c r="F960" i="5"/>
  <c r="H960" i="5" s="1"/>
  <c r="F674" i="5"/>
  <c r="H674" i="5" s="1"/>
  <c r="F704" i="5"/>
  <c r="H704" i="5" s="1"/>
  <c r="F698" i="5"/>
  <c r="H698" i="5" s="1"/>
  <c r="F892" i="5"/>
  <c r="H892" i="5" s="1"/>
  <c r="F513" i="5"/>
  <c r="H513" i="5" s="1"/>
  <c r="F930" i="5"/>
  <c r="H930" i="5" s="1"/>
  <c r="F444" i="5"/>
  <c r="H444" i="5" s="1"/>
  <c r="F339" i="5"/>
  <c r="H339" i="5" s="1"/>
  <c r="G794" i="5"/>
  <c r="F759" i="5"/>
  <c r="H759" i="5" s="1"/>
  <c r="F817" i="5"/>
  <c r="H817" i="5" s="1"/>
  <c r="F828" i="5"/>
  <c r="H828" i="5" s="1"/>
  <c r="F504" i="5"/>
  <c r="H504" i="5" s="1"/>
  <c r="F371" i="5"/>
  <c r="H371" i="5" s="1"/>
  <c r="G417" i="5"/>
  <c r="F392" i="5"/>
  <c r="H392" i="5" s="1"/>
  <c r="G413" i="5"/>
  <c r="F580" i="5"/>
  <c r="H580" i="5" s="1"/>
  <c r="F500" i="5"/>
  <c r="H500" i="5" s="1"/>
  <c r="F691" i="5"/>
  <c r="H691" i="5" s="1"/>
  <c r="G849" i="5"/>
  <c r="F343" i="5"/>
  <c r="H343" i="5" s="1"/>
  <c r="F528" i="5"/>
  <c r="H528" i="5" s="1"/>
  <c r="F452" i="5"/>
  <c r="H452" i="5" s="1"/>
  <c r="G522" i="5"/>
  <c r="F521" i="5"/>
  <c r="H521" i="5" s="1"/>
  <c r="F786" i="5"/>
  <c r="H786" i="5" s="1"/>
  <c r="F670" i="5"/>
  <c r="H670" i="5" s="1"/>
  <c r="F422" i="5"/>
  <c r="H422" i="5" s="1"/>
  <c r="F710" i="5"/>
  <c r="H710" i="5" s="1"/>
  <c r="G630" i="5"/>
  <c r="F383" i="5"/>
  <c r="H383" i="5" s="1"/>
  <c r="F608" i="5"/>
  <c r="H608" i="5" s="1"/>
  <c r="F916" i="5"/>
  <c r="H916" i="5" s="1"/>
  <c r="F967" i="5"/>
  <c r="H967" i="5" s="1"/>
  <c r="F671" i="5"/>
  <c r="H671" i="5" s="1"/>
  <c r="F880" i="5"/>
  <c r="H880" i="5" s="1"/>
  <c r="F966" i="5"/>
  <c r="H966" i="5" s="1"/>
  <c r="F949" i="5"/>
  <c r="H949" i="5" s="1"/>
  <c r="G890" i="5"/>
  <c r="F850" i="5"/>
  <c r="H850" i="5" s="1"/>
  <c r="G550" i="5"/>
  <c r="G515" i="5"/>
  <c r="G896" i="5"/>
  <c r="G723" i="5"/>
  <c r="G965" i="5"/>
  <c r="G824" i="5"/>
  <c r="F609" i="5"/>
  <c r="H609" i="5" s="1"/>
  <c r="F928" i="5"/>
  <c r="H928" i="5" s="1"/>
  <c r="G745" i="5"/>
  <c r="F816" i="5"/>
  <c r="H816" i="5" s="1"/>
  <c r="F951" i="5"/>
  <c r="H951" i="5" s="1"/>
  <c r="F957" i="5"/>
  <c r="H957" i="5" s="1"/>
  <c r="F800" i="5"/>
  <c r="H800" i="5" s="1"/>
  <c r="F607" i="5"/>
  <c r="H607" i="5" s="1"/>
  <c r="F468" i="5"/>
  <c r="H468" i="5" s="1"/>
  <c r="F585" i="5"/>
  <c r="H585" i="5" s="1"/>
  <c r="F830" i="5"/>
  <c r="H830" i="5" s="1"/>
  <c r="F783" i="5"/>
  <c r="H783" i="5" s="1"/>
  <c r="F796" i="5"/>
  <c r="H796" i="5" s="1"/>
  <c r="F360" i="5"/>
  <c r="H360" i="5" s="1"/>
  <c r="F514" i="5"/>
  <c r="H514" i="5" s="1"/>
  <c r="F936" i="5"/>
  <c r="H936" i="5" s="1"/>
  <c r="F397" i="5"/>
  <c r="H397" i="5" s="1"/>
  <c r="F534" i="5"/>
  <c r="H534" i="5" s="1"/>
  <c r="F390" i="5"/>
  <c r="H390" i="5" s="1"/>
  <c r="F406" i="5"/>
  <c r="H406" i="5" s="1"/>
  <c r="G436" i="5"/>
  <c r="F510" i="5"/>
  <c r="H510" i="5" s="1"/>
  <c r="F616" i="5"/>
  <c r="H616" i="5" s="1"/>
  <c r="F588" i="5"/>
  <c r="H588" i="5" s="1"/>
  <c r="F539" i="5"/>
  <c r="H539" i="5" s="1"/>
  <c r="F684" i="5"/>
  <c r="H684" i="5" s="1"/>
  <c r="F724" i="5"/>
  <c r="H724" i="5" s="1"/>
  <c r="F776" i="5"/>
  <c r="H776" i="5" s="1"/>
  <c r="F948" i="5"/>
  <c r="F402" i="5"/>
  <c r="H402" i="5" s="1"/>
  <c r="F531" i="5"/>
  <c r="H531" i="5" s="1"/>
  <c r="G423" i="5"/>
  <c r="F532" i="5"/>
  <c r="H532" i="5" s="1"/>
  <c r="F826" i="5"/>
  <c r="H826" i="5" s="1"/>
  <c r="F443" i="5"/>
  <c r="H443" i="5" s="1"/>
  <c r="G637" i="5"/>
  <c r="F445" i="5"/>
  <c r="H445" i="5" s="1"/>
  <c r="F394" i="5"/>
  <c r="H394" i="5" s="1"/>
  <c r="G626" i="5"/>
  <c r="F814" i="5"/>
  <c r="H814" i="5" s="1"/>
  <c r="F905" i="5"/>
  <c r="H905" i="5" s="1"/>
  <c r="F994" i="5"/>
  <c r="H994" i="5" s="1"/>
  <c r="F901" i="5"/>
  <c r="H901" i="5" s="1"/>
  <c r="F543" i="5"/>
  <c r="H543" i="5" s="1"/>
  <c r="G869" i="5"/>
  <c r="F969" i="5"/>
  <c r="H969" i="5" s="1"/>
  <c r="F837" i="5"/>
  <c r="H837" i="5" s="1"/>
  <c r="F777" i="5"/>
  <c r="H777" i="5" s="1"/>
  <c r="G567" i="5"/>
  <c r="F533" i="5"/>
  <c r="H533" i="5" s="1"/>
  <c r="F919" i="5"/>
  <c r="H919" i="5" s="1"/>
  <c r="G739" i="5"/>
  <c r="G971" i="5"/>
  <c r="G719" i="5"/>
  <c r="G669" i="5"/>
  <c r="F984" i="5"/>
  <c r="H984" i="5" s="1"/>
  <c r="F579" i="5"/>
  <c r="H579" i="5" s="1"/>
  <c r="F692" i="5"/>
  <c r="H692" i="5" s="1"/>
  <c r="F757" i="5"/>
  <c r="H757" i="5" s="1"/>
  <c r="F981" i="5"/>
  <c r="H981" i="5" s="1"/>
  <c r="F864" i="5"/>
  <c r="H864" i="5" s="1"/>
  <c r="F625" i="5"/>
  <c r="H625" i="5" s="1"/>
  <c r="F498" i="5"/>
  <c r="H498" i="5" s="1"/>
  <c r="F716" i="5"/>
  <c r="H716" i="5" s="1"/>
  <c r="F917" i="5"/>
  <c r="H917" i="5" s="1"/>
  <c r="F604" i="5"/>
  <c r="H604" i="5" s="1"/>
  <c r="F728" i="5"/>
  <c r="H728" i="5" s="1"/>
  <c r="F596" i="5"/>
  <c r="H596" i="5" s="1"/>
  <c r="F342" i="5"/>
  <c r="H342" i="5" s="1"/>
  <c r="F449" i="5"/>
  <c r="H449" i="5" s="1"/>
  <c r="F568" i="5"/>
  <c r="H568" i="5" s="1"/>
  <c r="F888" i="5"/>
  <c r="H888" i="5" s="1"/>
  <c r="F485" i="5"/>
  <c r="H485" i="5" s="1"/>
  <c r="F418" i="5"/>
  <c r="H418" i="5" s="1"/>
  <c r="F433" i="5"/>
  <c r="H433" i="5" s="1"/>
  <c r="F486" i="5"/>
  <c r="H486" i="5" s="1"/>
  <c r="F662" i="5"/>
  <c r="H662" i="5" s="1"/>
  <c r="F641" i="5"/>
  <c r="H641" i="5" s="1"/>
  <c r="F762" i="5"/>
  <c r="H762" i="5" s="1"/>
  <c r="F788" i="5"/>
  <c r="H788" i="5" s="1"/>
  <c r="F912" i="5"/>
  <c r="H912" i="5" s="1"/>
  <c r="F545" i="5"/>
  <c r="H545" i="5" s="1"/>
  <c r="G364" i="5"/>
  <c r="G538" i="5"/>
  <c r="F680" i="5"/>
  <c r="H680" i="5" s="1"/>
  <c r="F455" i="5"/>
  <c r="H455" i="5" s="1"/>
  <c r="G717" i="5"/>
  <c r="F646" i="5"/>
  <c r="H646" i="5" s="1"/>
  <c r="F672" i="5"/>
  <c r="H672" i="5" s="1"/>
  <c r="F668" i="5"/>
  <c r="H668" i="5" s="1"/>
  <c r="F913" i="5"/>
  <c r="H913" i="5" s="1"/>
  <c r="F811" i="5"/>
  <c r="H811" i="5" s="1"/>
  <c r="F752" i="5"/>
  <c r="H752" i="5" s="1"/>
  <c r="F903" i="5"/>
  <c r="H903" i="5" s="1"/>
  <c r="F990" i="5"/>
  <c r="H990" i="5" s="1"/>
  <c r="F408" i="5"/>
  <c r="H408" i="5" s="1"/>
  <c r="F805" i="5"/>
  <c r="H805" i="5" s="1"/>
  <c r="F589" i="5"/>
  <c r="H589" i="5" s="1"/>
  <c r="F557" i="5"/>
  <c r="H557" i="5" s="1"/>
  <c r="F750" i="5"/>
  <c r="H750" i="5" s="1"/>
  <c r="F982" i="5"/>
  <c r="H982" i="5" s="1"/>
  <c r="F803" i="5"/>
  <c r="H803" i="5" s="1"/>
  <c r="F996" i="5"/>
  <c r="H996" i="5" s="1"/>
  <c r="G590" i="5"/>
  <c r="F721" i="5"/>
  <c r="H721" i="5" s="1"/>
  <c r="F775" i="5"/>
  <c r="H775" i="5" s="1"/>
  <c r="F469" i="5"/>
  <c r="H469" i="5" s="1"/>
  <c r="F476" i="5"/>
  <c r="H476" i="5" s="1"/>
  <c r="F812" i="5"/>
  <c r="H812" i="5" s="1"/>
  <c r="F648" i="5"/>
  <c r="H648" i="5" s="1"/>
  <c r="F859" i="5"/>
  <c r="H859" i="5" s="1"/>
  <c r="F713" i="5"/>
  <c r="H713" i="5" s="1"/>
  <c r="F832" i="5"/>
  <c r="H832" i="5" s="1"/>
  <c r="F338" i="5"/>
  <c r="H338" i="5" s="1"/>
  <c r="F875" i="5"/>
  <c r="H875" i="5" s="1"/>
  <c r="F389" i="5"/>
  <c r="H389" i="5" s="1"/>
  <c r="F720" i="5"/>
  <c r="H720" i="5" s="1"/>
  <c r="F681" i="5"/>
  <c r="H681" i="5" s="1"/>
  <c r="G361" i="5"/>
  <c r="F412" i="5"/>
  <c r="H412" i="5" s="1"/>
  <c r="F441" i="5"/>
  <c r="H441" i="5" s="1"/>
  <c r="G485" i="5"/>
  <c r="G540" i="5"/>
  <c r="F569" i="5"/>
  <c r="H569" i="5" s="1"/>
  <c r="F613" i="5"/>
  <c r="H613" i="5" s="1"/>
  <c r="F696" i="5"/>
  <c r="H696" i="5" s="1"/>
  <c r="F770" i="5"/>
  <c r="H770" i="5" s="1"/>
  <c r="F935" i="5"/>
  <c r="H935" i="5" s="1"/>
  <c r="F863" i="5"/>
  <c r="H863" i="5" s="1"/>
  <c r="F541" i="5"/>
  <c r="H541" i="5" s="1"/>
  <c r="F337" i="5"/>
  <c r="H337" i="5" s="1"/>
  <c r="F483" i="5"/>
  <c r="H483" i="5" s="1"/>
  <c r="F708" i="5"/>
  <c r="H708" i="5" s="1"/>
  <c r="G475" i="5"/>
  <c r="F822" i="5"/>
  <c r="H822" i="5" s="1"/>
  <c r="F923" i="5"/>
  <c r="H923" i="5" s="1"/>
  <c r="F845" i="5"/>
  <c r="H845" i="5" s="1"/>
  <c r="F489" i="5"/>
  <c r="H489" i="5" s="1"/>
  <c r="F932" i="5"/>
  <c r="H932" i="5" s="1"/>
  <c r="F854" i="5"/>
  <c r="H854" i="5" s="1"/>
  <c r="G855" i="5"/>
  <c r="G660" i="5"/>
  <c r="F574" i="5"/>
  <c r="H574" i="5" s="1"/>
  <c r="F987" i="5"/>
  <c r="H987" i="5" s="1"/>
  <c r="F813" i="5"/>
  <c r="H813" i="5" s="1"/>
  <c r="F378" i="5"/>
  <c r="H378" i="5" s="1"/>
  <c r="F714" i="5"/>
  <c r="H714" i="5" s="1"/>
  <c r="F727" i="5"/>
  <c r="H727" i="5" s="1"/>
  <c r="F920" i="5"/>
  <c r="H920" i="5" s="1"/>
  <c r="F564" i="5"/>
  <c r="H564" i="5" s="1"/>
  <c r="F593" i="5"/>
  <c r="H593" i="5" s="1"/>
  <c r="F600" i="5"/>
  <c r="H600" i="5" s="1"/>
  <c r="F666" i="5"/>
  <c r="H666" i="5" s="1"/>
  <c r="F700" i="5"/>
  <c r="H700" i="5" s="1"/>
  <c r="F552" i="5"/>
  <c r="H552" i="5" s="1"/>
  <c r="G645" i="5"/>
  <c r="F344" i="5"/>
  <c r="H344" i="5" s="1"/>
  <c r="G365" i="5"/>
  <c r="F707" i="5"/>
  <c r="F556" i="5"/>
  <c r="H556" i="5" s="1"/>
  <c r="F496" i="5"/>
  <c r="H496" i="5" s="1"/>
  <c r="F516" i="5"/>
  <c r="H516" i="5" s="1"/>
  <c r="F518" i="5"/>
  <c r="H518" i="5" s="1"/>
  <c r="F584" i="5"/>
  <c r="H584" i="5" s="1"/>
  <c r="F582" i="5"/>
  <c r="H582" i="5" s="1"/>
  <c r="F642" i="5"/>
  <c r="H642" i="5" s="1"/>
  <c r="F729" i="5"/>
  <c r="H729" i="5" s="1"/>
  <c r="F927" i="5"/>
  <c r="H927" i="5" s="1"/>
  <c r="G986" i="5"/>
  <c r="F367" i="5"/>
  <c r="H367" i="5" s="1"/>
  <c r="F347" i="5"/>
  <c r="H347" i="5" s="1"/>
  <c r="F482" i="5"/>
  <c r="H482" i="5" s="1"/>
  <c r="G340" i="5"/>
  <c r="F549" i="5"/>
  <c r="H549" i="5" s="1"/>
  <c r="F766" i="5"/>
  <c r="H766" i="5" s="1"/>
  <c r="F742" i="5"/>
  <c r="H742" i="5" s="1"/>
  <c r="F711" i="5"/>
  <c r="H711" i="5" s="1"/>
  <c r="G497" i="5"/>
  <c r="G698" i="5"/>
  <c r="F405" i="5"/>
  <c r="H405" i="5" s="1"/>
  <c r="F956" i="5"/>
  <c r="H956" i="5" s="1"/>
  <c r="F764" i="5"/>
  <c r="H764" i="5" s="1"/>
  <c r="F494" i="5"/>
  <c r="H494" i="5" s="1"/>
  <c r="F941" i="5"/>
  <c r="H941" i="5" s="1"/>
  <c r="F861" i="5"/>
  <c r="H861" i="5" s="1"/>
  <c r="G490" i="5"/>
  <c r="F847" i="5"/>
  <c r="H847" i="5" s="1"/>
  <c r="F677" i="5"/>
  <c r="H677" i="5" s="1"/>
  <c r="F606" i="5"/>
  <c r="H606" i="5" s="1"/>
  <c r="F410" i="5"/>
  <c r="H410" i="5" s="1"/>
  <c r="F835" i="5"/>
  <c r="H835" i="5" s="1"/>
  <c r="F838" i="5"/>
  <c r="H838" i="5" s="1"/>
  <c r="G634" i="5"/>
  <c r="G618" i="5"/>
  <c r="G876" i="5"/>
  <c r="G731" i="5"/>
  <c r="F706" i="5"/>
  <c r="H706" i="5" s="1"/>
  <c r="F570" i="5"/>
  <c r="H570" i="5" s="1"/>
  <c r="F651" i="5"/>
  <c r="H651" i="5" s="1"/>
  <c r="F946" i="5"/>
  <c r="H946" i="5" s="1"/>
  <c r="F380" i="5"/>
  <c r="H380" i="5" s="1"/>
  <c r="F377" i="5"/>
  <c r="H377" i="5" s="1"/>
  <c r="F939" i="5"/>
  <c r="H939" i="5" s="1"/>
  <c r="F424" i="5"/>
  <c r="H424" i="5" s="1"/>
  <c r="F370" i="5"/>
  <c r="H370" i="5" s="1"/>
  <c r="F359" i="5"/>
  <c r="H359" i="5" s="1"/>
  <c r="G346" i="5"/>
  <c r="F594" i="5"/>
  <c r="H594" i="5" s="1"/>
  <c r="F411" i="5"/>
  <c r="H411" i="5" s="1"/>
  <c r="F477" i="5"/>
  <c r="H477" i="5" s="1"/>
  <c r="G591" i="5"/>
  <c r="F774" i="5"/>
  <c r="H774" i="5" s="1"/>
  <c r="G592" i="5"/>
  <c r="F754" i="5"/>
  <c r="H754" i="5" s="1"/>
  <c r="F726" i="5"/>
  <c r="H726" i="5" s="1"/>
  <c r="F434" i="5"/>
  <c r="H434" i="5" s="1"/>
  <c r="F950" i="5"/>
  <c r="H950" i="5" s="1"/>
  <c r="F506" i="5"/>
  <c r="H506" i="5" s="1"/>
  <c r="F988" i="5"/>
  <c r="H988" i="5" s="1"/>
  <c r="F958" i="5"/>
  <c r="H958" i="5" s="1"/>
  <c r="F673" i="5"/>
  <c r="H673" i="5" s="1"/>
  <c r="G561" i="5"/>
  <c r="G940" i="5"/>
  <c r="F612" i="5"/>
  <c r="H612" i="5" s="1"/>
  <c r="F451" i="5"/>
  <c r="H451" i="5" s="1"/>
  <c r="F779" i="5"/>
  <c r="H779" i="5" s="1"/>
  <c r="F487" i="5"/>
  <c r="H487" i="5" s="1"/>
  <c r="F793" i="5"/>
  <c r="H793" i="5" s="1"/>
  <c r="F409" i="5"/>
  <c r="H409" i="5" s="1"/>
  <c r="F808" i="5"/>
  <c r="H808" i="5" s="1"/>
  <c r="F868" i="5"/>
  <c r="H868" i="5" s="1"/>
  <c r="F517" i="5"/>
  <c r="H517" i="5" s="1"/>
  <c r="F893" i="5"/>
  <c r="H893" i="5" s="1"/>
  <c r="F784" i="5"/>
  <c r="H784" i="5" s="1"/>
  <c r="F712" i="5"/>
  <c r="H712" i="5" s="1"/>
  <c r="F934" i="5"/>
  <c r="H934" i="5" s="1"/>
  <c r="F693" i="5"/>
  <c r="H693" i="5" s="1"/>
  <c r="F744" i="5"/>
  <c r="H744" i="5" s="1"/>
  <c r="F470" i="5"/>
  <c r="H470" i="5" s="1"/>
  <c r="F407" i="5"/>
  <c r="H407" i="5" s="1"/>
  <c r="F427" i="5"/>
  <c r="H427" i="5" s="1"/>
  <c r="F401" i="5"/>
  <c r="H401" i="5" s="1"/>
  <c r="G374" i="5"/>
  <c r="F598" i="5"/>
  <c r="H598" i="5" s="1"/>
  <c r="F605" i="5"/>
  <c r="H605" i="5" s="1"/>
  <c r="F450" i="5"/>
  <c r="H450" i="5" s="1"/>
  <c r="F781" i="5"/>
  <c r="H781" i="5" s="1"/>
  <c r="F509" i="5"/>
  <c r="H509" i="5" s="1"/>
  <c r="F851" i="5"/>
  <c r="H851" i="5" s="1"/>
  <c r="F954" i="5"/>
  <c r="H954" i="5" s="1"/>
  <c r="F446" i="5"/>
  <c r="H446" i="5" s="1"/>
  <c r="F537" i="5"/>
  <c r="H537" i="5" s="1"/>
  <c r="F963" i="5"/>
  <c r="H963" i="5" s="1"/>
  <c r="F761" i="5"/>
  <c r="H761" i="5" s="1"/>
  <c r="F980" i="5"/>
  <c r="H980" i="5" s="1"/>
  <c r="F722" i="5"/>
  <c r="H722" i="5" s="1"/>
  <c r="F801" i="5"/>
  <c r="H801" i="5" s="1"/>
  <c r="F586" i="5"/>
  <c r="H586" i="5" s="1"/>
  <c r="F798" i="5"/>
  <c r="H798" i="5" s="1"/>
  <c r="F327" i="5"/>
  <c r="H327" i="5" s="1"/>
  <c r="F872" i="5"/>
  <c r="H872" i="5" s="1"/>
  <c r="G523" i="5"/>
  <c r="F659" i="5"/>
  <c r="H659" i="5" s="1"/>
  <c r="F898" i="5"/>
  <c r="H898" i="5" s="1"/>
  <c r="F732" i="5"/>
  <c r="H732" i="5" s="1"/>
  <c r="F895" i="5"/>
  <c r="H895" i="5" s="1"/>
  <c r="F578" i="5"/>
  <c r="H578" i="5" s="1"/>
  <c r="G566" i="5"/>
  <c r="G499" i="5"/>
  <c r="G802" i="5"/>
  <c r="F794" i="5"/>
  <c r="H794" i="5" s="1"/>
  <c r="G937" i="5"/>
  <c r="G383" i="5"/>
  <c r="G880" i="5"/>
  <c r="G528" i="5"/>
  <c r="G885" i="5"/>
  <c r="G648" i="5"/>
  <c r="G983" i="5"/>
  <c r="G866" i="5"/>
  <c r="G967" i="5"/>
  <c r="G447" i="5"/>
  <c r="G671" i="5"/>
  <c r="G946" i="5"/>
  <c r="G563" i="5"/>
  <c r="G597" i="5"/>
  <c r="G727" i="5"/>
  <c r="G693" i="5"/>
  <c r="G981" i="5"/>
  <c r="G847" i="5"/>
  <c r="G635" i="5"/>
  <c r="G861" i="5"/>
  <c r="G411" i="5"/>
  <c r="G633" i="5"/>
  <c r="F645" i="5"/>
  <c r="H645" i="5" s="1"/>
  <c r="G405" i="5"/>
  <c r="G491" i="5"/>
  <c r="G494" i="5"/>
  <c r="G409" i="5"/>
  <c r="G789" i="5"/>
  <c r="G891" i="5"/>
  <c r="G951" i="5"/>
  <c r="G680" i="5"/>
  <c r="G918" i="5"/>
  <c r="G376" i="5"/>
  <c r="G657" i="5"/>
  <c r="G949" i="5"/>
  <c r="G964" i="5"/>
  <c r="G898" i="5"/>
  <c r="G632" i="5"/>
  <c r="G992" i="5"/>
  <c r="G330" i="5"/>
  <c r="G608" i="5"/>
  <c r="G800" i="5"/>
  <c r="G980" i="5"/>
  <c r="G867" i="5"/>
  <c r="G463" i="5"/>
  <c r="G564" i="5"/>
  <c r="G410" i="5"/>
  <c r="G677" i="5"/>
  <c r="G835" i="5"/>
  <c r="G966" i="5"/>
  <c r="G366" i="5"/>
  <c r="G489" i="5"/>
  <c r="G695" i="5"/>
  <c r="G781" i="5"/>
  <c r="G799" i="5"/>
  <c r="G424" i="5"/>
  <c r="G600" i="5"/>
  <c r="G640" i="5"/>
  <c r="G798" i="5"/>
  <c r="G811" i="5"/>
  <c r="G916" i="5"/>
  <c r="G601" i="5"/>
  <c r="G801" i="5"/>
  <c r="G845" i="5"/>
  <c r="G451" i="5"/>
  <c r="G432" i="5"/>
  <c r="G625" i="5"/>
  <c r="G659" i="5"/>
  <c r="G854" i="5"/>
  <c r="G894" i="5"/>
  <c r="G984" i="5"/>
  <c r="G579" i="5"/>
  <c r="G541" i="5"/>
  <c r="G733" i="5"/>
  <c r="G913" i="5"/>
  <c r="G775" i="5"/>
  <c r="G954" i="5"/>
  <c r="G777" i="5"/>
  <c r="G668" i="5"/>
  <c r="G337" i="5"/>
  <c r="G543" i="5"/>
  <c r="G559" i="5"/>
  <c r="G721" i="5"/>
  <c r="G994" i="5"/>
  <c r="G609" i="5"/>
  <c r="G672" i="5"/>
  <c r="G901" i="5"/>
  <c r="G893" i="5"/>
  <c r="G666" i="5"/>
  <c r="G991" i="5"/>
  <c r="G833" i="5"/>
  <c r="G850" i="5"/>
  <c r="G993" i="5"/>
  <c r="G521" i="5"/>
  <c r="G670" i="5"/>
  <c r="G532" i="5"/>
  <c r="G956" i="5"/>
  <c r="G548" i="5"/>
  <c r="G786" i="5"/>
  <c r="G886" i="5"/>
  <c r="G710" i="5"/>
  <c r="G506" i="5"/>
  <c r="G999" i="5"/>
  <c r="G329" i="5"/>
  <c r="G328" i="5"/>
  <c r="G768" i="5"/>
  <c r="G906" i="5"/>
  <c r="G997" i="5"/>
  <c r="G988" i="5"/>
  <c r="G456" i="5"/>
  <c r="G458" i="5"/>
  <c r="G970" i="5"/>
  <c r="G501" i="5"/>
  <c r="G848" i="5"/>
  <c r="G922" i="5"/>
  <c r="G837" i="5"/>
  <c r="G903" i="5"/>
  <c r="G525" i="5"/>
  <c r="G919" i="5"/>
  <c r="G961" i="5"/>
  <c r="G979" i="5"/>
  <c r="G1000" i="5"/>
  <c r="F436" i="5"/>
  <c r="H436" i="5" s="1"/>
  <c r="G445" i="5"/>
  <c r="G676" i="5"/>
  <c r="F676" i="5"/>
  <c r="H676" i="5" s="1"/>
  <c r="F689" i="5"/>
  <c r="H689" i="5" s="1"/>
  <c r="F637" i="5"/>
  <c r="H637" i="5" s="1"/>
  <c r="G617" i="5"/>
  <c r="F617" i="5"/>
  <c r="H617" i="5" s="1"/>
  <c r="G553" i="5"/>
  <c r="F553" i="5"/>
  <c r="H553" i="5" s="1"/>
  <c r="F915" i="5"/>
  <c r="H915" i="5" s="1"/>
  <c r="F715" i="5"/>
  <c r="H715" i="5" s="1"/>
  <c r="G415" i="5"/>
  <c r="F415" i="5"/>
  <c r="H415" i="5" s="1"/>
  <c r="G921" i="5"/>
  <c r="F921" i="5"/>
  <c r="H921" i="5" s="1"/>
  <c r="F420" i="5"/>
  <c r="H420" i="5" s="1"/>
  <c r="F959" i="5"/>
  <c r="H959" i="5" s="1"/>
  <c r="F739" i="5"/>
  <c r="H739" i="5" s="1"/>
  <c r="F971" i="5"/>
  <c r="H971" i="5" s="1"/>
  <c r="F719" i="5"/>
  <c r="H719" i="5" s="1"/>
  <c r="F669" i="5"/>
  <c r="H669" i="5" s="1"/>
  <c r="F590" i="5"/>
  <c r="H590" i="5" s="1"/>
  <c r="F686" i="5"/>
  <c r="H686" i="5" s="1"/>
  <c r="F745" i="5"/>
  <c r="H745" i="5" s="1"/>
  <c r="F962" i="5"/>
  <c r="H962" i="5" s="1"/>
  <c r="F683" i="5"/>
  <c r="H683" i="5" s="1"/>
  <c r="F466" i="5"/>
  <c r="H466" i="5" s="1"/>
  <c r="G349" i="5"/>
  <c r="F349" i="5"/>
  <c r="H349" i="5" s="1"/>
  <c r="F538" i="5"/>
  <c r="H538" i="5" s="1"/>
  <c r="F341" i="5"/>
  <c r="H341" i="5" s="1"/>
  <c r="F717" i="5"/>
  <c r="H717" i="5" s="1"/>
  <c r="F355" i="5"/>
  <c r="H355" i="5" s="1"/>
  <c r="F953" i="5"/>
  <c r="H953" i="5" s="1"/>
  <c r="F675" i="5"/>
  <c r="H675" i="5" s="1"/>
  <c r="G572" i="5"/>
  <c r="F572" i="5"/>
  <c r="H572" i="5" s="1"/>
  <c r="G813" i="5"/>
  <c r="F478" i="5"/>
  <c r="H478" i="5" s="1"/>
  <c r="G821" i="5"/>
  <c r="F821" i="5"/>
  <c r="H821" i="5" s="1"/>
  <c r="F660" i="5"/>
  <c r="H660" i="5" s="1"/>
  <c r="F703" i="5"/>
  <c r="H703" i="5" s="1"/>
  <c r="F986" i="5"/>
  <c r="H986" i="5" s="1"/>
  <c r="F718" i="5"/>
  <c r="H718" i="5" s="1"/>
  <c r="F731" i="5"/>
  <c r="H731" i="5" s="1"/>
  <c r="F544" i="5"/>
  <c r="H544" i="5" s="1"/>
  <c r="G357" i="5"/>
  <c r="F357" i="5"/>
  <c r="H357" i="5" s="1"/>
  <c r="G688" i="5"/>
  <c r="F688" i="5"/>
  <c r="H688" i="5" s="1"/>
  <c r="G725" i="5"/>
  <c r="F725" i="5"/>
  <c r="H725" i="5" s="1"/>
  <c r="F502" i="5"/>
  <c r="H502" i="5" s="1"/>
  <c r="F630" i="5"/>
  <c r="H630" i="5" s="1"/>
  <c r="F361" i="5"/>
  <c r="H361" i="5" s="1"/>
  <c r="F985" i="5"/>
  <c r="H985" i="5" s="1"/>
  <c r="F699" i="5"/>
  <c r="H699" i="5" s="1"/>
  <c r="G785" i="5"/>
  <c r="F785" i="5"/>
  <c r="H785" i="5" s="1"/>
  <c r="F753" i="5"/>
  <c r="H753" i="5" s="1"/>
  <c r="F490" i="5"/>
  <c r="H490" i="5" s="1"/>
  <c r="G756" i="5"/>
  <c r="F756" i="5"/>
  <c r="H756" i="5" s="1"/>
  <c r="G393" i="5"/>
  <c r="F393" i="5"/>
  <c r="H393" i="5" s="1"/>
  <c r="F709" i="5"/>
  <c r="H709" i="5" s="1"/>
  <c r="F755" i="5"/>
  <c r="H755" i="5" s="1"/>
  <c r="G602" i="5"/>
  <c r="F602" i="5"/>
  <c r="H602" i="5" s="1"/>
  <c r="F834" i="5"/>
  <c r="H834" i="5" s="1"/>
  <c r="F730" i="5"/>
  <c r="H730" i="5" s="1"/>
  <c r="F428" i="5"/>
  <c r="H428" i="5" s="1"/>
  <c r="F340" i="5"/>
  <c r="H340" i="5" s="1"/>
  <c r="F368" i="5"/>
  <c r="H368" i="5" s="1"/>
  <c r="F421" i="5"/>
  <c r="H421" i="5" s="1"/>
  <c r="F583" i="5"/>
  <c r="H583" i="5" s="1"/>
  <c r="G734" i="5"/>
  <c r="F734" i="5"/>
  <c r="H734" i="5" s="1"/>
  <c r="G508" i="5"/>
  <c r="F508" i="5"/>
  <c r="H508" i="5" s="1"/>
  <c r="F976" i="5"/>
  <c r="H976" i="5" s="1"/>
  <c r="F839" i="5"/>
  <c r="H839" i="5" s="1"/>
  <c r="F823" i="5"/>
  <c r="H823" i="5" s="1"/>
  <c r="F989" i="5"/>
  <c r="H989" i="5" s="1"/>
  <c r="F561" i="5"/>
  <c r="H561" i="5" s="1"/>
  <c r="F940" i="5"/>
  <c r="H940" i="5" s="1"/>
  <c r="G705" i="5"/>
  <c r="F705" i="5"/>
  <c r="H705" i="5" s="1"/>
  <c r="F767" i="5"/>
  <c r="H767" i="5" s="1"/>
  <c r="F481" i="5"/>
  <c r="H481" i="5" s="1"/>
  <c r="F523" i="5"/>
  <c r="H523" i="5" s="1"/>
  <c r="F747" i="5"/>
  <c r="H747" i="5" s="1"/>
  <c r="G836" i="5"/>
  <c r="F836" i="5"/>
  <c r="H836" i="5" s="1"/>
  <c r="F335" i="5"/>
  <c r="H335" i="5" s="1"/>
  <c r="G483" i="5"/>
  <c r="F346" i="5"/>
  <c r="H346" i="5" s="1"/>
  <c r="F591" i="5"/>
  <c r="H591" i="5" s="1"/>
  <c r="G524" i="5"/>
  <c r="F524" i="5"/>
  <c r="H524" i="5" s="1"/>
  <c r="G664" i="5"/>
  <c r="F664" i="5"/>
  <c r="H664" i="5" s="1"/>
  <c r="F626" i="5"/>
  <c r="H626" i="5" s="1"/>
  <c r="G933" i="5"/>
  <c r="F933" i="5"/>
  <c r="H933" i="5" s="1"/>
  <c r="F778" i="5"/>
  <c r="H778" i="5" s="1"/>
  <c r="F873" i="5"/>
  <c r="H873" i="5" s="1"/>
  <c r="G860" i="5"/>
  <c r="F599" i="5"/>
  <c r="H599" i="5" s="1"/>
  <c r="F623" i="5"/>
  <c r="H623" i="5" s="1"/>
  <c r="G457" i="5"/>
  <c r="F457" i="5"/>
  <c r="H457" i="5" s="1"/>
  <c r="G910" i="5"/>
  <c r="F910" i="5"/>
  <c r="H910" i="5" s="1"/>
  <c r="F787" i="5"/>
  <c r="H787" i="5" s="1"/>
  <c r="G938" i="5"/>
  <c r="F938" i="5"/>
  <c r="H938" i="5" s="1"/>
  <c r="F852" i="5"/>
  <c r="H852" i="5" s="1"/>
  <c r="G766" i="5"/>
  <c r="F374" i="5"/>
  <c r="H374" i="5" s="1"/>
  <c r="F437" i="5"/>
  <c r="H437" i="5" s="1"/>
  <c r="F505" i="5"/>
  <c r="H505" i="5" s="1"/>
  <c r="F792" i="5"/>
  <c r="H792" i="5" s="1"/>
  <c r="G381" i="5"/>
  <c r="F381" i="5"/>
  <c r="H381" i="5" s="1"/>
  <c r="F592" i="5"/>
  <c r="H592" i="5" s="1"/>
  <c r="G464" i="5"/>
  <c r="F464" i="5"/>
  <c r="H464" i="5" s="1"/>
  <c r="G709" i="5"/>
  <c r="G972" i="5"/>
  <c r="F972" i="5"/>
  <c r="H972" i="5" s="1"/>
  <c r="G737" i="5"/>
  <c r="F737" i="5"/>
  <c r="H737" i="5" s="1"/>
  <c r="F841" i="5"/>
  <c r="H841" i="5" s="1"/>
  <c r="F924" i="5"/>
  <c r="H924" i="5" s="1"/>
  <c r="F639" i="5"/>
  <c r="H639" i="5" s="1"/>
  <c r="F331" i="5"/>
  <c r="H331" i="5" s="1"/>
  <c r="G808" i="5"/>
  <c r="F352" i="5"/>
  <c r="H352" i="5" s="1"/>
  <c r="F844" i="5"/>
  <c r="H844" i="5" s="1"/>
  <c r="G806" i="5"/>
  <c r="F806" i="5"/>
  <c r="H806" i="5" s="1"/>
  <c r="F977" i="5"/>
  <c r="H977" i="5" s="1"/>
  <c r="G975" i="5"/>
  <c r="G488" i="5"/>
  <c r="F488" i="5"/>
  <c r="H488" i="5" s="1"/>
  <c r="F403" i="5"/>
  <c r="H403" i="5" s="1"/>
  <c r="G459" i="5"/>
  <c r="F459" i="5"/>
  <c r="H459" i="5" s="1"/>
  <c r="G492" i="5"/>
  <c r="F492" i="5"/>
  <c r="H492" i="5" s="1"/>
  <c r="G400" i="5"/>
  <c r="F423" i="5"/>
  <c r="H423" i="5" s="1"/>
  <c r="G379" i="5"/>
  <c r="F379" i="5"/>
  <c r="H379" i="5" s="1"/>
  <c r="G610" i="5"/>
  <c r="F610" i="5"/>
  <c r="H610" i="5" s="1"/>
  <c r="F611" i="5"/>
  <c r="H611" i="5" s="1"/>
  <c r="G809" i="5"/>
  <c r="F809" i="5"/>
  <c r="H809" i="5" s="1"/>
  <c r="F475" i="5"/>
  <c r="H475" i="5" s="1"/>
  <c r="F622" i="5"/>
  <c r="H622" i="5" s="1"/>
  <c r="G834" i="5"/>
  <c r="G865" i="5"/>
  <c r="F865" i="5"/>
  <c r="H865" i="5" s="1"/>
  <c r="F862" i="5"/>
  <c r="H862" i="5" s="1"/>
  <c r="F904" i="5"/>
  <c r="H904" i="5" s="1"/>
  <c r="F818" i="5"/>
  <c r="H818" i="5" s="1"/>
  <c r="F908" i="5"/>
  <c r="H908" i="5" s="1"/>
  <c r="F795" i="5"/>
  <c r="H795" i="5" s="1"/>
  <c r="F650" i="5"/>
  <c r="H650" i="5" s="1"/>
  <c r="F807" i="5"/>
  <c r="H807" i="5" s="1"/>
  <c r="F856" i="5"/>
  <c r="H856" i="5" s="1"/>
  <c r="F363" i="5"/>
  <c r="H363" i="5" s="1"/>
  <c r="F995" i="5"/>
  <c r="H995" i="5" s="1"/>
  <c r="G920" i="5"/>
  <c r="G976" i="5"/>
  <c r="G996" i="5"/>
  <c r="F495" i="5"/>
  <c r="H495" i="5" s="1"/>
  <c r="F395" i="5"/>
  <c r="H395" i="5" s="1"/>
  <c r="F429" i="5"/>
  <c r="H429" i="5" s="1"/>
  <c r="F497" i="5"/>
  <c r="H497" i="5" s="1"/>
  <c r="G909" i="5"/>
  <c r="F909" i="5"/>
  <c r="H909" i="5" s="1"/>
  <c r="F631" i="5"/>
  <c r="H631" i="5" s="1"/>
  <c r="F760" i="5"/>
  <c r="H760" i="5" s="1"/>
  <c r="F869" i="5"/>
  <c r="H869" i="5" s="1"/>
  <c r="F952" i="5"/>
  <c r="H952" i="5" s="1"/>
  <c r="F644" i="5"/>
  <c r="H644" i="5" s="1"/>
  <c r="G369" i="5"/>
  <c r="F369" i="5"/>
  <c r="H369" i="5" s="1"/>
  <c r="F678" i="5"/>
  <c r="H678" i="5" s="1"/>
  <c r="F595" i="5"/>
  <c r="H595" i="5" s="1"/>
  <c r="F702" i="5"/>
  <c r="H702" i="5" s="1"/>
  <c r="G831" i="5"/>
  <c r="F831" i="5"/>
  <c r="H831" i="5" s="1"/>
  <c r="G872" i="5"/>
  <c r="F479" i="5"/>
  <c r="H479" i="5" s="1"/>
  <c r="F735" i="5"/>
  <c r="H735" i="5" s="1"/>
  <c r="F870" i="5"/>
  <c r="H870" i="5" s="1"/>
  <c r="F399" i="5"/>
  <c r="H399" i="5" s="1"/>
  <c r="G416" i="5"/>
  <c r="F416" i="5"/>
  <c r="H416" i="5" s="1"/>
  <c r="F358" i="5"/>
  <c r="H358" i="5" s="1"/>
  <c r="F462" i="5"/>
  <c r="H462" i="5" s="1"/>
  <c r="F529" i="5"/>
  <c r="H529" i="5" s="1"/>
  <c r="G503" i="5"/>
  <c r="F503" i="5"/>
  <c r="H503" i="5" s="1"/>
  <c r="F810" i="5"/>
  <c r="H810" i="5" s="1"/>
  <c r="F804" i="5"/>
  <c r="H804" i="5" s="1"/>
  <c r="F687" i="5"/>
  <c r="H687" i="5" s="1"/>
  <c r="F375" i="5"/>
  <c r="H375" i="5" s="1"/>
  <c r="F751" i="5"/>
  <c r="H751" i="5" s="1"/>
  <c r="F560" i="5"/>
  <c r="H560" i="5" s="1"/>
  <c r="F883" i="5"/>
  <c r="H883" i="5" s="1"/>
  <c r="G615" i="5"/>
  <c r="F615" i="5"/>
  <c r="H615" i="5" s="1"/>
  <c r="G955" i="5"/>
  <c r="F955" i="5"/>
  <c r="H955" i="5" s="1"/>
  <c r="F840" i="5"/>
  <c r="H840" i="5" s="1"/>
  <c r="F618" i="5"/>
  <c r="H618" i="5" s="1"/>
  <c r="F876" i="5"/>
  <c r="H876" i="5" s="1"/>
  <c r="F522" i="5"/>
  <c r="H522" i="5" s="1"/>
  <c r="F465" i="5"/>
  <c r="H465" i="5" s="1"/>
  <c r="F679" i="5"/>
  <c r="H679" i="5" s="1"/>
  <c r="F573" i="5"/>
  <c r="H573" i="5" s="1"/>
  <c r="F396" i="5"/>
  <c r="H396" i="5" s="1"/>
  <c r="F815" i="5"/>
  <c r="H815" i="5" s="1"/>
  <c r="F373" i="5"/>
  <c r="H373" i="5" s="1"/>
  <c r="F902" i="5"/>
  <c r="H902" i="5" s="1"/>
  <c r="G769" i="5"/>
  <c r="F769" i="5"/>
  <c r="H769" i="5" s="1"/>
  <c r="G748" i="5"/>
  <c r="F748" i="5"/>
  <c r="H748" i="5" s="1"/>
  <c r="F520" i="5"/>
  <c r="H520" i="5" s="1"/>
  <c r="F871" i="5"/>
  <c r="H871" i="5" s="1"/>
  <c r="F571" i="5"/>
  <c r="H571" i="5" s="1"/>
  <c r="G388" i="5"/>
  <c r="F388" i="5"/>
  <c r="H388" i="5" s="1"/>
  <c r="G621" i="5"/>
  <c r="F621" i="5"/>
  <c r="H621" i="5" s="1"/>
  <c r="G647" i="5"/>
  <c r="F647" i="5"/>
  <c r="H647" i="5" s="1"/>
  <c r="F562" i="5"/>
  <c r="H562" i="5" s="1"/>
  <c r="G560" i="5"/>
  <c r="F345" i="5"/>
  <c r="H345" i="5" s="1"/>
  <c r="F471" i="5"/>
  <c r="H471" i="5" s="1"/>
  <c r="G773" i="5"/>
  <c r="F773" i="5"/>
  <c r="H773" i="5" s="1"/>
  <c r="F619" i="5"/>
  <c r="H619" i="5" s="1"/>
  <c r="F417" i="5"/>
  <c r="H417" i="5" s="1"/>
  <c r="F551" i="5"/>
  <c r="H551" i="5" s="1"/>
  <c r="F663" i="5"/>
  <c r="H663" i="5" s="1"/>
  <c r="G755" i="5"/>
  <c r="F853" i="5"/>
  <c r="H853" i="5" s="1"/>
  <c r="F512" i="5"/>
  <c r="H512" i="5" s="1"/>
  <c r="F911" i="5"/>
  <c r="H911" i="5" s="1"/>
  <c r="G772" i="5"/>
  <c r="F771" i="5"/>
  <c r="H771" i="5" s="1"/>
  <c r="F550" i="5"/>
  <c r="H550" i="5" s="1"/>
  <c r="F515" i="5"/>
  <c r="H515" i="5" s="1"/>
  <c r="F896" i="5"/>
  <c r="H896" i="5" s="1"/>
  <c r="F690" i="5"/>
  <c r="H690" i="5" s="1"/>
  <c r="F603" i="5"/>
  <c r="H603" i="5" s="1"/>
  <c r="F899" i="5"/>
  <c r="H899" i="5" s="1"/>
  <c r="F472" i="5"/>
  <c r="H472" i="5" s="1"/>
  <c r="F656" i="5"/>
  <c r="H656" i="5" s="1"/>
  <c r="F634" i="5"/>
  <c r="H634" i="5" s="1"/>
  <c r="G804" i="5"/>
  <c r="G902" i="5"/>
  <c r="G969" i="5"/>
  <c r="F555" i="5"/>
  <c r="H555" i="5" s="1"/>
  <c r="F333" i="5"/>
  <c r="H333" i="5" s="1"/>
  <c r="F454" i="5"/>
  <c r="H454" i="5" s="1"/>
  <c r="G558" i="5"/>
  <c r="G685" i="5"/>
  <c r="F685" i="5"/>
  <c r="H685" i="5" s="1"/>
  <c r="G629" i="5"/>
  <c r="F629" i="5"/>
  <c r="H629" i="5" s="1"/>
  <c r="G697" i="5"/>
  <c r="F697" i="5"/>
  <c r="H697" i="5" s="1"/>
  <c r="G797" i="5"/>
  <c r="F797" i="5"/>
  <c r="H797" i="5" s="1"/>
  <c r="F536" i="5"/>
  <c r="H536" i="5" s="1"/>
  <c r="F874" i="5"/>
  <c r="H874" i="5" s="1"/>
  <c r="G887" i="5"/>
  <c r="F887" i="5"/>
  <c r="H887" i="5" s="1"/>
  <c r="G784" i="5"/>
  <c r="G897" i="5"/>
  <c r="F897" i="5"/>
  <c r="H897" i="5" s="1"/>
  <c r="F890" i="5"/>
  <c r="H890" i="5" s="1"/>
  <c r="F567" i="5"/>
  <c r="H567" i="5" s="1"/>
  <c r="F723" i="5"/>
  <c r="H723" i="5" s="1"/>
  <c r="F965" i="5"/>
  <c r="H965" i="5" s="1"/>
  <c r="F824" i="5"/>
  <c r="H824" i="5" s="1"/>
  <c r="G763" i="5"/>
  <c r="F763" i="5"/>
  <c r="H763" i="5" s="1"/>
  <c r="G401" i="5"/>
  <c r="G373" i="5"/>
  <c r="G375" i="5"/>
  <c r="G862" i="5"/>
  <c r="G899" i="5"/>
  <c r="G767" i="5"/>
  <c r="G448" i="5"/>
  <c r="G509" i="5"/>
  <c r="G589" i="5"/>
  <c r="G950" i="5"/>
  <c r="G603" i="5"/>
  <c r="G699" i="5"/>
  <c r="G679" i="5"/>
  <c r="G605" i="5"/>
  <c r="G904" i="5"/>
  <c r="G905" i="5"/>
  <c r="G963" i="5"/>
  <c r="G978" i="5"/>
  <c r="G702" i="5"/>
  <c r="G771" i="5"/>
  <c r="G649" i="5"/>
  <c r="G520" i="5"/>
  <c r="G502" i="5"/>
  <c r="G544" i="5"/>
  <c r="G612" i="5"/>
  <c r="G661" i="5"/>
  <c r="G353" i="5"/>
  <c r="G726" i="5"/>
  <c r="G926" i="5"/>
  <c r="G761" i="5"/>
  <c r="G990" i="5"/>
  <c r="G477" i="5"/>
  <c r="G752" i="5"/>
  <c r="G873" i="5"/>
  <c r="G749" i="5"/>
  <c r="G367" i="5"/>
  <c r="G480" i="5"/>
  <c r="G551" i="5"/>
  <c r="G687" i="5"/>
  <c r="G708" i="5"/>
  <c r="G765" i="5"/>
  <c r="G764" i="5"/>
  <c r="G857" i="5"/>
  <c r="G839" i="5"/>
  <c r="G519" i="5"/>
  <c r="G711" i="5"/>
  <c r="G738" i="5"/>
  <c r="G941" i="5"/>
  <c r="G594" i="5"/>
  <c r="G460" i="5"/>
  <c r="G395" i="5"/>
  <c r="G554" i="5"/>
  <c r="G437" i="5"/>
  <c r="G549" i="5"/>
  <c r="G932" i="5"/>
  <c r="G471" i="5"/>
  <c r="G754" i="5"/>
  <c r="G434" i="5"/>
  <c r="G782" i="5"/>
  <c r="H782" i="5"/>
  <c r="G358" i="5"/>
  <c r="G619" i="5"/>
  <c r="G753" i="5"/>
  <c r="G958" i="5"/>
  <c r="G742" i="5"/>
  <c r="G851" i="5"/>
  <c r="G429" i="5"/>
  <c r="G663" i="5"/>
  <c r="G341" i="5"/>
  <c r="G879" i="5"/>
  <c r="G877" i="5"/>
  <c r="G673" i="5"/>
  <c r="G646" i="5"/>
  <c r="G827" i="5"/>
  <c r="G774" i="5"/>
  <c r="G333" i="5"/>
  <c r="G428" i="5"/>
  <c r="G421" i="5"/>
  <c r="G985" i="5"/>
  <c r="G826" i="5"/>
  <c r="G681" i="5"/>
  <c r="G394" i="5"/>
  <c r="G952" i="5"/>
  <c r="G422" i="5"/>
  <c r="G814" i="5"/>
  <c r="G822" i="5"/>
  <c r="G504" i="5"/>
  <c r="G371" i="5"/>
  <c r="G527" i="5"/>
  <c r="G370" i="5"/>
  <c r="G466" i="5"/>
  <c r="G545" i="5"/>
  <c r="G438" i="5"/>
  <c r="G482" i="5"/>
  <c r="G495" i="5"/>
  <c r="G452" i="5"/>
  <c r="G427" i="5"/>
  <c r="G531" i="5"/>
  <c r="G449" i="5"/>
  <c r="G518" i="5"/>
  <c r="G467" i="5"/>
  <c r="G568" i="5"/>
  <c r="G392" i="5"/>
  <c r="G473" i="5"/>
  <c r="G542" i="5"/>
  <c r="G486" i="5"/>
  <c r="G539" i="5"/>
  <c r="G604" i="5"/>
  <c r="G684" i="5"/>
  <c r="G701" i="5"/>
  <c r="G817" i="5"/>
  <c r="G842" i="5"/>
  <c r="G925" i="5"/>
  <c r="G863" i="5"/>
  <c r="G575" i="5"/>
  <c r="G825" i="5"/>
  <c r="G360" i="5"/>
  <c r="G724" i="5"/>
  <c r="G720" i="5"/>
  <c r="G758" i="5"/>
  <c r="G889" i="5"/>
  <c r="G386" i="5"/>
  <c r="G662" i="5"/>
  <c r="G652" i="5"/>
  <c r="G362" i="5"/>
  <c r="G390" i="5"/>
  <c r="G406" i="5"/>
  <c r="G435" i="5"/>
  <c r="G516" i="5"/>
  <c r="G577" i="5"/>
  <c r="G569" i="5"/>
  <c r="G642" i="5"/>
  <c r="G653" i="5"/>
  <c r="G762" i="5"/>
  <c r="G788" i="5"/>
  <c r="G935" i="5"/>
  <c r="H948" i="5"/>
  <c r="G948" i="5"/>
  <c r="G412" i="5"/>
  <c r="G384" i="5"/>
  <c r="G439" i="5"/>
  <c r="G556" i="5"/>
  <c r="G658" i="5"/>
  <c r="G746" i="5"/>
  <c r="G936" i="5"/>
  <c r="G496" i="5"/>
  <c r="G418" i="5"/>
  <c r="G514" i="5"/>
  <c r="G584" i="5"/>
  <c r="G576" i="5"/>
  <c r="G696" i="5"/>
  <c r="G770" i="5"/>
  <c r="G389" i="5"/>
  <c r="G397" i="5"/>
  <c r="G431" i="5"/>
  <c r="G530" i="5"/>
  <c r="G614" i="5"/>
  <c r="G616" i="5"/>
  <c r="G582" i="5"/>
  <c r="G654" i="5"/>
  <c r="G945" i="5"/>
  <c r="G348" i="5"/>
  <c r="G398" i="5"/>
  <c r="G441" i="5"/>
  <c r="G580" i="5"/>
  <c r="G588" i="5"/>
  <c r="G641" i="5"/>
  <c r="G927" i="5"/>
  <c r="G900" i="5"/>
  <c r="G947" i="5"/>
  <c r="H707" i="5"/>
  <c r="G707" i="5"/>
  <c r="G878" i="5"/>
  <c r="G338" i="5"/>
  <c r="G336" i="5"/>
  <c r="G433" i="5"/>
  <c r="G636" i="5"/>
  <c r="G624" i="5"/>
  <c r="G728" i="5"/>
  <c r="G912" i="5"/>
  <c r="G939" i="5"/>
  <c r="G372" i="5"/>
  <c r="G356" i="5"/>
  <c r="H511" i="5"/>
  <c r="G511" i="5"/>
  <c r="G507" i="5"/>
  <c r="G596" i="5"/>
  <c r="G547" i="5"/>
  <c r="G500" i="5"/>
  <c r="G741" i="5"/>
  <c r="G740" i="5"/>
  <c r="G776" i="5"/>
  <c r="G875" i="5"/>
  <c r="G888" i="5"/>
  <c r="G342" i="5"/>
  <c r="G350" i="5"/>
  <c r="G419" i="5"/>
  <c r="G526" i="5"/>
  <c r="G425" i="5"/>
  <c r="G613" i="5"/>
  <c r="G828" i="5"/>
  <c r="G881" i="5"/>
  <c r="G461" i="5"/>
  <c r="G404" i="5"/>
  <c r="G510" i="5"/>
  <c r="G691" i="5"/>
  <c r="G729" i="5"/>
  <c r="Q227" i="6" l="1" a="1"/>
  <c r="Q227" i="6" s="1"/>
  <c r="Q229" i="6" a="1"/>
  <c r="Q229" i="6" s="1"/>
  <c r="Q234" i="6" a="1"/>
  <c r="Q234" i="6" s="1"/>
  <c r="Q235" i="6" a="1"/>
  <c r="Q235" i="6" s="1"/>
  <c r="Q246" i="6" a="1"/>
  <c r="Q246" i="6" s="1"/>
  <c r="Q249" i="6" a="1"/>
  <c r="Q249" i="6" s="1"/>
  <c r="Q251" i="6" a="1"/>
  <c r="Q251" i="6" s="1"/>
  <c r="Q261" i="6" a="1"/>
  <c r="Q261" i="6" s="1"/>
  <c r="Q262" i="6" a="1"/>
  <c r="Q262" i="6" s="1"/>
  <c r="Q270" i="6" a="1"/>
  <c r="Q270" i="6" s="1"/>
  <c r="Q274" i="6" a="1"/>
  <c r="Q274" i="6" s="1"/>
  <c r="Q315" i="6" a="1"/>
  <c r="Q315" i="6" s="1"/>
  <c r="Q316" i="6" a="1"/>
  <c r="Q316" i="6" s="1"/>
  <c r="Q317" i="6" a="1"/>
  <c r="Q317" i="6" s="1"/>
  <c r="Q318" i="6" a="1"/>
  <c r="Q318" i="6" s="1"/>
  <c r="Q319" i="6" a="1"/>
  <c r="Q319" i="6" s="1"/>
  <c r="Q320" i="6" a="1"/>
  <c r="Q320" i="6" s="1"/>
  <c r="Q321" i="6" a="1"/>
  <c r="Q321" i="6" s="1"/>
  <c r="Q322" i="6" a="1"/>
  <c r="Q322" i="6" s="1"/>
  <c r="Q323" i="6" a="1"/>
  <c r="Q323" i="6" s="1"/>
  <c r="Q324" i="6" a="1"/>
  <c r="Q324" i="6" s="1"/>
  <c r="Q325" i="6" a="1"/>
  <c r="Q325" i="6" s="1"/>
  <c r="Q326" i="6" a="1"/>
  <c r="Q326" i="6" s="1"/>
  <c r="K280" i="6"/>
  <c r="L280" i="6" s="1"/>
  <c r="M280" i="6" s="1"/>
  <c r="N280" i="6" s="1"/>
  <c r="O280" i="6" s="1"/>
  <c r="J115" i="6"/>
  <c r="K115" i="6" s="1"/>
  <c r="L115" i="6" s="1"/>
  <c r="M115" i="6" s="1"/>
  <c r="N115" i="6" s="1"/>
  <c r="O115" i="6" s="1"/>
  <c r="J258" i="6"/>
  <c r="K258" i="6" s="1"/>
  <c r="L258" i="6" s="1"/>
  <c r="M258" i="6" s="1"/>
  <c r="N258" i="6" s="1"/>
  <c r="O258" i="6" s="1"/>
  <c r="J260" i="6"/>
  <c r="K260" i="6" s="1"/>
  <c r="L260" i="6" s="1"/>
  <c r="M260" i="6" s="1"/>
  <c r="N260" i="6" s="1"/>
  <c r="O260" i="6" s="1"/>
  <c r="J280" i="6"/>
  <c r="J297" i="6"/>
  <c r="K297" i="6" s="1"/>
  <c r="L297" i="6" s="1"/>
  <c r="M297" i="6" s="1"/>
  <c r="N297" i="6" s="1"/>
  <c r="O297" i="6" s="1"/>
  <c r="I3" i="6"/>
  <c r="I7" i="6"/>
  <c r="I15" i="6"/>
  <c r="I17" i="6"/>
  <c r="I31" i="6"/>
  <c r="I40" i="6"/>
  <c r="I42" i="6"/>
  <c r="I43" i="6"/>
  <c r="I55" i="6"/>
  <c r="I66" i="6"/>
  <c r="J66" i="6" s="1"/>
  <c r="K66" i="6" s="1"/>
  <c r="L66" i="6" s="1"/>
  <c r="M66" i="6" s="1"/>
  <c r="N66" i="6" s="1"/>
  <c r="O66" i="6" s="1"/>
  <c r="I75" i="6"/>
  <c r="I76" i="6"/>
  <c r="I88" i="6"/>
  <c r="I99" i="6"/>
  <c r="I101" i="6"/>
  <c r="I102" i="6"/>
  <c r="I115" i="6"/>
  <c r="I124" i="6"/>
  <c r="I127" i="6"/>
  <c r="I148" i="6"/>
  <c r="I149" i="6"/>
  <c r="J149" i="6" s="1"/>
  <c r="K149" i="6" s="1"/>
  <c r="L149" i="6" s="1"/>
  <c r="M149" i="6" s="1"/>
  <c r="N149" i="6" s="1"/>
  <c r="O149" i="6" s="1"/>
  <c r="I151" i="6"/>
  <c r="I161" i="6"/>
  <c r="I173" i="6"/>
  <c r="I175" i="6"/>
  <c r="J175" i="6" s="1"/>
  <c r="K175" i="6" s="1"/>
  <c r="L175" i="6" s="1"/>
  <c r="M175" i="6" s="1"/>
  <c r="N175" i="6" s="1"/>
  <c r="O175" i="6" s="1"/>
  <c r="I184" i="6"/>
  <c r="I185" i="6"/>
  <c r="I186" i="6"/>
  <c r="I195" i="6"/>
  <c r="J195" i="6" s="1"/>
  <c r="K195" i="6" s="1"/>
  <c r="L195" i="6" s="1"/>
  <c r="M195" i="6" s="1"/>
  <c r="N195" i="6" s="1"/>
  <c r="O195" i="6" s="1"/>
  <c r="I199" i="6"/>
  <c r="I210" i="6"/>
  <c r="J210" i="6" s="1"/>
  <c r="K210" i="6" s="1"/>
  <c r="L210" i="6" s="1"/>
  <c r="M210" i="6" s="1"/>
  <c r="N210" i="6" s="1"/>
  <c r="O210" i="6" s="1"/>
  <c r="I211" i="6"/>
  <c r="J211" i="6" s="1"/>
  <c r="K211" i="6" s="1"/>
  <c r="L211" i="6" s="1"/>
  <c r="M211" i="6" s="1"/>
  <c r="N211" i="6" s="1"/>
  <c r="O211" i="6" s="1"/>
  <c r="I219" i="6"/>
  <c r="I223" i="6"/>
  <c r="I234" i="6"/>
  <c r="J234" i="6" s="1"/>
  <c r="K234" i="6" s="1"/>
  <c r="L234" i="6" s="1"/>
  <c r="M234" i="6" s="1"/>
  <c r="N234" i="6" s="1"/>
  <c r="O234" i="6" s="1"/>
  <c r="I235" i="6"/>
  <c r="J235" i="6" s="1"/>
  <c r="K235" i="6" s="1"/>
  <c r="L235" i="6" s="1"/>
  <c r="M235" i="6" s="1"/>
  <c r="N235" i="6" s="1"/>
  <c r="O235" i="6" s="1"/>
  <c r="I244" i="6"/>
  <c r="J244" i="6" s="1"/>
  <c r="K244" i="6" s="1"/>
  <c r="L244" i="6" s="1"/>
  <c r="M244" i="6" s="1"/>
  <c r="N244" i="6" s="1"/>
  <c r="O244" i="6" s="1"/>
  <c r="I246" i="6"/>
  <c r="J246" i="6" s="1"/>
  <c r="K246" i="6" s="1"/>
  <c r="L246" i="6" s="1"/>
  <c r="M246" i="6" s="1"/>
  <c r="N246" i="6" s="1"/>
  <c r="O246" i="6" s="1"/>
  <c r="I247" i="6"/>
  <c r="J247" i="6" s="1"/>
  <c r="K247" i="6" s="1"/>
  <c r="L247" i="6" s="1"/>
  <c r="M247" i="6" s="1"/>
  <c r="N247" i="6" s="1"/>
  <c r="O247" i="6" s="1"/>
  <c r="I258" i="6"/>
  <c r="I269" i="6"/>
  <c r="J269" i="6" s="1"/>
  <c r="K269" i="6" s="1"/>
  <c r="L269" i="6" s="1"/>
  <c r="M269" i="6" s="1"/>
  <c r="N269" i="6" s="1"/>
  <c r="O269" i="6" s="1"/>
  <c r="I270" i="6"/>
  <c r="J270" i="6" s="1"/>
  <c r="K270" i="6" s="1"/>
  <c r="L270" i="6" s="1"/>
  <c r="M270" i="6" s="1"/>
  <c r="N270" i="6" s="1"/>
  <c r="O270" i="6" s="1"/>
  <c r="I279" i="6"/>
  <c r="J279" i="6" s="1"/>
  <c r="K279" i="6" s="1"/>
  <c r="L279" i="6" s="1"/>
  <c r="M279" i="6" s="1"/>
  <c r="N279" i="6" s="1"/>
  <c r="O279" i="6" s="1"/>
  <c r="I280" i="6"/>
  <c r="I294" i="6"/>
  <c r="J294" i="6" s="1"/>
  <c r="K294" i="6" s="1"/>
  <c r="L294" i="6" s="1"/>
  <c r="M294" i="6" s="1"/>
  <c r="N294" i="6" s="1"/>
  <c r="O294" i="6" s="1"/>
  <c r="I295" i="6"/>
  <c r="J295" i="6" s="1"/>
  <c r="K295" i="6" s="1"/>
  <c r="L295" i="6" s="1"/>
  <c r="M295" i="6" s="1"/>
  <c r="N295" i="6" s="1"/>
  <c r="O295" i="6" s="1"/>
  <c r="I303" i="6"/>
  <c r="J303" i="6" s="1"/>
  <c r="K303" i="6" s="1"/>
  <c r="L303" i="6" s="1"/>
  <c r="M303" i="6" s="1"/>
  <c r="N303" i="6" s="1"/>
  <c r="O303" i="6" s="1"/>
  <c r="I304" i="6"/>
  <c r="J304" i="6" s="1"/>
  <c r="K304" i="6" s="1"/>
  <c r="L304" i="6" s="1"/>
  <c r="M304" i="6" s="1"/>
  <c r="N304" i="6" s="1"/>
  <c r="O304" i="6" s="1"/>
  <c r="I307" i="6"/>
  <c r="J307" i="6" s="1"/>
  <c r="K307" i="6" s="1"/>
  <c r="L307" i="6" s="1"/>
  <c r="M307" i="6" s="1"/>
  <c r="N307" i="6" s="1"/>
  <c r="O307" i="6" s="1"/>
  <c r="I316" i="6"/>
  <c r="J316" i="6" s="1"/>
  <c r="K316" i="6" s="1"/>
  <c r="L316" i="6" s="1"/>
  <c r="M316" i="6" s="1"/>
  <c r="N316" i="6" s="1"/>
  <c r="O316" i="6" s="1"/>
  <c r="P66" i="6"/>
  <c r="P77" i="6"/>
  <c r="P79" i="6"/>
  <c r="P90" i="6"/>
  <c r="P195" i="6"/>
  <c r="P204" i="6"/>
  <c r="P205" i="6"/>
  <c r="P238" i="6"/>
  <c r="P239" i="6"/>
  <c r="P261" i="6"/>
  <c r="P262" i="6"/>
  <c r="P265" i="6"/>
  <c r="P288" i="6"/>
  <c r="Q288" i="6" s="1" a="1"/>
  <c r="Q288" i="6" s="1"/>
  <c r="P302" i="6"/>
  <c r="Q302" i="6" s="1" a="1"/>
  <c r="Q302" i="6" s="1"/>
  <c r="P310" i="6"/>
  <c r="Q310" i="6" s="1" a="1"/>
  <c r="Q310" i="6" s="1"/>
  <c r="P311" i="6"/>
  <c r="Q311" i="6" s="1" a="1"/>
  <c r="Q311" i="6" s="1"/>
  <c r="P315" i="6"/>
  <c r="P316" i="6"/>
  <c r="P317" i="6"/>
  <c r="P318" i="6"/>
  <c r="P319" i="6"/>
  <c r="P320" i="6"/>
  <c r="P321" i="6"/>
  <c r="P322" i="6"/>
  <c r="P323" i="6"/>
  <c r="P324" i="6"/>
  <c r="P325" i="6"/>
  <c r="P326" i="6"/>
  <c r="G10" i="6"/>
  <c r="G11" i="6"/>
  <c r="I11" i="6" s="1"/>
  <c r="G13" i="6"/>
  <c r="I13" i="6" s="1"/>
  <c r="G14" i="6"/>
  <c r="I14" i="6" s="1"/>
  <c r="G21" i="6"/>
  <c r="I21" i="6" s="1"/>
  <c r="G22" i="6"/>
  <c r="G23" i="6"/>
  <c r="I23" i="6" s="1"/>
  <c r="G24" i="6"/>
  <c r="I24" i="6" s="1"/>
  <c r="G25" i="6"/>
  <c r="I25" i="6" s="1"/>
  <c r="G26" i="6"/>
  <c r="I26" i="6" s="1"/>
  <c r="G32" i="6"/>
  <c r="I32" i="6" s="1"/>
  <c r="G33" i="6"/>
  <c r="I33" i="6" s="1"/>
  <c r="G36" i="6"/>
  <c r="G37" i="6"/>
  <c r="I37" i="6" s="1"/>
  <c r="G38" i="6"/>
  <c r="I38" i="6" s="1"/>
  <c r="G43" i="6"/>
  <c r="G44" i="6"/>
  <c r="I44" i="6" s="1"/>
  <c r="G45" i="6"/>
  <c r="I45" i="6" s="1"/>
  <c r="G46" i="6"/>
  <c r="I46" i="6" s="1"/>
  <c r="G48" i="6"/>
  <c r="I48" i="6" s="1"/>
  <c r="G49" i="6"/>
  <c r="I49" i="6" s="1"/>
  <c r="G50" i="6"/>
  <c r="I50" i="6" s="1"/>
  <c r="G55" i="6"/>
  <c r="G56" i="6"/>
  <c r="I56" i="6" s="1"/>
  <c r="G58" i="6"/>
  <c r="I58" i="6" s="1"/>
  <c r="G59" i="6"/>
  <c r="I59" i="6" s="1"/>
  <c r="G60" i="6"/>
  <c r="G61" i="6"/>
  <c r="I61" i="6" s="1"/>
  <c r="G62" i="6"/>
  <c r="I62" i="6" s="1"/>
  <c r="G71" i="6"/>
  <c r="I71" i="6" s="1"/>
  <c r="G72" i="6"/>
  <c r="I72" i="6" s="1"/>
  <c r="G81" i="6"/>
  <c r="G82" i="6"/>
  <c r="I82" i="6" s="1"/>
  <c r="G85" i="6"/>
  <c r="I85" i="6" s="1"/>
  <c r="G86" i="6"/>
  <c r="I86" i="6" s="1"/>
  <c r="G92" i="6"/>
  <c r="I92" i="6" s="1"/>
  <c r="G93" i="6"/>
  <c r="I93" i="6" s="1"/>
  <c r="G97" i="6"/>
  <c r="I97" i="6" s="1"/>
  <c r="G98" i="6"/>
  <c r="I98" i="6" s="1"/>
  <c r="G104" i="6"/>
  <c r="I104" i="6" s="1"/>
  <c r="G105" i="6"/>
  <c r="I105" i="6" s="1"/>
  <c r="G107" i="6"/>
  <c r="I107" i="6" s="1"/>
  <c r="G108" i="6"/>
  <c r="I108" i="6" s="1"/>
  <c r="G109" i="6"/>
  <c r="I109" i="6" s="1"/>
  <c r="G110" i="6"/>
  <c r="I110" i="6" s="1"/>
  <c r="G115" i="6"/>
  <c r="G119" i="6"/>
  <c r="G120" i="6"/>
  <c r="I120" i="6" s="1"/>
  <c r="G128" i="6"/>
  <c r="I128" i="6" s="1"/>
  <c r="G129" i="6"/>
  <c r="I129" i="6" s="1"/>
  <c r="G131" i="6"/>
  <c r="I131" i="6" s="1"/>
  <c r="G132" i="6"/>
  <c r="I132" i="6" s="1"/>
  <c r="G141" i="6"/>
  <c r="I141" i="6" s="1"/>
  <c r="G142" i="6"/>
  <c r="I142" i="6" s="1"/>
  <c r="G143" i="6"/>
  <c r="I143" i="6" s="1"/>
  <c r="G144" i="6"/>
  <c r="I144" i="6" s="1"/>
  <c r="G145" i="6"/>
  <c r="I145" i="6" s="1"/>
  <c r="J145" i="6" s="1"/>
  <c r="K145" i="6" s="1"/>
  <c r="L145" i="6" s="1"/>
  <c r="M145" i="6" s="1"/>
  <c r="N145" i="6" s="1"/>
  <c r="O145" i="6" s="1"/>
  <c r="G146" i="6"/>
  <c r="P146" i="6" s="1"/>
  <c r="G151" i="6"/>
  <c r="G153" i="6"/>
  <c r="I153" i="6" s="1"/>
  <c r="G154" i="6"/>
  <c r="I154" i="6" s="1"/>
  <c r="G155" i="6"/>
  <c r="I155" i="6" s="1"/>
  <c r="J155" i="6" s="1"/>
  <c r="K155" i="6" s="1"/>
  <c r="L155" i="6" s="1"/>
  <c r="M155" i="6" s="1"/>
  <c r="N155" i="6" s="1"/>
  <c r="O155" i="6" s="1"/>
  <c r="G158" i="6"/>
  <c r="I158" i="6" s="1"/>
  <c r="G164" i="6"/>
  <c r="I164" i="6" s="1"/>
  <c r="G165" i="6"/>
  <c r="G167" i="6"/>
  <c r="I167" i="6" s="1"/>
  <c r="G168" i="6"/>
  <c r="G169" i="6"/>
  <c r="I169" i="6" s="1"/>
  <c r="J169" i="6" s="1"/>
  <c r="K169" i="6" s="1"/>
  <c r="L169" i="6" s="1"/>
  <c r="M169" i="6" s="1"/>
  <c r="N169" i="6" s="1"/>
  <c r="O169" i="6" s="1"/>
  <c r="G170" i="6"/>
  <c r="I170" i="6" s="1"/>
  <c r="J170" i="6" s="1"/>
  <c r="K170" i="6" s="1"/>
  <c r="L170" i="6" s="1"/>
  <c r="M170" i="6" s="1"/>
  <c r="N170" i="6" s="1"/>
  <c r="O170" i="6" s="1"/>
  <c r="G176" i="6"/>
  <c r="I176" i="6" s="1"/>
  <c r="G180" i="6"/>
  <c r="G181" i="6"/>
  <c r="I181" i="6" s="1"/>
  <c r="G189" i="6"/>
  <c r="I189" i="6" s="1"/>
  <c r="G190" i="6"/>
  <c r="I190" i="6" s="1"/>
  <c r="G191" i="6"/>
  <c r="I191" i="6" s="1"/>
  <c r="G193" i="6"/>
  <c r="I193" i="6" s="1"/>
  <c r="G194" i="6"/>
  <c r="I194" i="6" s="1"/>
  <c r="G199" i="6"/>
  <c r="R199" i="6" s="1"/>
  <c r="G204" i="6"/>
  <c r="I204" i="6" s="1"/>
  <c r="J204" i="6" s="1"/>
  <c r="K204" i="6" s="1"/>
  <c r="L204" i="6" s="1"/>
  <c r="M204" i="6" s="1"/>
  <c r="N204" i="6" s="1"/>
  <c r="O204" i="6" s="1"/>
  <c r="G205" i="6"/>
  <c r="I205" i="6" s="1"/>
  <c r="J205" i="6" s="1"/>
  <c r="K205" i="6" s="1"/>
  <c r="L205" i="6" s="1"/>
  <c r="M205" i="6" s="1"/>
  <c r="N205" i="6" s="1"/>
  <c r="O205" i="6" s="1"/>
  <c r="G206" i="6"/>
  <c r="I206" i="6" s="1"/>
  <c r="G212" i="6"/>
  <c r="I212" i="6" s="1"/>
  <c r="G213" i="6"/>
  <c r="I213" i="6" s="1"/>
  <c r="J213" i="6" s="1"/>
  <c r="K213" i="6" s="1"/>
  <c r="L213" i="6" s="1"/>
  <c r="M213" i="6" s="1"/>
  <c r="N213" i="6" s="1"/>
  <c r="O213" i="6" s="1"/>
  <c r="G214" i="6"/>
  <c r="I214" i="6" s="1"/>
  <c r="J214" i="6" s="1"/>
  <c r="K214" i="6" s="1"/>
  <c r="L214" i="6" s="1"/>
  <c r="M214" i="6" s="1"/>
  <c r="N214" i="6" s="1"/>
  <c r="O214" i="6" s="1"/>
  <c r="G215" i="6"/>
  <c r="I215" i="6" s="1"/>
  <c r="G217" i="6"/>
  <c r="I217" i="6" s="1"/>
  <c r="G218" i="6"/>
  <c r="I218" i="6" s="1"/>
  <c r="G223" i="6"/>
  <c r="G225" i="6"/>
  <c r="I225" i="6" s="1"/>
  <c r="G226" i="6"/>
  <c r="I226" i="6" s="1"/>
  <c r="J226" i="6" s="1"/>
  <c r="K226" i="6" s="1"/>
  <c r="L226" i="6" s="1"/>
  <c r="M226" i="6" s="1"/>
  <c r="N226" i="6" s="1"/>
  <c r="O226" i="6" s="1"/>
  <c r="G227" i="6"/>
  <c r="P227" i="6" s="1"/>
  <c r="G228" i="6"/>
  <c r="I228" i="6" s="1"/>
  <c r="J228" i="6" s="1"/>
  <c r="K228" i="6" s="1"/>
  <c r="L228" i="6" s="1"/>
  <c r="M228" i="6" s="1"/>
  <c r="N228" i="6" s="1"/>
  <c r="O228" i="6" s="1"/>
  <c r="G229" i="6"/>
  <c r="I229" i="6" s="1"/>
  <c r="J229" i="6" s="1"/>
  <c r="K229" i="6" s="1"/>
  <c r="L229" i="6" s="1"/>
  <c r="M229" i="6" s="1"/>
  <c r="N229" i="6" s="1"/>
  <c r="O229" i="6" s="1"/>
  <c r="G230" i="6"/>
  <c r="I230" i="6" s="1"/>
  <c r="J230" i="6" s="1"/>
  <c r="K230" i="6" s="1"/>
  <c r="L230" i="6" s="1"/>
  <c r="M230" i="6" s="1"/>
  <c r="N230" i="6" s="1"/>
  <c r="O230" i="6" s="1"/>
  <c r="G235" i="6"/>
  <c r="P235" i="6" s="1"/>
  <c r="G237" i="6"/>
  <c r="I237" i="6" s="1"/>
  <c r="J237" i="6" s="1"/>
  <c r="K237" i="6" s="1"/>
  <c r="L237" i="6" s="1"/>
  <c r="M237" i="6" s="1"/>
  <c r="N237" i="6" s="1"/>
  <c r="O237" i="6" s="1"/>
  <c r="G238" i="6"/>
  <c r="I238" i="6" s="1"/>
  <c r="J238" i="6" s="1"/>
  <c r="K238" i="6" s="1"/>
  <c r="L238" i="6" s="1"/>
  <c r="M238" i="6" s="1"/>
  <c r="N238" i="6" s="1"/>
  <c r="O238" i="6" s="1"/>
  <c r="G239" i="6"/>
  <c r="I239" i="6" s="1"/>
  <c r="J239" i="6" s="1"/>
  <c r="K239" i="6" s="1"/>
  <c r="L239" i="6" s="1"/>
  <c r="M239" i="6" s="1"/>
  <c r="N239" i="6" s="1"/>
  <c r="O239" i="6" s="1"/>
  <c r="G242" i="6"/>
  <c r="I242" i="6" s="1"/>
  <c r="J242" i="6" s="1"/>
  <c r="K242" i="6" s="1"/>
  <c r="L242" i="6" s="1"/>
  <c r="M242" i="6" s="1"/>
  <c r="N242" i="6" s="1"/>
  <c r="O242" i="6" s="1"/>
  <c r="G247" i="6"/>
  <c r="P247" i="6" s="1"/>
  <c r="G249" i="6"/>
  <c r="I249" i="6" s="1"/>
  <c r="J249" i="6" s="1"/>
  <c r="K249" i="6" s="1"/>
  <c r="L249" i="6" s="1"/>
  <c r="M249" i="6" s="1"/>
  <c r="N249" i="6" s="1"/>
  <c r="O249" i="6" s="1"/>
  <c r="G250" i="6"/>
  <c r="I250" i="6" s="1"/>
  <c r="J250" i="6" s="1"/>
  <c r="K250" i="6" s="1"/>
  <c r="L250" i="6" s="1"/>
  <c r="M250" i="6" s="1"/>
  <c r="N250" i="6" s="1"/>
  <c r="O250" i="6" s="1"/>
  <c r="G251" i="6"/>
  <c r="I251" i="6" s="1"/>
  <c r="J251" i="6" s="1"/>
  <c r="K251" i="6" s="1"/>
  <c r="L251" i="6" s="1"/>
  <c r="M251" i="6" s="1"/>
  <c r="N251" i="6" s="1"/>
  <c r="O251" i="6" s="1"/>
  <c r="G252" i="6"/>
  <c r="I252" i="6" s="1"/>
  <c r="J252" i="6" s="1"/>
  <c r="K252" i="6" s="1"/>
  <c r="L252" i="6" s="1"/>
  <c r="M252" i="6" s="1"/>
  <c r="N252" i="6" s="1"/>
  <c r="O252" i="6" s="1"/>
  <c r="G253" i="6"/>
  <c r="I253" i="6" s="1"/>
  <c r="J253" i="6" s="1"/>
  <c r="K253" i="6" s="1"/>
  <c r="L253" i="6" s="1"/>
  <c r="M253" i="6" s="1"/>
  <c r="N253" i="6" s="1"/>
  <c r="O253" i="6" s="1"/>
  <c r="G254" i="6"/>
  <c r="I254" i="6" s="1"/>
  <c r="J254" i="6" s="1"/>
  <c r="K254" i="6" s="1"/>
  <c r="L254" i="6" s="1"/>
  <c r="M254" i="6" s="1"/>
  <c r="N254" i="6" s="1"/>
  <c r="O254" i="6" s="1"/>
  <c r="G261" i="6"/>
  <c r="I261" i="6" s="1"/>
  <c r="J261" i="6" s="1"/>
  <c r="K261" i="6" s="1"/>
  <c r="L261" i="6" s="1"/>
  <c r="M261" i="6" s="1"/>
  <c r="N261" i="6" s="1"/>
  <c r="O261" i="6" s="1"/>
  <c r="G262" i="6"/>
  <c r="I262" i="6" s="1"/>
  <c r="J262" i="6" s="1"/>
  <c r="K262" i="6" s="1"/>
  <c r="L262" i="6" s="1"/>
  <c r="M262" i="6" s="1"/>
  <c r="N262" i="6" s="1"/>
  <c r="O262" i="6" s="1"/>
  <c r="G265" i="6"/>
  <c r="I265" i="6" s="1"/>
  <c r="J265" i="6" s="1"/>
  <c r="K265" i="6" s="1"/>
  <c r="L265" i="6" s="1"/>
  <c r="M265" i="6" s="1"/>
  <c r="N265" i="6" s="1"/>
  <c r="O265" i="6" s="1"/>
  <c r="G266" i="6"/>
  <c r="I266" i="6" s="1"/>
  <c r="J266" i="6" s="1"/>
  <c r="K266" i="6" s="1"/>
  <c r="L266" i="6" s="1"/>
  <c r="M266" i="6" s="1"/>
  <c r="N266" i="6" s="1"/>
  <c r="O266" i="6" s="1"/>
  <c r="G273" i="6"/>
  <c r="I273" i="6" s="1"/>
  <c r="J273" i="6" s="1"/>
  <c r="K273" i="6" s="1"/>
  <c r="L273" i="6" s="1"/>
  <c r="M273" i="6" s="1"/>
  <c r="N273" i="6" s="1"/>
  <c r="O273" i="6" s="1"/>
  <c r="G274" i="6"/>
  <c r="I274" i="6" s="1"/>
  <c r="J274" i="6" s="1"/>
  <c r="K274" i="6" s="1"/>
  <c r="L274" i="6" s="1"/>
  <c r="M274" i="6" s="1"/>
  <c r="N274" i="6" s="1"/>
  <c r="O274" i="6" s="1"/>
  <c r="G277" i="6"/>
  <c r="I277" i="6" s="1"/>
  <c r="J277" i="6" s="1"/>
  <c r="K277" i="6" s="1"/>
  <c r="L277" i="6" s="1"/>
  <c r="M277" i="6" s="1"/>
  <c r="N277" i="6" s="1"/>
  <c r="O277" i="6" s="1"/>
  <c r="G278" i="6"/>
  <c r="I278" i="6" s="1"/>
  <c r="J278" i="6" s="1"/>
  <c r="K278" i="6" s="1"/>
  <c r="L278" i="6" s="1"/>
  <c r="M278" i="6" s="1"/>
  <c r="N278" i="6" s="1"/>
  <c r="O278" i="6" s="1"/>
  <c r="G284" i="6"/>
  <c r="I284" i="6" s="1"/>
  <c r="J284" i="6" s="1"/>
  <c r="K284" i="6" s="1"/>
  <c r="L284" i="6" s="1"/>
  <c r="M284" i="6" s="1"/>
  <c r="N284" i="6" s="1"/>
  <c r="O284" i="6" s="1"/>
  <c r="G288" i="6"/>
  <c r="I288" i="6" s="1"/>
  <c r="J288" i="6" s="1"/>
  <c r="K288" i="6" s="1"/>
  <c r="L288" i="6" s="1"/>
  <c r="M288" i="6" s="1"/>
  <c r="N288" i="6" s="1"/>
  <c r="O288" i="6" s="1"/>
  <c r="G290" i="6"/>
  <c r="P290" i="6" s="1"/>
  <c r="Q290" i="6" s="1" a="1"/>
  <c r="Q290" i="6" s="1"/>
  <c r="G297" i="6"/>
  <c r="I297" i="6" s="1"/>
  <c r="G298" i="6"/>
  <c r="I298" i="6" s="1"/>
  <c r="J298" i="6" s="1"/>
  <c r="K298" i="6" s="1"/>
  <c r="L298" i="6" s="1"/>
  <c r="M298" i="6" s="1"/>
  <c r="N298" i="6" s="1"/>
  <c r="O298" i="6" s="1"/>
  <c r="G299" i="6"/>
  <c r="I299" i="6" s="1"/>
  <c r="J299" i="6" s="1"/>
  <c r="K299" i="6" s="1"/>
  <c r="L299" i="6" s="1"/>
  <c r="M299" i="6" s="1"/>
  <c r="N299" i="6" s="1"/>
  <c r="O299" i="6" s="1"/>
  <c r="G300" i="6"/>
  <c r="I300" i="6" s="1"/>
  <c r="J300" i="6" s="1"/>
  <c r="K300" i="6" s="1"/>
  <c r="L300" i="6" s="1"/>
  <c r="M300" i="6" s="1"/>
  <c r="N300" i="6" s="1"/>
  <c r="O300" i="6" s="1"/>
  <c r="G301" i="6"/>
  <c r="P301" i="6" s="1"/>
  <c r="Q301" i="6" s="1" a="1"/>
  <c r="Q301" i="6" s="1"/>
  <c r="G302" i="6"/>
  <c r="I302" i="6" s="1"/>
  <c r="J302" i="6" s="1"/>
  <c r="K302" i="6" s="1"/>
  <c r="L302" i="6" s="1"/>
  <c r="M302" i="6" s="1"/>
  <c r="N302" i="6" s="1"/>
  <c r="O302" i="6" s="1"/>
  <c r="G307" i="6"/>
  <c r="P307" i="6" s="1"/>
  <c r="Q307" i="6" s="1" a="1"/>
  <c r="Q307" i="6" s="1"/>
  <c r="G310" i="6"/>
  <c r="I310" i="6" s="1"/>
  <c r="J310" i="6" s="1"/>
  <c r="K310" i="6" s="1"/>
  <c r="L310" i="6" s="1"/>
  <c r="M310" i="6" s="1"/>
  <c r="N310" i="6" s="1"/>
  <c r="O310" i="6" s="1"/>
  <c r="G311" i="6"/>
  <c r="G320" i="6"/>
  <c r="I320" i="6" s="1"/>
  <c r="J320" i="6" s="1"/>
  <c r="K320" i="6" s="1"/>
  <c r="L320" i="6" s="1"/>
  <c r="M320" i="6" s="1"/>
  <c r="N320" i="6" s="1"/>
  <c r="O320" i="6" s="1"/>
  <c r="G321" i="6"/>
  <c r="I321" i="6" s="1"/>
  <c r="J321" i="6" s="1"/>
  <c r="K321" i="6" s="1"/>
  <c r="L321" i="6" s="1"/>
  <c r="M321" i="6" s="1"/>
  <c r="N321" i="6" s="1"/>
  <c r="O321" i="6" s="1"/>
  <c r="G322" i="6"/>
  <c r="I322" i="6" s="1"/>
  <c r="J322" i="6" s="1"/>
  <c r="K322" i="6" s="1"/>
  <c r="L322" i="6" s="1"/>
  <c r="M322" i="6" s="1"/>
  <c r="N322" i="6" s="1"/>
  <c r="O322" i="6" s="1"/>
  <c r="G323" i="6"/>
  <c r="G325" i="6"/>
  <c r="I325" i="6" s="1"/>
  <c r="J325" i="6" s="1"/>
  <c r="K325" i="6" s="1"/>
  <c r="L325" i="6" s="1"/>
  <c r="M325" i="6" s="1"/>
  <c r="N325" i="6" s="1"/>
  <c r="O325" i="6" s="1"/>
  <c r="G326" i="6"/>
  <c r="I326" i="6" s="1"/>
  <c r="J326" i="6" s="1"/>
  <c r="K326" i="6" s="1"/>
  <c r="L326" i="6" s="1"/>
  <c r="M326" i="6" s="1"/>
  <c r="N326" i="6" s="1"/>
  <c r="O326" i="6" s="1"/>
  <c r="F326" i="6"/>
  <c r="E326" i="6"/>
  <c r="F325" i="6"/>
  <c r="E325" i="6"/>
  <c r="F324" i="6"/>
  <c r="E324" i="6"/>
  <c r="G324" i="6" s="1"/>
  <c r="I324" i="6" s="1"/>
  <c r="J324" i="6" s="1"/>
  <c r="K324" i="6" s="1"/>
  <c r="L324" i="6" s="1"/>
  <c r="M324" i="6" s="1"/>
  <c r="N324" i="6" s="1"/>
  <c r="O324" i="6" s="1"/>
  <c r="F323" i="6"/>
  <c r="E323" i="6"/>
  <c r="R322" i="6"/>
  <c r="F322" i="6"/>
  <c r="E322" i="6"/>
  <c r="F321" i="6"/>
  <c r="E321" i="6"/>
  <c r="F320" i="6"/>
  <c r="R320" i="6" s="1"/>
  <c r="E320" i="6"/>
  <c r="F319" i="6"/>
  <c r="E319" i="6"/>
  <c r="G319" i="6" s="1"/>
  <c r="I319" i="6" s="1"/>
  <c r="J319" i="6" s="1"/>
  <c r="K319" i="6" s="1"/>
  <c r="L319" i="6" s="1"/>
  <c r="M319" i="6" s="1"/>
  <c r="N319" i="6" s="1"/>
  <c r="O319" i="6" s="1"/>
  <c r="F318" i="6"/>
  <c r="R318" i="6" s="1"/>
  <c r="E318" i="6"/>
  <c r="G318" i="6" s="1"/>
  <c r="I318" i="6" s="1"/>
  <c r="J318" i="6" s="1"/>
  <c r="K318" i="6" s="1"/>
  <c r="L318" i="6" s="1"/>
  <c r="M318" i="6" s="1"/>
  <c r="N318" i="6" s="1"/>
  <c r="O318" i="6" s="1"/>
  <c r="F317" i="6"/>
  <c r="E317" i="6"/>
  <c r="F316" i="6"/>
  <c r="E316" i="6"/>
  <c r="G316" i="6" s="1"/>
  <c r="H316" i="6" s="1"/>
  <c r="F315" i="6"/>
  <c r="E315" i="6"/>
  <c r="G315" i="6" s="1"/>
  <c r="H315" i="6" s="1"/>
  <c r="F314" i="6"/>
  <c r="E314" i="6"/>
  <c r="G314" i="6" s="1"/>
  <c r="I314" i="6" s="1"/>
  <c r="J314" i="6" s="1"/>
  <c r="K314" i="6" s="1"/>
  <c r="L314" i="6" s="1"/>
  <c r="M314" i="6" s="1"/>
  <c r="N314" i="6" s="1"/>
  <c r="O314" i="6" s="1"/>
  <c r="F313" i="6"/>
  <c r="E313" i="6"/>
  <c r="G313" i="6" s="1"/>
  <c r="F312" i="6"/>
  <c r="E312" i="6"/>
  <c r="F311" i="6"/>
  <c r="E311" i="6"/>
  <c r="F310" i="6"/>
  <c r="E310" i="6"/>
  <c r="F309" i="6"/>
  <c r="E309" i="6"/>
  <c r="G309" i="6" s="1"/>
  <c r="F308" i="6"/>
  <c r="E308" i="6"/>
  <c r="G308" i="6" s="1"/>
  <c r="I308" i="6" s="1"/>
  <c r="J308" i="6" s="1"/>
  <c r="K308" i="6" s="1"/>
  <c r="L308" i="6" s="1"/>
  <c r="M308" i="6" s="1"/>
  <c r="N308" i="6" s="1"/>
  <c r="O308" i="6" s="1"/>
  <c r="R307" i="6"/>
  <c r="H307" i="6"/>
  <c r="F307" i="6"/>
  <c r="E307" i="6"/>
  <c r="F306" i="6"/>
  <c r="E306" i="6"/>
  <c r="G306" i="6" s="1"/>
  <c r="I306" i="6" s="1"/>
  <c r="J306" i="6" s="1"/>
  <c r="K306" i="6" s="1"/>
  <c r="L306" i="6" s="1"/>
  <c r="M306" i="6" s="1"/>
  <c r="N306" i="6" s="1"/>
  <c r="O306" i="6" s="1"/>
  <c r="F305" i="6"/>
  <c r="E305" i="6"/>
  <c r="F304" i="6"/>
  <c r="E304" i="6"/>
  <c r="G304" i="6" s="1"/>
  <c r="F303" i="6"/>
  <c r="E303" i="6"/>
  <c r="G303" i="6" s="1"/>
  <c r="H303" i="6" s="1"/>
  <c r="F302" i="6"/>
  <c r="E302" i="6"/>
  <c r="F301" i="6"/>
  <c r="E301" i="6"/>
  <c r="F300" i="6"/>
  <c r="E300" i="6"/>
  <c r="F299" i="6"/>
  <c r="P299" i="6" s="1"/>
  <c r="Q299" i="6" s="1" a="1"/>
  <c r="Q299" i="6" s="1"/>
  <c r="E299" i="6"/>
  <c r="F298" i="6"/>
  <c r="E298" i="6"/>
  <c r="F297" i="6"/>
  <c r="E297" i="6"/>
  <c r="F296" i="6"/>
  <c r="E296" i="6"/>
  <c r="G296" i="6" s="1"/>
  <c r="F295" i="6"/>
  <c r="E295" i="6"/>
  <c r="G295" i="6" s="1"/>
  <c r="R295" i="6" s="1"/>
  <c r="F294" i="6"/>
  <c r="E294" i="6"/>
  <c r="G294" i="6" s="1"/>
  <c r="F293" i="6"/>
  <c r="E293" i="6"/>
  <c r="G293" i="6" s="1"/>
  <c r="I293" i="6" s="1"/>
  <c r="J293" i="6" s="1"/>
  <c r="K293" i="6" s="1"/>
  <c r="L293" i="6" s="1"/>
  <c r="M293" i="6" s="1"/>
  <c r="N293" i="6" s="1"/>
  <c r="O293" i="6" s="1"/>
  <c r="F292" i="6"/>
  <c r="E292" i="6"/>
  <c r="G292" i="6" s="1"/>
  <c r="I292" i="6" s="1"/>
  <c r="J292" i="6" s="1"/>
  <c r="K292" i="6" s="1"/>
  <c r="L292" i="6" s="1"/>
  <c r="M292" i="6" s="1"/>
  <c r="N292" i="6" s="1"/>
  <c r="O292" i="6" s="1"/>
  <c r="F291" i="6"/>
  <c r="E291" i="6"/>
  <c r="F290" i="6"/>
  <c r="E290" i="6"/>
  <c r="F289" i="6"/>
  <c r="E289" i="6"/>
  <c r="G289" i="6" s="1"/>
  <c r="F288" i="6"/>
  <c r="R288" i="6" s="1"/>
  <c r="E288" i="6"/>
  <c r="F287" i="6"/>
  <c r="E287" i="6"/>
  <c r="G287" i="6" s="1"/>
  <c r="F286" i="6"/>
  <c r="E286" i="6"/>
  <c r="G286" i="6" s="1"/>
  <c r="I286" i="6" s="1"/>
  <c r="J286" i="6" s="1"/>
  <c r="K286" i="6" s="1"/>
  <c r="L286" i="6" s="1"/>
  <c r="M286" i="6" s="1"/>
  <c r="N286" i="6" s="1"/>
  <c r="O286" i="6" s="1"/>
  <c r="F285" i="6"/>
  <c r="G285" i="6" s="1"/>
  <c r="E285" i="6"/>
  <c r="F284" i="6"/>
  <c r="R284" i="6" s="1"/>
  <c r="E284" i="6"/>
  <c r="F283" i="6"/>
  <c r="E283" i="6"/>
  <c r="G283" i="6" s="1"/>
  <c r="I283" i="6" s="1"/>
  <c r="J283" i="6" s="1"/>
  <c r="K283" i="6" s="1"/>
  <c r="L283" i="6" s="1"/>
  <c r="M283" i="6" s="1"/>
  <c r="N283" i="6" s="1"/>
  <c r="O283" i="6" s="1"/>
  <c r="F282" i="6"/>
  <c r="R282" i="6" s="1"/>
  <c r="E282" i="6"/>
  <c r="G282" i="6" s="1"/>
  <c r="I282" i="6" s="1"/>
  <c r="J282" i="6" s="1"/>
  <c r="K282" i="6" s="1"/>
  <c r="L282" i="6" s="1"/>
  <c r="M282" i="6" s="1"/>
  <c r="N282" i="6" s="1"/>
  <c r="O282" i="6" s="1"/>
  <c r="F281" i="6"/>
  <c r="E281" i="6"/>
  <c r="F280" i="6"/>
  <c r="P280" i="6" s="1"/>
  <c r="Q280" i="6" s="1" a="1"/>
  <c r="Q280" i="6" s="1"/>
  <c r="E280" i="6"/>
  <c r="G280" i="6" s="1"/>
  <c r="F279" i="6"/>
  <c r="E279" i="6"/>
  <c r="G279" i="6" s="1"/>
  <c r="F278" i="6"/>
  <c r="E278" i="6"/>
  <c r="F277" i="6"/>
  <c r="P277" i="6" s="1"/>
  <c r="Q277" i="6" s="1" a="1"/>
  <c r="Q277" i="6" s="1"/>
  <c r="E277" i="6"/>
  <c r="F276" i="6"/>
  <c r="P276" i="6" s="1"/>
  <c r="Q276" i="6" s="1" a="1"/>
  <c r="Q276" i="6" s="1"/>
  <c r="E276" i="6"/>
  <c r="G276" i="6" s="1"/>
  <c r="I276" i="6" s="1"/>
  <c r="J276" i="6" s="1"/>
  <c r="K276" i="6" s="1"/>
  <c r="L276" i="6" s="1"/>
  <c r="M276" i="6" s="1"/>
  <c r="N276" i="6" s="1"/>
  <c r="O276" i="6" s="1"/>
  <c r="F275" i="6"/>
  <c r="G275" i="6" s="1"/>
  <c r="I275" i="6" s="1"/>
  <c r="J275" i="6" s="1"/>
  <c r="K275" i="6" s="1"/>
  <c r="L275" i="6" s="1"/>
  <c r="M275" i="6" s="1"/>
  <c r="N275" i="6" s="1"/>
  <c r="O275" i="6" s="1"/>
  <c r="E275" i="6"/>
  <c r="H274" i="6"/>
  <c r="F274" i="6"/>
  <c r="E274" i="6"/>
  <c r="F273" i="6"/>
  <c r="E273" i="6"/>
  <c r="F272" i="6"/>
  <c r="E272" i="6"/>
  <c r="G272" i="6" s="1"/>
  <c r="I272" i="6" s="1"/>
  <c r="J272" i="6" s="1"/>
  <c r="K272" i="6" s="1"/>
  <c r="L272" i="6" s="1"/>
  <c r="M272" i="6" s="1"/>
  <c r="N272" i="6" s="1"/>
  <c r="O272" i="6" s="1"/>
  <c r="H271" i="6"/>
  <c r="Q271" i="6" s="1" a="1"/>
  <c r="Q271" i="6" s="1"/>
  <c r="F271" i="6"/>
  <c r="E271" i="6"/>
  <c r="G271" i="6" s="1"/>
  <c r="I271" i="6" s="1"/>
  <c r="J271" i="6" s="1"/>
  <c r="K271" i="6" s="1"/>
  <c r="L271" i="6" s="1"/>
  <c r="M271" i="6" s="1"/>
  <c r="N271" i="6" s="1"/>
  <c r="O271" i="6" s="1"/>
  <c r="H270" i="6"/>
  <c r="F270" i="6"/>
  <c r="P270" i="6" s="1"/>
  <c r="E270" i="6"/>
  <c r="G270" i="6" s="1"/>
  <c r="R270" i="6" s="1"/>
  <c r="H269" i="6"/>
  <c r="Q269" i="6" s="1" a="1"/>
  <c r="Q269" i="6" s="1"/>
  <c r="F269" i="6"/>
  <c r="E269" i="6"/>
  <c r="G269" i="6" s="1"/>
  <c r="H268" i="6"/>
  <c r="Q268" i="6" s="1" a="1"/>
  <c r="Q268" i="6" s="1"/>
  <c r="F268" i="6"/>
  <c r="E268" i="6"/>
  <c r="G268" i="6" s="1"/>
  <c r="I268" i="6" s="1"/>
  <c r="J268" i="6" s="1"/>
  <c r="K268" i="6" s="1"/>
  <c r="L268" i="6" s="1"/>
  <c r="M268" i="6" s="1"/>
  <c r="N268" i="6" s="1"/>
  <c r="O268" i="6" s="1"/>
  <c r="H267" i="6"/>
  <c r="Q267" i="6" s="1" a="1"/>
  <c r="Q267" i="6" s="1"/>
  <c r="F267" i="6"/>
  <c r="E267" i="6"/>
  <c r="G267" i="6" s="1"/>
  <c r="I267" i="6" s="1"/>
  <c r="J267" i="6" s="1"/>
  <c r="K267" i="6" s="1"/>
  <c r="L267" i="6" s="1"/>
  <c r="M267" i="6" s="1"/>
  <c r="N267" i="6" s="1"/>
  <c r="O267" i="6" s="1"/>
  <c r="F266" i="6"/>
  <c r="E266" i="6"/>
  <c r="H265" i="6"/>
  <c r="Q265" i="6" s="1" a="1"/>
  <c r="Q265" i="6" s="1"/>
  <c r="F265" i="6"/>
  <c r="E265" i="6"/>
  <c r="F264" i="6"/>
  <c r="E264" i="6"/>
  <c r="G264" i="6" s="1"/>
  <c r="F263" i="6"/>
  <c r="E263" i="6"/>
  <c r="G263" i="6" s="1"/>
  <c r="H262" i="6"/>
  <c r="F262" i="6"/>
  <c r="E262" i="6"/>
  <c r="H261" i="6"/>
  <c r="F261" i="6"/>
  <c r="E261" i="6"/>
  <c r="H260" i="6"/>
  <c r="Q260" i="6" s="1" a="1"/>
  <c r="Q260" i="6" s="1"/>
  <c r="F260" i="6"/>
  <c r="E260" i="6"/>
  <c r="G260" i="6" s="1"/>
  <c r="I260" i="6" s="1"/>
  <c r="H259" i="6"/>
  <c r="Q259" i="6" s="1" a="1"/>
  <c r="Q259" i="6" s="1"/>
  <c r="F259" i="6"/>
  <c r="E259" i="6"/>
  <c r="H258" i="6"/>
  <c r="Q258" i="6" s="1" a="1"/>
  <c r="Q258" i="6" s="1"/>
  <c r="F258" i="6"/>
  <c r="E258" i="6"/>
  <c r="G258" i="6" s="1"/>
  <c r="H257" i="6"/>
  <c r="Q257" i="6" s="1" a="1"/>
  <c r="Q257" i="6" s="1"/>
  <c r="F257" i="6"/>
  <c r="E257" i="6"/>
  <c r="G257" i="6" s="1"/>
  <c r="I257" i="6" s="1"/>
  <c r="J257" i="6" s="1"/>
  <c r="K257" i="6" s="1"/>
  <c r="L257" i="6" s="1"/>
  <c r="M257" i="6" s="1"/>
  <c r="N257" i="6" s="1"/>
  <c r="O257" i="6" s="1"/>
  <c r="H256" i="6"/>
  <c r="Q256" i="6" s="1" a="1"/>
  <c r="Q256" i="6" s="1"/>
  <c r="F256" i="6"/>
  <c r="E256" i="6"/>
  <c r="G256" i="6" s="1"/>
  <c r="I256" i="6" s="1"/>
  <c r="J256" i="6" s="1"/>
  <c r="K256" i="6" s="1"/>
  <c r="L256" i="6" s="1"/>
  <c r="M256" i="6" s="1"/>
  <c r="N256" i="6" s="1"/>
  <c r="O256" i="6" s="1"/>
  <c r="F255" i="6"/>
  <c r="E255" i="6"/>
  <c r="G255" i="6" s="1"/>
  <c r="I255" i="6" s="1"/>
  <c r="J255" i="6" s="1"/>
  <c r="K255" i="6" s="1"/>
  <c r="L255" i="6" s="1"/>
  <c r="M255" i="6" s="1"/>
  <c r="N255" i="6" s="1"/>
  <c r="O255" i="6" s="1"/>
  <c r="H254" i="6"/>
  <c r="Q254" i="6" s="1" a="1"/>
  <c r="Q254" i="6" s="1"/>
  <c r="F254" i="6"/>
  <c r="E254" i="6"/>
  <c r="H253" i="6"/>
  <c r="Q253" i="6" s="1" a="1"/>
  <c r="Q253" i="6" s="1"/>
  <c r="F253" i="6"/>
  <c r="E253" i="6"/>
  <c r="H252" i="6"/>
  <c r="Q252" i="6" s="1" a="1"/>
  <c r="Q252" i="6" s="1"/>
  <c r="F252" i="6"/>
  <c r="P252" i="6" s="1"/>
  <c r="E252" i="6"/>
  <c r="H251" i="6"/>
  <c r="F251" i="6"/>
  <c r="E251" i="6"/>
  <c r="F250" i="6"/>
  <c r="R250" i="6" s="1"/>
  <c r="E250" i="6"/>
  <c r="H249" i="6"/>
  <c r="F249" i="6"/>
  <c r="E249" i="6"/>
  <c r="F248" i="6"/>
  <c r="E248" i="6"/>
  <c r="G248" i="6" s="1"/>
  <c r="I248" i="6" s="1"/>
  <c r="J248" i="6" s="1"/>
  <c r="K248" i="6" s="1"/>
  <c r="L248" i="6" s="1"/>
  <c r="M248" i="6" s="1"/>
  <c r="N248" i="6" s="1"/>
  <c r="O248" i="6" s="1"/>
  <c r="R247" i="6"/>
  <c r="H247" i="6"/>
  <c r="Q247" i="6" s="1" a="1"/>
  <c r="Q247" i="6" s="1"/>
  <c r="F247" i="6"/>
  <c r="E247" i="6"/>
  <c r="H246" i="6"/>
  <c r="F246" i="6"/>
  <c r="R246" i="6" s="1"/>
  <c r="E246" i="6"/>
  <c r="G246" i="6" s="1"/>
  <c r="H245" i="6"/>
  <c r="Q245" i="6" s="1" a="1"/>
  <c r="Q245" i="6" s="1"/>
  <c r="F245" i="6"/>
  <c r="E245" i="6"/>
  <c r="H244" i="6"/>
  <c r="Q244" i="6" s="1" a="1"/>
  <c r="Q244" i="6" s="1"/>
  <c r="F244" i="6"/>
  <c r="E244" i="6"/>
  <c r="G244" i="6" s="1"/>
  <c r="H243" i="6"/>
  <c r="Q243" i="6" s="1" a="1"/>
  <c r="Q243" i="6" s="1"/>
  <c r="F243" i="6"/>
  <c r="E243" i="6"/>
  <c r="G243" i="6" s="1"/>
  <c r="I243" i="6" s="1"/>
  <c r="J243" i="6" s="1"/>
  <c r="K243" i="6" s="1"/>
  <c r="L243" i="6" s="1"/>
  <c r="M243" i="6" s="1"/>
  <c r="N243" i="6" s="1"/>
  <c r="O243" i="6" s="1"/>
  <c r="H242" i="6"/>
  <c r="Q242" i="6" s="1" a="1"/>
  <c r="Q242" i="6" s="1"/>
  <c r="F242" i="6"/>
  <c r="E242" i="6"/>
  <c r="H241" i="6"/>
  <c r="Q241" i="6" s="1" a="1"/>
  <c r="Q241" i="6" s="1"/>
  <c r="F241" i="6"/>
  <c r="E241" i="6"/>
  <c r="G241" i="6" s="1"/>
  <c r="H240" i="6"/>
  <c r="Q240" i="6" s="1" a="1"/>
  <c r="Q240" i="6" s="1"/>
  <c r="F240" i="6"/>
  <c r="E240" i="6"/>
  <c r="G240" i="6" s="1"/>
  <c r="H239" i="6"/>
  <c r="Q239" i="6" s="1" a="1"/>
  <c r="Q239" i="6" s="1"/>
  <c r="F239" i="6"/>
  <c r="E239" i="6"/>
  <c r="H238" i="6"/>
  <c r="Q238" i="6" s="1" a="1"/>
  <c r="Q238" i="6" s="1"/>
  <c r="F238" i="6"/>
  <c r="E238" i="6"/>
  <c r="H237" i="6"/>
  <c r="Q237" i="6" s="1" a="1"/>
  <c r="Q237" i="6" s="1"/>
  <c r="F237" i="6"/>
  <c r="E237" i="6"/>
  <c r="H236" i="6"/>
  <c r="Q236" i="6" s="1" a="1"/>
  <c r="Q236" i="6" s="1"/>
  <c r="F236" i="6"/>
  <c r="E236" i="6"/>
  <c r="G236" i="6" s="1"/>
  <c r="I236" i="6" s="1"/>
  <c r="J236" i="6" s="1"/>
  <c r="K236" i="6" s="1"/>
  <c r="L236" i="6" s="1"/>
  <c r="M236" i="6" s="1"/>
  <c r="N236" i="6" s="1"/>
  <c r="O236" i="6" s="1"/>
  <c r="H235" i="6"/>
  <c r="F235" i="6"/>
  <c r="E235" i="6"/>
  <c r="H234" i="6"/>
  <c r="F234" i="6"/>
  <c r="P234" i="6" s="1"/>
  <c r="E234" i="6"/>
  <c r="G234" i="6" s="1"/>
  <c r="H233" i="6"/>
  <c r="Q233" i="6" s="1" a="1"/>
  <c r="Q233" i="6" s="1"/>
  <c r="F233" i="6"/>
  <c r="E233" i="6"/>
  <c r="H232" i="6"/>
  <c r="Q232" i="6" s="1" a="1"/>
  <c r="Q232" i="6" s="1"/>
  <c r="F232" i="6"/>
  <c r="E232" i="6"/>
  <c r="G232" i="6" s="1"/>
  <c r="I232" i="6" s="1"/>
  <c r="J232" i="6" s="1"/>
  <c r="K232" i="6" s="1"/>
  <c r="L232" i="6" s="1"/>
  <c r="M232" i="6" s="1"/>
  <c r="N232" i="6" s="1"/>
  <c r="O232" i="6" s="1"/>
  <c r="H231" i="6"/>
  <c r="Q231" i="6" s="1" a="1"/>
  <c r="Q231" i="6" s="1"/>
  <c r="F231" i="6"/>
  <c r="E231" i="6"/>
  <c r="G231" i="6" s="1"/>
  <c r="I231" i="6" s="1"/>
  <c r="J231" i="6" s="1"/>
  <c r="K231" i="6" s="1"/>
  <c r="L231" i="6" s="1"/>
  <c r="M231" i="6" s="1"/>
  <c r="N231" i="6" s="1"/>
  <c r="O231" i="6" s="1"/>
  <c r="H230" i="6"/>
  <c r="Q230" i="6" s="1" a="1"/>
  <c r="Q230" i="6" s="1"/>
  <c r="F230" i="6"/>
  <c r="E230" i="6"/>
  <c r="H229" i="6"/>
  <c r="F229" i="6"/>
  <c r="E229" i="6"/>
  <c r="H228" i="6"/>
  <c r="Q228" i="6" s="1" a="1"/>
  <c r="Q228" i="6" s="1"/>
  <c r="F228" i="6"/>
  <c r="P228" i="6" s="1"/>
  <c r="E228" i="6"/>
  <c r="H227" i="6"/>
  <c r="F227" i="6"/>
  <c r="E227" i="6"/>
  <c r="H226" i="6"/>
  <c r="Q226" i="6" s="1" a="1"/>
  <c r="Q226" i="6" s="1"/>
  <c r="F226" i="6"/>
  <c r="E226" i="6"/>
  <c r="F225" i="6"/>
  <c r="E225" i="6"/>
  <c r="H224" i="6"/>
  <c r="F224" i="6"/>
  <c r="E224" i="6"/>
  <c r="G224" i="6" s="1"/>
  <c r="I224" i="6" s="1"/>
  <c r="J224" i="6" s="1"/>
  <c r="K224" i="6" s="1"/>
  <c r="L224" i="6" s="1"/>
  <c r="M224" i="6" s="1"/>
  <c r="N224" i="6" s="1"/>
  <c r="O224" i="6" s="1"/>
  <c r="F223" i="6"/>
  <c r="E223" i="6"/>
  <c r="H222" i="6"/>
  <c r="Q222" i="6" s="1" a="1"/>
  <c r="Q222" i="6" s="1"/>
  <c r="F222" i="6"/>
  <c r="E222" i="6"/>
  <c r="G222" i="6" s="1"/>
  <c r="P222" i="6" s="1"/>
  <c r="F221" i="6"/>
  <c r="E221" i="6"/>
  <c r="G221" i="6" s="1"/>
  <c r="I221" i="6" s="1"/>
  <c r="F220" i="6"/>
  <c r="E220" i="6"/>
  <c r="F219" i="6"/>
  <c r="E219" i="6"/>
  <c r="G219" i="6" s="1"/>
  <c r="F218" i="6"/>
  <c r="E218" i="6"/>
  <c r="F217" i="6"/>
  <c r="E217" i="6"/>
  <c r="H216" i="6"/>
  <c r="F216" i="6"/>
  <c r="E216" i="6"/>
  <c r="G216" i="6" s="1"/>
  <c r="I216" i="6" s="1"/>
  <c r="J216" i="6" s="1"/>
  <c r="K216" i="6" s="1"/>
  <c r="L216" i="6" s="1"/>
  <c r="M216" i="6" s="1"/>
  <c r="N216" i="6" s="1"/>
  <c r="O216" i="6" s="1"/>
  <c r="F215" i="6"/>
  <c r="E215" i="6"/>
  <c r="H214" i="6"/>
  <c r="Q214" i="6" s="1" a="1"/>
  <c r="Q214" i="6" s="1"/>
  <c r="F214" i="6"/>
  <c r="E214" i="6"/>
  <c r="H213" i="6"/>
  <c r="F213" i="6"/>
  <c r="E213" i="6"/>
  <c r="F212" i="6"/>
  <c r="E212" i="6"/>
  <c r="H211" i="6"/>
  <c r="F211" i="6"/>
  <c r="E211" i="6"/>
  <c r="G211" i="6" s="1"/>
  <c r="H210" i="6"/>
  <c r="F210" i="6"/>
  <c r="E210" i="6"/>
  <c r="G210" i="6" s="1"/>
  <c r="H209" i="6"/>
  <c r="F209" i="6"/>
  <c r="E209" i="6"/>
  <c r="G209" i="6" s="1"/>
  <c r="P209" i="6" s="1"/>
  <c r="F208" i="6"/>
  <c r="E208" i="6"/>
  <c r="G208" i="6" s="1"/>
  <c r="I208" i="6" s="1"/>
  <c r="F207" i="6"/>
  <c r="E207" i="6"/>
  <c r="G207" i="6" s="1"/>
  <c r="H207" i="6" s="1"/>
  <c r="F206" i="6"/>
  <c r="E206" i="6"/>
  <c r="H205" i="6"/>
  <c r="F205" i="6"/>
  <c r="E205" i="6"/>
  <c r="H204" i="6"/>
  <c r="F204" i="6"/>
  <c r="E204" i="6"/>
  <c r="F203" i="6"/>
  <c r="E203" i="6"/>
  <c r="G203" i="6" s="1"/>
  <c r="F202" i="6"/>
  <c r="E202" i="6"/>
  <c r="G202" i="6" s="1"/>
  <c r="I202" i="6" s="1"/>
  <c r="F201" i="6"/>
  <c r="E201" i="6"/>
  <c r="G201" i="6" s="1"/>
  <c r="I201" i="6" s="1"/>
  <c r="F200" i="6"/>
  <c r="G200" i="6" s="1"/>
  <c r="I200" i="6" s="1"/>
  <c r="E200" i="6"/>
  <c r="F199" i="6"/>
  <c r="E199" i="6"/>
  <c r="F198" i="6"/>
  <c r="E198" i="6"/>
  <c r="G198" i="6" s="1"/>
  <c r="I198" i="6" s="1"/>
  <c r="F197" i="6"/>
  <c r="E197" i="6"/>
  <c r="G197" i="6" s="1"/>
  <c r="I197" i="6" s="1"/>
  <c r="F196" i="6"/>
  <c r="E196" i="6"/>
  <c r="H195" i="6"/>
  <c r="F195" i="6"/>
  <c r="E195" i="6"/>
  <c r="G195" i="6" s="1"/>
  <c r="F194" i="6"/>
  <c r="E194" i="6"/>
  <c r="F193" i="6"/>
  <c r="E193" i="6"/>
  <c r="F192" i="6"/>
  <c r="R192" i="6" s="1"/>
  <c r="E192" i="6"/>
  <c r="G192" i="6" s="1"/>
  <c r="F191" i="6"/>
  <c r="E191" i="6"/>
  <c r="F190" i="6"/>
  <c r="E190" i="6"/>
  <c r="F189" i="6"/>
  <c r="E189" i="6"/>
  <c r="F188" i="6"/>
  <c r="E188" i="6"/>
  <c r="G188" i="6" s="1"/>
  <c r="I188" i="6" s="1"/>
  <c r="H187" i="6"/>
  <c r="F187" i="6"/>
  <c r="P187" i="6" s="1"/>
  <c r="E187" i="6"/>
  <c r="G187" i="6" s="1"/>
  <c r="I187" i="6" s="1"/>
  <c r="J187" i="6" s="1"/>
  <c r="K187" i="6" s="1"/>
  <c r="L187" i="6" s="1"/>
  <c r="M187" i="6" s="1"/>
  <c r="N187" i="6" s="1"/>
  <c r="O187" i="6" s="1"/>
  <c r="F186" i="6"/>
  <c r="E186" i="6"/>
  <c r="G186" i="6" s="1"/>
  <c r="F185" i="6"/>
  <c r="E185" i="6"/>
  <c r="G185" i="6" s="1"/>
  <c r="F184" i="6"/>
  <c r="E184" i="6"/>
  <c r="G184" i="6" s="1"/>
  <c r="F183" i="6"/>
  <c r="E183" i="6"/>
  <c r="G183" i="6" s="1"/>
  <c r="I183" i="6" s="1"/>
  <c r="F182" i="6"/>
  <c r="E182" i="6"/>
  <c r="G182" i="6" s="1"/>
  <c r="I182" i="6" s="1"/>
  <c r="H181" i="6"/>
  <c r="R181" i="6"/>
  <c r="F181" i="6"/>
  <c r="E181" i="6"/>
  <c r="F180" i="6"/>
  <c r="E180" i="6"/>
  <c r="H179" i="6"/>
  <c r="F179" i="6"/>
  <c r="E179" i="6"/>
  <c r="G179" i="6" s="1"/>
  <c r="F178" i="6"/>
  <c r="E178" i="6"/>
  <c r="G178" i="6" s="1"/>
  <c r="I178" i="6" s="1"/>
  <c r="F177" i="6"/>
  <c r="G177" i="6" s="1"/>
  <c r="E177" i="6"/>
  <c r="F176" i="6"/>
  <c r="E176" i="6"/>
  <c r="H175" i="6"/>
  <c r="F175" i="6"/>
  <c r="E175" i="6"/>
  <c r="G175" i="6" s="1"/>
  <c r="H174" i="6"/>
  <c r="F174" i="6"/>
  <c r="E174" i="6"/>
  <c r="G174" i="6" s="1"/>
  <c r="I174" i="6" s="1"/>
  <c r="J174" i="6" s="1"/>
  <c r="K174" i="6" s="1"/>
  <c r="L174" i="6" s="1"/>
  <c r="M174" i="6" s="1"/>
  <c r="N174" i="6" s="1"/>
  <c r="O174" i="6" s="1"/>
  <c r="R173" i="6"/>
  <c r="F173" i="6"/>
  <c r="E173" i="6"/>
  <c r="G173" i="6" s="1"/>
  <c r="H173" i="6" s="1"/>
  <c r="F172" i="6"/>
  <c r="E172" i="6"/>
  <c r="G172" i="6" s="1"/>
  <c r="H172" i="6" s="1"/>
  <c r="H171" i="6"/>
  <c r="F171" i="6"/>
  <c r="E171" i="6"/>
  <c r="G171" i="6" s="1"/>
  <c r="I171" i="6" s="1"/>
  <c r="J171" i="6" s="1"/>
  <c r="K171" i="6" s="1"/>
  <c r="L171" i="6" s="1"/>
  <c r="M171" i="6" s="1"/>
  <c r="N171" i="6" s="1"/>
  <c r="O171" i="6" s="1"/>
  <c r="H170" i="6"/>
  <c r="F170" i="6"/>
  <c r="E170" i="6"/>
  <c r="H169" i="6"/>
  <c r="F169" i="6"/>
  <c r="P169" i="6" s="1"/>
  <c r="E169" i="6"/>
  <c r="F168" i="6"/>
  <c r="E168" i="6"/>
  <c r="F167" i="6"/>
  <c r="E167" i="6"/>
  <c r="H166" i="6"/>
  <c r="F166" i="6"/>
  <c r="E166" i="6"/>
  <c r="G166" i="6" s="1"/>
  <c r="I166" i="6" s="1"/>
  <c r="J166" i="6" s="1"/>
  <c r="K166" i="6" s="1"/>
  <c r="L166" i="6" s="1"/>
  <c r="M166" i="6" s="1"/>
  <c r="N166" i="6" s="1"/>
  <c r="O166" i="6" s="1"/>
  <c r="F165" i="6"/>
  <c r="E165" i="6"/>
  <c r="F164" i="6"/>
  <c r="E164" i="6"/>
  <c r="H163" i="6"/>
  <c r="F163" i="6"/>
  <c r="E163" i="6"/>
  <c r="F162" i="6"/>
  <c r="E162" i="6"/>
  <c r="G162" i="6" s="1"/>
  <c r="I162" i="6" s="1"/>
  <c r="F161" i="6"/>
  <c r="E161" i="6"/>
  <c r="G161" i="6" s="1"/>
  <c r="H160" i="6"/>
  <c r="F160" i="6"/>
  <c r="E160" i="6"/>
  <c r="F159" i="6"/>
  <c r="E159" i="6"/>
  <c r="G159" i="6" s="1"/>
  <c r="I159" i="6" s="1"/>
  <c r="F158" i="6"/>
  <c r="E158" i="6"/>
  <c r="H157" i="6"/>
  <c r="F157" i="6"/>
  <c r="E157" i="6"/>
  <c r="G157" i="6" s="1"/>
  <c r="F156" i="6"/>
  <c r="G156" i="6" s="1"/>
  <c r="I156" i="6" s="1"/>
  <c r="E156" i="6"/>
  <c r="H155" i="6"/>
  <c r="F155" i="6"/>
  <c r="E155" i="6"/>
  <c r="F154" i="6"/>
  <c r="E154" i="6"/>
  <c r="F153" i="6"/>
  <c r="E153" i="6"/>
  <c r="F152" i="6"/>
  <c r="E152" i="6"/>
  <c r="F151" i="6"/>
  <c r="E151" i="6"/>
  <c r="F150" i="6"/>
  <c r="E150" i="6"/>
  <c r="G150" i="6" s="1"/>
  <c r="I150" i="6" s="1"/>
  <c r="H149" i="6"/>
  <c r="F149" i="6"/>
  <c r="P149" i="6" s="1"/>
  <c r="E149" i="6"/>
  <c r="G149" i="6" s="1"/>
  <c r="F148" i="6"/>
  <c r="E148" i="6"/>
  <c r="G148" i="6" s="1"/>
  <c r="H148" i="6" s="1"/>
  <c r="F147" i="6"/>
  <c r="E147" i="6"/>
  <c r="G147" i="6" s="1"/>
  <c r="I147" i="6" s="1"/>
  <c r="H146" i="6"/>
  <c r="F146" i="6"/>
  <c r="E146" i="6"/>
  <c r="H145" i="6"/>
  <c r="F145" i="6"/>
  <c r="P145" i="6" s="1"/>
  <c r="E145" i="6"/>
  <c r="F144" i="6"/>
  <c r="E144" i="6"/>
  <c r="F143" i="6"/>
  <c r="E143" i="6"/>
  <c r="H142" i="6"/>
  <c r="F142" i="6"/>
  <c r="E142" i="6"/>
  <c r="F141" i="6"/>
  <c r="E141" i="6"/>
  <c r="F140" i="6"/>
  <c r="E140" i="6"/>
  <c r="G140" i="6" s="1"/>
  <c r="I140" i="6" s="1"/>
  <c r="H139" i="6"/>
  <c r="F139" i="6"/>
  <c r="E139" i="6"/>
  <c r="F138" i="6"/>
  <c r="E138" i="6"/>
  <c r="G138" i="6" s="1"/>
  <c r="I138" i="6" s="1"/>
  <c r="F137" i="6"/>
  <c r="E137" i="6"/>
  <c r="G137" i="6" s="1"/>
  <c r="H137" i="6" s="1"/>
  <c r="F136" i="6"/>
  <c r="E136" i="6"/>
  <c r="G136" i="6" s="1"/>
  <c r="I136" i="6" s="1"/>
  <c r="F135" i="6"/>
  <c r="E135" i="6"/>
  <c r="G135" i="6" s="1"/>
  <c r="I135" i="6" s="1"/>
  <c r="F134" i="6"/>
  <c r="E134" i="6"/>
  <c r="G134" i="6" s="1"/>
  <c r="I134" i="6" s="1"/>
  <c r="F133" i="6"/>
  <c r="G133" i="6" s="1"/>
  <c r="E133" i="6"/>
  <c r="F132" i="6"/>
  <c r="E132" i="6"/>
  <c r="F131" i="6"/>
  <c r="R131" i="6" s="1"/>
  <c r="E131" i="6"/>
  <c r="F130" i="6"/>
  <c r="E130" i="6"/>
  <c r="F129" i="6"/>
  <c r="E129" i="6"/>
  <c r="F128" i="6"/>
  <c r="E128" i="6"/>
  <c r="F127" i="6"/>
  <c r="E127" i="6"/>
  <c r="G127" i="6" s="1"/>
  <c r="F126" i="6"/>
  <c r="E126" i="6"/>
  <c r="G126" i="6" s="1"/>
  <c r="I126" i="6" s="1"/>
  <c r="H125" i="6"/>
  <c r="F125" i="6"/>
  <c r="E125" i="6"/>
  <c r="F124" i="6"/>
  <c r="E124" i="6"/>
  <c r="G124" i="6" s="1"/>
  <c r="F123" i="6"/>
  <c r="E123" i="6"/>
  <c r="G123" i="6" s="1"/>
  <c r="I123" i="6" s="1"/>
  <c r="H122" i="6"/>
  <c r="F122" i="6"/>
  <c r="E122" i="6"/>
  <c r="G122" i="6" s="1"/>
  <c r="I122" i="6" s="1"/>
  <c r="J122" i="6" s="1"/>
  <c r="K122" i="6" s="1"/>
  <c r="L122" i="6" s="1"/>
  <c r="M122" i="6" s="1"/>
  <c r="N122" i="6" s="1"/>
  <c r="O122" i="6" s="1"/>
  <c r="F121" i="6"/>
  <c r="E121" i="6"/>
  <c r="F120" i="6"/>
  <c r="E120" i="6"/>
  <c r="F119" i="6"/>
  <c r="E119" i="6"/>
  <c r="F118" i="6"/>
  <c r="E118" i="6"/>
  <c r="G118" i="6" s="1"/>
  <c r="I118" i="6" s="1"/>
  <c r="F117" i="6"/>
  <c r="E117" i="6"/>
  <c r="G117" i="6" s="1"/>
  <c r="I117" i="6" s="1"/>
  <c r="H116" i="6"/>
  <c r="F116" i="6"/>
  <c r="E116" i="6"/>
  <c r="H115" i="6"/>
  <c r="F115" i="6"/>
  <c r="P115" i="6" s="1"/>
  <c r="E115" i="6"/>
  <c r="H114" i="6"/>
  <c r="F114" i="6"/>
  <c r="E114" i="6"/>
  <c r="G114" i="6" s="1"/>
  <c r="P114" i="6" s="1"/>
  <c r="F113" i="6"/>
  <c r="R113" i="6" s="1"/>
  <c r="E113" i="6"/>
  <c r="G113" i="6" s="1"/>
  <c r="I113" i="6" s="1"/>
  <c r="F112" i="6"/>
  <c r="E112" i="6"/>
  <c r="G112" i="6" s="1"/>
  <c r="I112" i="6" s="1"/>
  <c r="F111" i="6"/>
  <c r="E111" i="6"/>
  <c r="G111" i="6" s="1"/>
  <c r="I111" i="6" s="1"/>
  <c r="F110" i="6"/>
  <c r="E110" i="6"/>
  <c r="F109" i="6"/>
  <c r="E109" i="6"/>
  <c r="F108" i="6"/>
  <c r="E108" i="6"/>
  <c r="F107" i="6"/>
  <c r="E107" i="6"/>
  <c r="F106" i="6"/>
  <c r="E106" i="6"/>
  <c r="G106" i="6" s="1"/>
  <c r="I106" i="6" s="1"/>
  <c r="F105" i="6"/>
  <c r="E105" i="6"/>
  <c r="F104" i="6"/>
  <c r="E104" i="6"/>
  <c r="F103" i="6"/>
  <c r="E103" i="6"/>
  <c r="G103" i="6" s="1"/>
  <c r="I103" i="6" s="1"/>
  <c r="F102" i="6"/>
  <c r="E102" i="6"/>
  <c r="G102" i="6" s="1"/>
  <c r="F101" i="6"/>
  <c r="E101" i="6"/>
  <c r="G101" i="6" s="1"/>
  <c r="F100" i="6"/>
  <c r="E100" i="6"/>
  <c r="F99" i="6"/>
  <c r="E99" i="6"/>
  <c r="G99" i="6" s="1"/>
  <c r="F98" i="6"/>
  <c r="E98" i="6"/>
  <c r="F97" i="6"/>
  <c r="E97" i="6"/>
  <c r="F96" i="6"/>
  <c r="E96" i="6"/>
  <c r="G96" i="6" s="1"/>
  <c r="I96" i="6" s="1"/>
  <c r="F95" i="6"/>
  <c r="E95" i="6"/>
  <c r="G95" i="6" s="1"/>
  <c r="I95" i="6" s="1"/>
  <c r="F94" i="6"/>
  <c r="E94" i="6"/>
  <c r="G94" i="6" s="1"/>
  <c r="I94" i="6" s="1"/>
  <c r="F93" i="6"/>
  <c r="E93" i="6"/>
  <c r="F92" i="6"/>
  <c r="E92" i="6"/>
  <c r="F91" i="6"/>
  <c r="E91" i="6"/>
  <c r="G91" i="6" s="1"/>
  <c r="I91" i="6" s="1"/>
  <c r="H90" i="6"/>
  <c r="F90" i="6"/>
  <c r="E90" i="6"/>
  <c r="G90" i="6" s="1"/>
  <c r="I90" i="6" s="1"/>
  <c r="J90" i="6" s="1"/>
  <c r="K90" i="6" s="1"/>
  <c r="L90" i="6" s="1"/>
  <c r="M90" i="6" s="1"/>
  <c r="N90" i="6" s="1"/>
  <c r="O90" i="6" s="1"/>
  <c r="F89" i="6"/>
  <c r="E89" i="6"/>
  <c r="G89" i="6" s="1"/>
  <c r="I89" i="6" s="1"/>
  <c r="F88" i="6"/>
  <c r="E88" i="6"/>
  <c r="G88" i="6" s="1"/>
  <c r="H88" i="6" s="1"/>
  <c r="F87" i="6"/>
  <c r="E87" i="6"/>
  <c r="G87" i="6" s="1"/>
  <c r="I87" i="6" s="1"/>
  <c r="F86" i="6"/>
  <c r="E86" i="6"/>
  <c r="F85" i="6"/>
  <c r="E85" i="6"/>
  <c r="F84" i="6"/>
  <c r="E84" i="6"/>
  <c r="G84" i="6" s="1"/>
  <c r="I84" i="6" s="1"/>
  <c r="F83" i="6"/>
  <c r="G83" i="6" s="1"/>
  <c r="I83" i="6" s="1"/>
  <c r="E83" i="6"/>
  <c r="F82" i="6"/>
  <c r="E82" i="6"/>
  <c r="F81" i="6"/>
  <c r="E81" i="6"/>
  <c r="F80" i="6"/>
  <c r="E80" i="6"/>
  <c r="G80" i="6" s="1"/>
  <c r="I80" i="6" s="1"/>
  <c r="H79" i="6"/>
  <c r="F79" i="6"/>
  <c r="E79" i="6"/>
  <c r="G79" i="6" s="1"/>
  <c r="I79" i="6" s="1"/>
  <c r="J79" i="6" s="1"/>
  <c r="K79" i="6" s="1"/>
  <c r="L79" i="6" s="1"/>
  <c r="M79" i="6" s="1"/>
  <c r="N79" i="6" s="1"/>
  <c r="O79" i="6" s="1"/>
  <c r="F78" i="6"/>
  <c r="E78" i="6"/>
  <c r="G78" i="6" s="1"/>
  <c r="I78" i="6" s="1"/>
  <c r="H77" i="6"/>
  <c r="F77" i="6"/>
  <c r="E77" i="6"/>
  <c r="G77" i="6" s="1"/>
  <c r="I77" i="6" s="1"/>
  <c r="J77" i="6" s="1"/>
  <c r="K77" i="6" s="1"/>
  <c r="L77" i="6" s="1"/>
  <c r="M77" i="6" s="1"/>
  <c r="N77" i="6" s="1"/>
  <c r="O77" i="6" s="1"/>
  <c r="F76" i="6"/>
  <c r="E76" i="6"/>
  <c r="G76" i="6" s="1"/>
  <c r="F75" i="6"/>
  <c r="E75" i="6"/>
  <c r="G75" i="6" s="1"/>
  <c r="H75" i="6" s="1"/>
  <c r="F74" i="6"/>
  <c r="E74" i="6"/>
  <c r="G74" i="6" s="1"/>
  <c r="I74" i="6" s="1"/>
  <c r="F73" i="6"/>
  <c r="G73" i="6" s="1"/>
  <c r="I73" i="6" s="1"/>
  <c r="E73" i="6"/>
  <c r="F72" i="6"/>
  <c r="E72" i="6"/>
  <c r="F71" i="6"/>
  <c r="E71" i="6"/>
  <c r="F70" i="6"/>
  <c r="E70" i="6"/>
  <c r="G70" i="6" s="1"/>
  <c r="I70" i="6" s="1"/>
  <c r="F69" i="6"/>
  <c r="E69" i="6"/>
  <c r="F68" i="6"/>
  <c r="E68" i="6"/>
  <c r="G68" i="6" s="1"/>
  <c r="I68" i="6" s="1"/>
  <c r="F67" i="6"/>
  <c r="G67" i="6" s="1"/>
  <c r="I67" i="6" s="1"/>
  <c r="E67" i="6"/>
  <c r="H66" i="6"/>
  <c r="F66" i="6"/>
  <c r="E66" i="6"/>
  <c r="G66" i="6" s="1"/>
  <c r="F65" i="6"/>
  <c r="E65" i="6"/>
  <c r="F64" i="6"/>
  <c r="E64" i="6"/>
  <c r="G64" i="6" s="1"/>
  <c r="I64" i="6" s="1"/>
  <c r="F63" i="6"/>
  <c r="E63" i="6"/>
  <c r="G63" i="6" s="1"/>
  <c r="I63" i="6" s="1"/>
  <c r="F62" i="6"/>
  <c r="E62" i="6"/>
  <c r="F61" i="6"/>
  <c r="E61" i="6"/>
  <c r="F60" i="6"/>
  <c r="E60" i="6"/>
  <c r="F59" i="6"/>
  <c r="E59" i="6"/>
  <c r="F58" i="6"/>
  <c r="E58" i="6"/>
  <c r="F57" i="6"/>
  <c r="E57" i="6"/>
  <c r="F56" i="6"/>
  <c r="E56" i="6"/>
  <c r="F55" i="6"/>
  <c r="E55" i="6"/>
  <c r="F54" i="6"/>
  <c r="E54" i="6"/>
  <c r="G54" i="6" s="1"/>
  <c r="I54" i="6" s="1"/>
  <c r="F53" i="6"/>
  <c r="E53" i="6"/>
  <c r="F52" i="6"/>
  <c r="E52" i="6"/>
  <c r="G52" i="6" s="1"/>
  <c r="I52" i="6" s="1"/>
  <c r="F51" i="6"/>
  <c r="E51" i="6"/>
  <c r="G51" i="6" s="1"/>
  <c r="I51" i="6" s="1"/>
  <c r="F50" i="6"/>
  <c r="E50" i="6"/>
  <c r="F49" i="6"/>
  <c r="E49" i="6"/>
  <c r="F48" i="6"/>
  <c r="E48" i="6"/>
  <c r="F47" i="6"/>
  <c r="E47" i="6"/>
  <c r="G47" i="6" s="1"/>
  <c r="I47" i="6" s="1"/>
  <c r="F46" i="6"/>
  <c r="E46" i="6"/>
  <c r="F45" i="6"/>
  <c r="E45" i="6"/>
  <c r="F44" i="6"/>
  <c r="E44" i="6"/>
  <c r="F43" i="6"/>
  <c r="E43" i="6"/>
  <c r="F42" i="6"/>
  <c r="E42" i="6"/>
  <c r="G42" i="6" s="1"/>
  <c r="F41" i="6"/>
  <c r="E41" i="6"/>
  <c r="F40" i="6"/>
  <c r="E40" i="6"/>
  <c r="G40" i="6" s="1"/>
  <c r="H40" i="6" s="1"/>
  <c r="F39" i="6"/>
  <c r="E39" i="6"/>
  <c r="G39" i="6" s="1"/>
  <c r="I39" i="6" s="1"/>
  <c r="F38" i="6"/>
  <c r="E38" i="6"/>
  <c r="F37" i="6"/>
  <c r="E37" i="6"/>
  <c r="F36" i="6"/>
  <c r="E36" i="6"/>
  <c r="F35" i="6"/>
  <c r="E35" i="6"/>
  <c r="G35" i="6" s="1"/>
  <c r="I35" i="6" s="1"/>
  <c r="F34" i="6"/>
  <c r="E34" i="6"/>
  <c r="G34" i="6" s="1"/>
  <c r="I34" i="6" s="1"/>
  <c r="F33" i="6"/>
  <c r="E33" i="6"/>
  <c r="F32" i="6"/>
  <c r="E32" i="6"/>
  <c r="F31" i="6"/>
  <c r="E31" i="6"/>
  <c r="G31" i="6" s="1"/>
  <c r="F30" i="6"/>
  <c r="E30" i="6"/>
  <c r="F29" i="6"/>
  <c r="E29" i="6"/>
  <c r="F28" i="6"/>
  <c r="E28" i="6"/>
  <c r="G28" i="6" s="1"/>
  <c r="I28" i="6" s="1"/>
  <c r="F27" i="6"/>
  <c r="E27" i="6"/>
  <c r="G27" i="6" s="1"/>
  <c r="I27" i="6" s="1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G20" i="6" s="1"/>
  <c r="I20" i="6" s="1"/>
  <c r="F19" i="6"/>
  <c r="E19" i="6"/>
  <c r="F18" i="6"/>
  <c r="E18" i="6"/>
  <c r="G18" i="6" s="1"/>
  <c r="I18" i="6" s="1"/>
  <c r="F17" i="6"/>
  <c r="E17" i="6"/>
  <c r="G17" i="6" s="1"/>
  <c r="F16" i="6"/>
  <c r="E16" i="6"/>
  <c r="G16" i="6" s="1"/>
  <c r="I16" i="6" s="1"/>
  <c r="F15" i="6"/>
  <c r="E15" i="6"/>
  <c r="G15" i="6" s="1"/>
  <c r="F14" i="6"/>
  <c r="E14" i="6"/>
  <c r="F13" i="6"/>
  <c r="E13" i="6"/>
  <c r="F12" i="6"/>
  <c r="E12" i="6"/>
  <c r="G12" i="6" s="1"/>
  <c r="I12" i="6" s="1"/>
  <c r="F11" i="6"/>
  <c r="E11" i="6"/>
  <c r="F10" i="6"/>
  <c r="E10" i="6"/>
  <c r="AE9" i="6"/>
  <c r="F9" i="6"/>
  <c r="E9" i="6"/>
  <c r="G9" i="6" s="1"/>
  <c r="I9" i="6" s="1"/>
  <c r="F8" i="6"/>
  <c r="E8" i="6"/>
  <c r="F7" i="6"/>
  <c r="E7" i="6"/>
  <c r="G7" i="6" s="1"/>
  <c r="F6" i="6"/>
  <c r="E6" i="6"/>
  <c r="G6" i="6" s="1"/>
  <c r="I6" i="6" s="1"/>
  <c r="F5" i="6"/>
  <c r="E5" i="6"/>
  <c r="G5" i="6" s="1"/>
  <c r="I5" i="6" s="1"/>
  <c r="F4" i="6"/>
  <c r="E4" i="6"/>
  <c r="G4" i="6" s="1"/>
  <c r="H4" i="6" s="1"/>
  <c r="F3" i="6"/>
  <c r="E3" i="6"/>
  <c r="G3" i="6" s="1"/>
  <c r="F2" i="6"/>
  <c r="E2" i="6"/>
  <c r="F84" i="2"/>
  <c r="F38" i="2"/>
  <c r="H38" i="2"/>
  <c r="G38" i="2"/>
  <c r="L315" i="2" a="1"/>
  <c r="L315" i="2" s="1"/>
  <c r="L316" i="2" a="1"/>
  <c r="L316" i="2" s="1"/>
  <c r="L317" i="2" a="1"/>
  <c r="L317" i="2" s="1"/>
  <c r="L318" i="2" a="1"/>
  <c r="L318" i="2" s="1"/>
  <c r="L319" i="2" a="1"/>
  <c r="L319" i="2" s="1"/>
  <c r="L320" i="2" a="1"/>
  <c r="L320" i="2" s="1"/>
  <c r="L321" i="2" a="1"/>
  <c r="L321" i="2" s="1"/>
  <c r="L322" i="2" a="1"/>
  <c r="L322" i="2" s="1"/>
  <c r="L323" i="2" a="1"/>
  <c r="L323" i="2" s="1"/>
  <c r="L324" i="2" a="1"/>
  <c r="L324" i="2" s="1"/>
  <c r="L325" i="2" a="1"/>
  <c r="L325" i="2" s="1"/>
  <c r="L326" i="2" a="1"/>
  <c r="L326" i="2" s="1"/>
  <c r="L327" i="2" a="1"/>
  <c r="L327" i="2" s="1"/>
  <c r="L328" i="2" a="1"/>
  <c r="L328" i="2" s="1"/>
  <c r="L329" i="2" a="1"/>
  <c r="L329" i="2" s="1"/>
  <c r="L330" i="2" a="1"/>
  <c r="L330" i="2" s="1"/>
  <c r="L331" i="2" a="1"/>
  <c r="L331" i="2" s="1"/>
  <c r="M315" i="2" a="1"/>
  <c r="M315" i="2" s="1"/>
  <c r="M316" i="2" a="1"/>
  <c r="M316" i="2" s="1"/>
  <c r="M317" i="2" a="1"/>
  <c r="M317" i="2" s="1"/>
  <c r="M318" i="2" a="1"/>
  <c r="M318" i="2" s="1"/>
  <c r="M319" i="2" a="1"/>
  <c r="M319" i="2" s="1"/>
  <c r="M320" i="2" a="1"/>
  <c r="M320" i="2" s="1"/>
  <c r="M321" i="2" a="1"/>
  <c r="M321" i="2" s="1"/>
  <c r="M322" i="2" a="1"/>
  <c r="M322" i="2" s="1"/>
  <c r="M323" i="2" a="1"/>
  <c r="M323" i="2" s="1"/>
  <c r="M324" i="2" a="1"/>
  <c r="M324" i="2" s="1"/>
  <c r="M325" i="2" a="1"/>
  <c r="M325" i="2" s="1"/>
  <c r="M326" i="2" a="1"/>
  <c r="M326" i="2" s="1"/>
  <c r="M327" i="2" a="1"/>
  <c r="M327" i="2" s="1"/>
  <c r="M328" i="2" a="1"/>
  <c r="M328" i="2" s="1"/>
  <c r="M329" i="2" a="1"/>
  <c r="M329" i="2" s="1"/>
  <c r="M330" i="2" a="1"/>
  <c r="M330" i="2" s="1"/>
  <c r="M331" i="2" a="1"/>
  <c r="M331" i="2" s="1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J195" i="2" s="1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J235" i="2" s="1"/>
  <c r="G236" i="2"/>
  <c r="J236" i="2" s="1"/>
  <c r="G237" i="2"/>
  <c r="J237" i="2" s="1"/>
  <c r="G238" i="2"/>
  <c r="J238" i="2" s="1"/>
  <c r="G239" i="2"/>
  <c r="J239" i="2" s="1"/>
  <c r="G240" i="2"/>
  <c r="J240" i="2" s="1"/>
  <c r="G241" i="2"/>
  <c r="J241" i="2" s="1"/>
  <c r="G242" i="2"/>
  <c r="J242" i="2" s="1"/>
  <c r="G243" i="2"/>
  <c r="J243" i="2" s="1"/>
  <c r="G244" i="2"/>
  <c r="J244" i="2" s="1"/>
  <c r="G245" i="2"/>
  <c r="J245" i="2" s="1"/>
  <c r="G246" i="2"/>
  <c r="J246" i="2" s="1"/>
  <c r="G247" i="2"/>
  <c r="J247" i="2" s="1"/>
  <c r="G248" i="2"/>
  <c r="G249" i="2"/>
  <c r="J249" i="2" s="1"/>
  <c r="G250" i="2"/>
  <c r="G251" i="2"/>
  <c r="J251" i="2" s="1"/>
  <c r="G252" i="2"/>
  <c r="J252" i="2" s="1"/>
  <c r="G253" i="2"/>
  <c r="G254" i="2"/>
  <c r="J254" i="2" s="1"/>
  <c r="G255" i="2"/>
  <c r="G256" i="2"/>
  <c r="J256" i="2" s="1"/>
  <c r="G257" i="2"/>
  <c r="J257" i="2" s="1"/>
  <c r="G258" i="2"/>
  <c r="J258" i="2" s="1"/>
  <c r="G259" i="2"/>
  <c r="G260" i="2"/>
  <c r="J260" i="2" s="1"/>
  <c r="G261" i="2"/>
  <c r="J261" i="2" s="1"/>
  <c r="G262" i="2"/>
  <c r="J262" i="2" s="1"/>
  <c r="G263" i="2"/>
  <c r="G264" i="2"/>
  <c r="G265" i="2"/>
  <c r="J265" i="2" s="1"/>
  <c r="G266" i="2"/>
  <c r="G267" i="2"/>
  <c r="J267" i="2" s="1"/>
  <c r="G268" i="2"/>
  <c r="J268" i="2" s="1"/>
  <c r="G269" i="2"/>
  <c r="J269" i="2" s="1"/>
  <c r="G270" i="2"/>
  <c r="J270" i="2" s="1"/>
  <c r="G271" i="2"/>
  <c r="J271" i="2" s="1"/>
  <c r="G272" i="2"/>
  <c r="G273" i="2"/>
  <c r="G274" i="2"/>
  <c r="J274" i="2" s="1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I95" i="2" s="1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2" i="2"/>
  <c r="F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I241" i="6" l="1"/>
  <c r="J241" i="6" s="1"/>
  <c r="K241" i="6" s="1"/>
  <c r="L241" i="6" s="1"/>
  <c r="M241" i="6" s="1"/>
  <c r="N241" i="6" s="1"/>
  <c r="O241" i="6" s="1"/>
  <c r="P241" i="6"/>
  <c r="P286" i="6"/>
  <c r="Q286" i="6" s="1" a="1"/>
  <c r="Q286" i="6" s="1"/>
  <c r="I177" i="6"/>
  <c r="H177" i="6"/>
  <c r="I179" i="6"/>
  <c r="J179" i="6" s="1"/>
  <c r="K179" i="6" s="1"/>
  <c r="L179" i="6" s="1"/>
  <c r="M179" i="6" s="1"/>
  <c r="N179" i="6" s="1"/>
  <c r="O179" i="6" s="1"/>
  <c r="P179" i="6"/>
  <c r="I313" i="6"/>
  <c r="J313" i="6" s="1"/>
  <c r="K313" i="6" s="1"/>
  <c r="L313" i="6" s="1"/>
  <c r="M313" i="6" s="1"/>
  <c r="N313" i="6" s="1"/>
  <c r="O313" i="6" s="1"/>
  <c r="P313" i="6"/>
  <c r="Q313" i="6" s="1" a="1"/>
  <c r="Q313" i="6" s="1"/>
  <c r="I264" i="6"/>
  <c r="J264" i="6" s="1"/>
  <c r="K264" i="6" s="1"/>
  <c r="L264" i="6" s="1"/>
  <c r="M264" i="6" s="1"/>
  <c r="N264" i="6" s="1"/>
  <c r="O264" i="6" s="1"/>
  <c r="P264" i="6"/>
  <c r="Q264" i="6" s="1" a="1"/>
  <c r="Q264" i="6" s="1"/>
  <c r="I309" i="6"/>
  <c r="J309" i="6" s="1"/>
  <c r="K309" i="6" s="1"/>
  <c r="L309" i="6" s="1"/>
  <c r="M309" i="6" s="1"/>
  <c r="N309" i="6" s="1"/>
  <c r="O309" i="6" s="1"/>
  <c r="P309" i="6"/>
  <c r="Q309" i="6" s="1" a="1"/>
  <c r="Q309" i="6" s="1"/>
  <c r="I289" i="6"/>
  <c r="J289" i="6" s="1"/>
  <c r="K289" i="6" s="1"/>
  <c r="L289" i="6" s="1"/>
  <c r="M289" i="6" s="1"/>
  <c r="N289" i="6" s="1"/>
  <c r="O289" i="6" s="1"/>
  <c r="P289" i="6"/>
  <c r="Q289" i="6" s="1" a="1"/>
  <c r="Q289" i="6" s="1"/>
  <c r="I203" i="6"/>
  <c r="H203" i="6"/>
  <c r="I240" i="6"/>
  <c r="J240" i="6" s="1"/>
  <c r="K240" i="6" s="1"/>
  <c r="L240" i="6" s="1"/>
  <c r="M240" i="6" s="1"/>
  <c r="N240" i="6" s="1"/>
  <c r="O240" i="6" s="1"/>
  <c r="P240" i="6"/>
  <c r="I287" i="6"/>
  <c r="J287" i="6" s="1"/>
  <c r="K287" i="6" s="1"/>
  <c r="L287" i="6" s="1"/>
  <c r="M287" i="6" s="1"/>
  <c r="N287" i="6" s="1"/>
  <c r="O287" i="6" s="1"/>
  <c r="H287" i="6"/>
  <c r="P287" i="6"/>
  <c r="Q287" i="6" s="1" a="1"/>
  <c r="Q287" i="6" s="1"/>
  <c r="I133" i="6"/>
  <c r="H133" i="6"/>
  <c r="I263" i="6"/>
  <c r="J263" i="6" s="1"/>
  <c r="K263" i="6" s="1"/>
  <c r="L263" i="6" s="1"/>
  <c r="M263" i="6" s="1"/>
  <c r="N263" i="6" s="1"/>
  <c r="O263" i="6" s="1"/>
  <c r="H263" i="6"/>
  <c r="P263" i="6"/>
  <c r="Q263" i="6" s="1" a="1"/>
  <c r="Q263" i="6" s="1"/>
  <c r="I157" i="6"/>
  <c r="J157" i="6" s="1"/>
  <c r="K157" i="6" s="1"/>
  <c r="L157" i="6" s="1"/>
  <c r="M157" i="6" s="1"/>
  <c r="N157" i="6" s="1"/>
  <c r="O157" i="6" s="1"/>
  <c r="P157" i="6"/>
  <c r="I192" i="6"/>
  <c r="H192" i="6"/>
  <c r="I285" i="6"/>
  <c r="J285" i="6" s="1"/>
  <c r="K285" i="6" s="1"/>
  <c r="L285" i="6" s="1"/>
  <c r="M285" i="6" s="1"/>
  <c r="N285" i="6" s="1"/>
  <c r="O285" i="6" s="1"/>
  <c r="P285" i="6"/>
  <c r="Q285" i="6" s="1" a="1"/>
  <c r="Q285" i="6" s="1"/>
  <c r="P314" i="6"/>
  <c r="Q314" i="6" s="1" a="1"/>
  <c r="Q314" i="6" s="1"/>
  <c r="R177" i="6"/>
  <c r="P303" i="6"/>
  <c r="Q303" i="6" s="1" a="1"/>
  <c r="Q303" i="6" s="1"/>
  <c r="G121" i="6"/>
  <c r="I121" i="6" s="1"/>
  <c r="P237" i="6"/>
  <c r="I209" i="6"/>
  <c r="J209" i="6" s="1"/>
  <c r="K209" i="6" s="1"/>
  <c r="L209" i="6" s="1"/>
  <c r="M209" i="6" s="1"/>
  <c r="N209" i="6" s="1"/>
  <c r="O209" i="6" s="1"/>
  <c r="R323" i="6"/>
  <c r="I323" i="6"/>
  <c r="J323" i="6" s="1"/>
  <c r="K323" i="6" s="1"/>
  <c r="L323" i="6" s="1"/>
  <c r="M323" i="6" s="1"/>
  <c r="N323" i="6" s="1"/>
  <c r="O323" i="6" s="1"/>
  <c r="I168" i="6"/>
  <c r="H168" i="6"/>
  <c r="P122" i="6"/>
  <c r="P174" i="6"/>
  <c r="R187" i="6"/>
  <c r="P243" i="6"/>
  <c r="R127" i="6"/>
  <c r="P268" i="6"/>
  <c r="P272" i="6"/>
  <c r="Q272" i="6" s="1" a="1"/>
  <c r="Q272" i="6" s="1"/>
  <c r="R272" i="6"/>
  <c r="P294" i="6"/>
  <c r="Q294" i="6" s="1" a="1"/>
  <c r="Q294" i="6" s="1"/>
  <c r="P308" i="6"/>
  <c r="Q308" i="6" s="1" a="1"/>
  <c r="Q308" i="6" s="1"/>
  <c r="I81" i="6"/>
  <c r="H81" i="6"/>
  <c r="P230" i="6"/>
  <c r="G29" i="6"/>
  <c r="I29" i="6" s="1"/>
  <c r="G152" i="6"/>
  <c r="R152" i="6" s="1"/>
  <c r="R179" i="6"/>
  <c r="G312" i="6"/>
  <c r="I312" i="6" s="1"/>
  <c r="J312" i="6" s="1"/>
  <c r="K312" i="6" s="1"/>
  <c r="L312" i="6" s="1"/>
  <c r="M312" i="6" s="1"/>
  <c r="N312" i="6" s="1"/>
  <c r="O312" i="6" s="1"/>
  <c r="H18" i="6"/>
  <c r="G41" i="6"/>
  <c r="I41" i="6" s="1"/>
  <c r="G53" i="6"/>
  <c r="I53" i="6" s="1"/>
  <c r="R119" i="6"/>
  <c r="P175" i="6"/>
  <c r="P248" i="6"/>
  <c r="Q248" i="6" s="1" a="1"/>
  <c r="Q248" i="6" s="1"/>
  <c r="R252" i="6"/>
  <c r="P269" i="6"/>
  <c r="P304" i="6"/>
  <c r="Q304" i="6" s="1" a="1"/>
  <c r="Q304" i="6" s="1"/>
  <c r="H180" i="6"/>
  <c r="I180" i="6"/>
  <c r="P300" i="6"/>
  <c r="Q300" i="6" s="1" a="1"/>
  <c r="Q300" i="6" s="1"/>
  <c r="I114" i="6"/>
  <c r="J114" i="6" s="1"/>
  <c r="K114" i="6" s="1"/>
  <c r="L114" i="6" s="1"/>
  <c r="M114" i="6" s="1"/>
  <c r="N114" i="6" s="1"/>
  <c r="O114" i="6" s="1"/>
  <c r="G2" i="6"/>
  <c r="I2" i="6" s="1"/>
  <c r="G8" i="6"/>
  <c r="I8" i="6" s="1"/>
  <c r="G19" i="6"/>
  <c r="I19" i="6" s="1"/>
  <c r="G30" i="6"/>
  <c r="I30" i="6" s="1"/>
  <c r="R148" i="6"/>
  <c r="P210" i="6"/>
  <c r="G220" i="6"/>
  <c r="G233" i="6"/>
  <c r="I233" i="6" s="1"/>
  <c r="J233" i="6" s="1"/>
  <c r="K233" i="6" s="1"/>
  <c r="L233" i="6" s="1"/>
  <c r="M233" i="6" s="1"/>
  <c r="N233" i="6" s="1"/>
  <c r="O233" i="6" s="1"/>
  <c r="G245" i="6"/>
  <c r="I245" i="6" s="1"/>
  <c r="J245" i="6" s="1"/>
  <c r="K245" i="6" s="1"/>
  <c r="L245" i="6" s="1"/>
  <c r="M245" i="6" s="1"/>
  <c r="N245" i="6" s="1"/>
  <c r="O245" i="6" s="1"/>
  <c r="P257" i="6"/>
  <c r="P279" i="6"/>
  <c r="Q279" i="6" s="1" a="1"/>
  <c r="Q279" i="6" s="1"/>
  <c r="P295" i="6"/>
  <c r="Q295" i="6" s="1" a="1"/>
  <c r="Q295" i="6" s="1"/>
  <c r="R299" i="6"/>
  <c r="G305" i="6"/>
  <c r="P275" i="6"/>
  <c r="Q275" i="6" s="1" a="1"/>
  <c r="Q275" i="6" s="1"/>
  <c r="P251" i="6"/>
  <c r="P155" i="6"/>
  <c r="I315" i="6"/>
  <c r="J315" i="6" s="1"/>
  <c r="K315" i="6" s="1"/>
  <c r="L315" i="6" s="1"/>
  <c r="M315" i="6" s="1"/>
  <c r="N315" i="6" s="1"/>
  <c r="O315" i="6" s="1"/>
  <c r="I172" i="6"/>
  <c r="P267" i="6"/>
  <c r="R286" i="6"/>
  <c r="H126" i="6"/>
  <c r="H57" i="6"/>
  <c r="P231" i="6"/>
  <c r="P255" i="6"/>
  <c r="Q255" i="6" s="1" a="1"/>
  <c r="Q255" i="6" s="1"/>
  <c r="R287" i="6"/>
  <c r="H22" i="6"/>
  <c r="I22" i="6"/>
  <c r="R227" i="6"/>
  <c r="I227" i="6"/>
  <c r="J227" i="6" s="1"/>
  <c r="K227" i="6" s="1"/>
  <c r="L227" i="6" s="1"/>
  <c r="M227" i="6" s="1"/>
  <c r="N227" i="6" s="1"/>
  <c r="O227" i="6" s="1"/>
  <c r="R165" i="6"/>
  <c r="I165" i="6"/>
  <c r="G57" i="6"/>
  <c r="I57" i="6" s="1"/>
  <c r="P278" i="6"/>
  <c r="Q278" i="6" s="1" a="1"/>
  <c r="Q278" i="6" s="1"/>
  <c r="P254" i="6"/>
  <c r="H23" i="6"/>
  <c r="R232" i="6"/>
  <c r="P232" i="6"/>
  <c r="P236" i="6"/>
  <c r="R240" i="6"/>
  <c r="P244" i="6"/>
  <c r="P260" i="6"/>
  <c r="R260" i="6"/>
  <c r="P283" i="6"/>
  <c r="Q283" i="6" s="1" a="1"/>
  <c r="Q283" i="6" s="1"/>
  <c r="R294" i="6"/>
  <c r="H119" i="6"/>
  <c r="I119" i="6"/>
  <c r="H36" i="6"/>
  <c r="I36" i="6"/>
  <c r="P253" i="6"/>
  <c r="P229" i="6"/>
  <c r="I207" i="6"/>
  <c r="I4" i="6"/>
  <c r="H64" i="6"/>
  <c r="P171" i="6"/>
  <c r="P214" i="6"/>
  <c r="R224" i="6"/>
  <c r="H299" i="6"/>
  <c r="R311" i="6"/>
  <c r="H311" i="6"/>
  <c r="I311" i="6"/>
  <c r="J311" i="6" s="1"/>
  <c r="K311" i="6" s="1"/>
  <c r="L311" i="6" s="1"/>
  <c r="M311" i="6" s="1"/>
  <c r="N311" i="6" s="1"/>
  <c r="O311" i="6" s="1"/>
  <c r="I290" i="6"/>
  <c r="J290" i="6" s="1"/>
  <c r="K290" i="6" s="1"/>
  <c r="L290" i="6" s="1"/>
  <c r="M290" i="6" s="1"/>
  <c r="N290" i="6" s="1"/>
  <c r="O290" i="6" s="1"/>
  <c r="H24" i="6"/>
  <c r="R120" i="6"/>
  <c r="G125" i="6"/>
  <c r="I125" i="6" s="1"/>
  <c r="J125" i="6" s="1"/>
  <c r="K125" i="6" s="1"/>
  <c r="L125" i="6" s="1"/>
  <c r="M125" i="6" s="1"/>
  <c r="N125" i="6" s="1"/>
  <c r="O125" i="6" s="1"/>
  <c r="H129" i="6"/>
  <c r="R133" i="6"/>
  <c r="G139" i="6"/>
  <c r="I139" i="6" s="1"/>
  <c r="J139" i="6" s="1"/>
  <c r="K139" i="6" s="1"/>
  <c r="L139" i="6" s="1"/>
  <c r="M139" i="6" s="1"/>
  <c r="N139" i="6" s="1"/>
  <c r="O139" i="6" s="1"/>
  <c r="G163" i="6"/>
  <c r="R167" i="6"/>
  <c r="R237" i="6"/>
  <c r="H295" i="6"/>
  <c r="P305" i="6"/>
  <c r="Q305" i="6" s="1" a="1"/>
  <c r="Q305" i="6" s="1"/>
  <c r="I10" i="6"/>
  <c r="H10" i="6"/>
  <c r="P298" i="6"/>
  <c r="Q298" i="6" s="1" a="1"/>
  <c r="Q298" i="6" s="1"/>
  <c r="P274" i="6"/>
  <c r="P250" i="6"/>
  <c r="Q250" i="6" s="1" a="1"/>
  <c r="Q250" i="6" s="1"/>
  <c r="P226" i="6"/>
  <c r="H202" i="6"/>
  <c r="P216" i="6"/>
  <c r="I301" i="6"/>
  <c r="J301" i="6" s="1"/>
  <c r="K301" i="6" s="1"/>
  <c r="L301" i="6" s="1"/>
  <c r="M301" i="6" s="1"/>
  <c r="N301" i="6" s="1"/>
  <c r="O301" i="6" s="1"/>
  <c r="H301" i="6"/>
  <c r="G130" i="6"/>
  <c r="R130" i="6" s="1"/>
  <c r="P271" i="6"/>
  <c r="P292" i="6"/>
  <c r="Q292" i="6" s="1" a="1"/>
  <c r="Q292" i="6" s="1"/>
  <c r="G259" i="6"/>
  <c r="I259" i="6" s="1"/>
  <c r="J259" i="6" s="1"/>
  <c r="K259" i="6" s="1"/>
  <c r="L259" i="6" s="1"/>
  <c r="M259" i="6" s="1"/>
  <c r="N259" i="6" s="1"/>
  <c r="O259" i="6" s="1"/>
  <c r="R90" i="6"/>
  <c r="P282" i="6"/>
  <c r="Q282" i="6" s="1" a="1"/>
  <c r="Q282" i="6" s="1"/>
  <c r="P293" i="6"/>
  <c r="Q293" i="6" s="1" a="1"/>
  <c r="Q293" i="6" s="1"/>
  <c r="P170" i="6"/>
  <c r="P213" i="6"/>
  <c r="P166" i="6"/>
  <c r="R137" i="6"/>
  <c r="H120" i="6"/>
  <c r="R129" i="6"/>
  <c r="R144" i="6"/>
  <c r="H153" i="6"/>
  <c r="R163" i="6"/>
  <c r="H206" i="6"/>
  <c r="G291" i="6"/>
  <c r="G317" i="6"/>
  <c r="P297" i="6"/>
  <c r="Q297" i="6" s="1" a="1"/>
  <c r="Q297" i="6" s="1"/>
  <c r="P273" i="6"/>
  <c r="Q273" i="6" s="1" a="1"/>
  <c r="Q273" i="6" s="1"/>
  <c r="P249" i="6"/>
  <c r="P224" i="6"/>
  <c r="I222" i="6"/>
  <c r="J222" i="6" s="1"/>
  <c r="K222" i="6" s="1"/>
  <c r="L222" i="6" s="1"/>
  <c r="M222" i="6" s="1"/>
  <c r="N222" i="6" s="1"/>
  <c r="O222" i="6" s="1"/>
  <c r="I137" i="6"/>
  <c r="R146" i="6"/>
  <c r="I146" i="6"/>
  <c r="J146" i="6" s="1"/>
  <c r="K146" i="6" s="1"/>
  <c r="L146" i="6" s="1"/>
  <c r="M146" i="6" s="1"/>
  <c r="N146" i="6" s="1"/>
  <c r="O146" i="6" s="1"/>
  <c r="H60" i="6"/>
  <c r="I60" i="6"/>
  <c r="R203" i="6"/>
  <c r="R271" i="6"/>
  <c r="H69" i="6"/>
  <c r="R174" i="6"/>
  <c r="P256" i="6"/>
  <c r="G100" i="6"/>
  <c r="G116" i="6"/>
  <c r="I116" i="6" s="1"/>
  <c r="J116" i="6" s="1"/>
  <c r="K116" i="6" s="1"/>
  <c r="L116" i="6" s="1"/>
  <c r="M116" i="6" s="1"/>
  <c r="N116" i="6" s="1"/>
  <c r="O116" i="6" s="1"/>
  <c r="R153" i="6"/>
  <c r="G196" i="6"/>
  <c r="P211" i="6"/>
  <c r="R258" i="6"/>
  <c r="G281" i="6"/>
  <c r="P281" i="6" s="1"/>
  <c r="Q281" i="6" s="1" a="1"/>
  <c r="Q281" i="6" s="1"/>
  <c r="P291" i="6"/>
  <c r="Q291" i="6" s="1" a="1"/>
  <c r="Q291" i="6" s="1"/>
  <c r="I296" i="6"/>
  <c r="J296" i="6" s="1"/>
  <c r="K296" i="6" s="1"/>
  <c r="L296" i="6" s="1"/>
  <c r="M296" i="6" s="1"/>
  <c r="N296" i="6" s="1"/>
  <c r="O296" i="6" s="1"/>
  <c r="P296" i="6"/>
  <c r="Q296" i="6" s="1" a="1"/>
  <c r="Q296" i="6" s="1"/>
  <c r="R306" i="6"/>
  <c r="G69" i="6"/>
  <c r="I69" i="6" s="1"/>
  <c r="P266" i="6"/>
  <c r="Q266" i="6" s="1" a="1"/>
  <c r="Q266" i="6" s="1"/>
  <c r="P242" i="6"/>
  <c r="P284" i="6"/>
  <c r="Q284" i="6" s="1" a="1"/>
  <c r="Q284" i="6" s="1"/>
  <c r="H37" i="6"/>
  <c r="H194" i="6"/>
  <c r="R283" i="6"/>
  <c r="P306" i="6"/>
  <c r="Q306" i="6" s="1" a="1"/>
  <c r="Q306" i="6" s="1"/>
  <c r="P258" i="6"/>
  <c r="P246" i="6"/>
  <c r="R221" i="6"/>
  <c r="H61" i="6"/>
  <c r="H92" i="6"/>
  <c r="R115" i="6"/>
  <c r="R208" i="6"/>
  <c r="G65" i="6"/>
  <c r="I65" i="6" s="1"/>
  <c r="R207" i="6"/>
  <c r="R226" i="6"/>
  <c r="H33" i="6"/>
  <c r="R132" i="6"/>
  <c r="H176" i="6"/>
  <c r="H185" i="6"/>
  <c r="G160" i="6"/>
  <c r="H83" i="6"/>
  <c r="E308" i="5"/>
  <c r="I308" i="5" s="1"/>
  <c r="J308" i="5" s="1"/>
  <c r="K308" i="5" s="1"/>
  <c r="L308" i="5" s="1"/>
  <c r="M308" i="5" s="1"/>
  <c r="N308" i="5" s="1"/>
  <c r="O308" i="5" s="1"/>
  <c r="E314" i="5"/>
  <c r="I314" i="5" s="1"/>
  <c r="J314" i="5" s="1"/>
  <c r="K314" i="5" s="1"/>
  <c r="L314" i="5" s="1"/>
  <c r="M314" i="5" s="1"/>
  <c r="N314" i="5" s="1"/>
  <c r="O314" i="5" s="1"/>
  <c r="E302" i="5"/>
  <c r="I302" i="5" s="1"/>
  <c r="J302" i="5" s="1"/>
  <c r="K302" i="5" s="1"/>
  <c r="L302" i="5" s="1"/>
  <c r="M302" i="5" s="1"/>
  <c r="N302" i="5" s="1"/>
  <c r="O302" i="5" s="1"/>
  <c r="E326" i="5"/>
  <c r="I326" i="5" s="1"/>
  <c r="J326" i="5" s="1"/>
  <c r="K326" i="5" s="1"/>
  <c r="L326" i="5" s="1"/>
  <c r="M326" i="5" s="1"/>
  <c r="N326" i="5" s="1"/>
  <c r="O326" i="5" s="1"/>
  <c r="E278" i="5"/>
  <c r="I278" i="5" s="1"/>
  <c r="E284" i="5"/>
  <c r="I284" i="5" s="1"/>
  <c r="J284" i="5" s="1"/>
  <c r="K284" i="5" s="1"/>
  <c r="L284" i="5" s="1"/>
  <c r="M284" i="5" s="1"/>
  <c r="N284" i="5" s="1"/>
  <c r="O284" i="5" s="1"/>
  <c r="E294" i="5"/>
  <c r="I294" i="5" s="1"/>
  <c r="J294" i="5" s="1"/>
  <c r="K294" i="5" s="1"/>
  <c r="L294" i="5" s="1"/>
  <c r="M294" i="5" s="1"/>
  <c r="N294" i="5" s="1"/>
  <c r="O294" i="5" s="1"/>
  <c r="E306" i="5"/>
  <c r="I306" i="5" s="1"/>
  <c r="J306" i="5" s="1"/>
  <c r="K306" i="5" s="1"/>
  <c r="L306" i="5" s="1"/>
  <c r="M306" i="5" s="1"/>
  <c r="N306" i="5" s="1"/>
  <c r="O306" i="5" s="1"/>
  <c r="E318" i="5"/>
  <c r="I318" i="5" s="1"/>
  <c r="J318" i="5" s="1"/>
  <c r="K318" i="5" s="1"/>
  <c r="L318" i="5" s="1"/>
  <c r="M318" i="5" s="1"/>
  <c r="N318" i="5" s="1"/>
  <c r="O318" i="5" s="1"/>
  <c r="R230" i="6"/>
  <c r="H323" i="6"/>
  <c r="H96" i="6"/>
  <c r="H47" i="6"/>
  <c r="H5" i="6"/>
  <c r="H108" i="6"/>
  <c r="R108" i="6"/>
  <c r="H12" i="6"/>
  <c r="H6" i="6"/>
  <c r="H43" i="6"/>
  <c r="H55" i="6"/>
  <c r="H2" i="6"/>
  <c r="H71" i="6"/>
  <c r="H109" i="6"/>
  <c r="R109" i="6"/>
  <c r="H7" i="6"/>
  <c r="H31" i="6"/>
  <c r="H20" i="6"/>
  <c r="H3" i="6"/>
  <c r="H16" i="6"/>
  <c r="H67" i="6"/>
  <c r="H39" i="6"/>
  <c r="H63" i="6"/>
  <c r="H15" i="6"/>
  <c r="H44" i="6"/>
  <c r="H68" i="6"/>
  <c r="H74" i="6"/>
  <c r="H85" i="6"/>
  <c r="H111" i="6"/>
  <c r="H123" i="6"/>
  <c r="H78" i="6"/>
  <c r="H94" i="6"/>
  <c r="R141" i="6"/>
  <c r="H154" i="6"/>
  <c r="R154" i="6"/>
  <c r="H8" i="6"/>
  <c r="H38" i="6"/>
  <c r="H48" i="6"/>
  <c r="H62" i="6"/>
  <c r="H76" i="6"/>
  <c r="H141" i="6"/>
  <c r="R66" i="6"/>
  <c r="H86" i="6"/>
  <c r="R111" i="6"/>
  <c r="R123" i="6"/>
  <c r="H28" i="6"/>
  <c r="H52" i="6"/>
  <c r="H82" i="6"/>
  <c r="H97" i="6"/>
  <c r="H112" i="6"/>
  <c r="H124" i="6"/>
  <c r="R196" i="6"/>
  <c r="H9" i="6"/>
  <c r="H27" i="6"/>
  <c r="H51" i="6"/>
  <c r="R117" i="6"/>
  <c r="R135" i="6"/>
  <c r="H135" i="6"/>
  <c r="H201" i="6"/>
  <c r="H13" i="6"/>
  <c r="H17" i="6"/>
  <c r="H21" i="6"/>
  <c r="H32" i="6"/>
  <c r="H56" i="6"/>
  <c r="H73" i="6"/>
  <c r="H80" i="6"/>
  <c r="H102" i="6"/>
  <c r="R112" i="6"/>
  <c r="H159" i="6"/>
  <c r="R159" i="6"/>
  <c r="R77" i="6"/>
  <c r="H113" i="6"/>
  <c r="H150" i="6"/>
  <c r="H310" i="6"/>
  <c r="R310" i="6"/>
  <c r="R14" i="6"/>
  <c r="H147" i="6"/>
  <c r="R147" i="6"/>
  <c r="R150" i="6"/>
  <c r="R162" i="6"/>
  <c r="H162" i="6"/>
  <c r="H35" i="6"/>
  <c r="H59" i="6"/>
  <c r="H110" i="6"/>
  <c r="R151" i="6"/>
  <c r="H151" i="6"/>
  <c r="R170" i="6"/>
  <c r="H107" i="6"/>
  <c r="R107" i="6"/>
  <c r="H143" i="6"/>
  <c r="R143" i="6"/>
  <c r="R175" i="6"/>
  <c r="R124" i="6"/>
  <c r="R149" i="6"/>
  <c r="H178" i="6"/>
  <c r="R145" i="6"/>
  <c r="R161" i="6"/>
  <c r="H164" i="6"/>
  <c r="R164" i="6"/>
  <c r="R178" i="6"/>
  <c r="H182" i="6"/>
  <c r="R253" i="6"/>
  <c r="R74" i="6"/>
  <c r="R79" i="6"/>
  <c r="R102" i="6"/>
  <c r="R105" i="6"/>
  <c r="R114" i="6"/>
  <c r="R125" i="6"/>
  <c r="H127" i="6"/>
  <c r="R118" i="6"/>
  <c r="H98" i="6"/>
  <c r="R266" i="6"/>
  <c r="H266" i="6"/>
  <c r="H118" i="6"/>
  <c r="H131" i="6"/>
  <c r="H134" i="6"/>
  <c r="H158" i="6"/>
  <c r="R204" i="6"/>
  <c r="R110" i="6"/>
  <c r="R134" i="6"/>
  <c r="R182" i="6"/>
  <c r="R278" i="6"/>
  <c r="H278" i="6"/>
  <c r="H144" i="6"/>
  <c r="H189" i="6"/>
  <c r="R201" i="6"/>
  <c r="R231" i="6"/>
  <c r="R265" i="6"/>
  <c r="R122" i="6"/>
  <c r="R138" i="6"/>
  <c r="R158" i="6"/>
  <c r="H165" i="6"/>
  <c r="R189" i="6"/>
  <c r="R229" i="6"/>
  <c r="R234" i="6"/>
  <c r="H138" i="6"/>
  <c r="H167" i="6"/>
  <c r="H132" i="6"/>
  <c r="R169" i="6"/>
  <c r="R126" i="6"/>
  <c r="R142" i="6"/>
  <c r="R155" i="6"/>
  <c r="R171" i="6"/>
  <c r="R279" i="6"/>
  <c r="H279" i="6"/>
  <c r="H285" i="6"/>
  <c r="R285" i="6"/>
  <c r="R325" i="6"/>
  <c r="H325" i="6"/>
  <c r="H156" i="6"/>
  <c r="R156" i="6"/>
  <c r="R166" i="6"/>
  <c r="R186" i="6"/>
  <c r="R217" i="6"/>
  <c r="H225" i="6"/>
  <c r="R238" i="6"/>
  <c r="R255" i="6"/>
  <c r="H255" i="6"/>
  <c r="H199" i="6"/>
  <c r="H218" i="6"/>
  <c r="R300" i="6"/>
  <c r="H300" i="6"/>
  <c r="H193" i="6"/>
  <c r="R195" i="6"/>
  <c r="H208" i="6"/>
  <c r="R212" i="6"/>
  <c r="R216" i="6"/>
  <c r="R218" i="6"/>
  <c r="R239" i="6"/>
  <c r="H212" i="6"/>
  <c r="H248" i="6"/>
  <c r="R248" i="6"/>
  <c r="R274" i="6"/>
  <c r="R206" i="6"/>
  <c r="H223" i="6"/>
  <c r="R289" i="6"/>
  <c r="H289" i="6"/>
  <c r="R293" i="6"/>
  <c r="H293" i="6"/>
  <c r="R185" i="6"/>
  <c r="R205" i="6"/>
  <c r="R254" i="6"/>
  <c r="R194" i="6"/>
  <c r="R210" i="6"/>
  <c r="H221" i="6"/>
  <c r="R223" i="6"/>
  <c r="R249" i="6"/>
  <c r="R256" i="6"/>
  <c r="R268" i="6"/>
  <c r="H276" i="6"/>
  <c r="H319" i="6"/>
  <c r="R319" i="6"/>
  <c r="H321" i="6"/>
  <c r="R321" i="6"/>
  <c r="R193" i="6"/>
  <c r="R209" i="6"/>
  <c r="R228" i="6"/>
  <c r="R276" i="6"/>
  <c r="H298" i="6"/>
  <c r="R298" i="6"/>
  <c r="R313" i="6"/>
  <c r="H313" i="6"/>
  <c r="R198" i="6"/>
  <c r="R168" i="6"/>
  <c r="R172" i="6"/>
  <c r="R176" i="6"/>
  <c r="R180" i="6"/>
  <c r="R244" i="6"/>
  <c r="R264" i="6"/>
  <c r="R280" i="6"/>
  <c r="H308" i="6"/>
  <c r="R308" i="6"/>
  <c r="R202" i="6"/>
  <c r="R214" i="6"/>
  <c r="H250" i="6"/>
  <c r="H264" i="6"/>
  <c r="H280" i="6"/>
  <c r="R290" i="6"/>
  <c r="H290" i="6"/>
  <c r="R302" i="6"/>
  <c r="H302" i="6"/>
  <c r="R304" i="6"/>
  <c r="H304" i="6"/>
  <c r="R316" i="6"/>
  <c r="H220" i="6"/>
  <c r="R222" i="6"/>
  <c r="R262" i="6"/>
  <c r="R305" i="6"/>
  <c r="R314" i="6"/>
  <c r="H314" i="6"/>
  <c r="R324" i="6"/>
  <c r="H324" i="6"/>
  <c r="R243" i="6"/>
  <c r="R261" i="6"/>
  <c r="H273" i="6"/>
  <c r="R273" i="6"/>
  <c r="R277" i="6"/>
  <c r="H296" i="6"/>
  <c r="R315" i="6"/>
  <c r="R257" i="6"/>
  <c r="R267" i="6"/>
  <c r="H277" i="6"/>
  <c r="H320" i="6"/>
  <c r="R242" i="6"/>
  <c r="R251" i="6"/>
  <c r="R269" i="6"/>
  <c r="H275" i="6"/>
  <c r="H284" i="6"/>
  <c r="H309" i="6"/>
  <c r="R309" i="6"/>
  <c r="H286" i="6"/>
  <c r="R292" i="6"/>
  <c r="H322" i="6"/>
  <c r="R225" i="6"/>
  <c r="R275" i="6"/>
  <c r="H288" i="6"/>
  <c r="H292" i="6"/>
  <c r="R296" i="6"/>
  <c r="R301" i="6"/>
  <c r="R236" i="6"/>
  <c r="R241" i="6"/>
  <c r="R263" i="6"/>
  <c r="H272" i="6"/>
  <c r="H297" i="6"/>
  <c r="R297" i="6"/>
  <c r="R303" i="6"/>
  <c r="H326" i="6"/>
  <c r="R326" i="6"/>
  <c r="H283" i="6"/>
  <c r="H282" i="6"/>
  <c r="H294" i="6"/>
  <c r="H306" i="6"/>
  <c r="H318" i="6"/>
  <c r="E277" i="5"/>
  <c r="I277" i="5" s="1"/>
  <c r="J277" i="5" s="1"/>
  <c r="K277" i="5" s="1"/>
  <c r="L277" i="5" s="1"/>
  <c r="M277" i="5" s="1"/>
  <c r="N277" i="5" s="1"/>
  <c r="O277" i="5" s="1"/>
  <c r="E301" i="5"/>
  <c r="I301" i="5" s="1"/>
  <c r="J301" i="5" s="1"/>
  <c r="K301" i="5" s="1"/>
  <c r="L301" i="5" s="1"/>
  <c r="M301" i="5" s="1"/>
  <c r="N301" i="5" s="1"/>
  <c r="O301" i="5" s="1"/>
  <c r="E15" i="5"/>
  <c r="I15" i="5" s="1"/>
  <c r="E27" i="5"/>
  <c r="I27" i="5" s="1"/>
  <c r="J27" i="5" s="1"/>
  <c r="K27" i="5" s="1"/>
  <c r="L27" i="5" s="1"/>
  <c r="M27" i="5" s="1"/>
  <c r="N27" i="5" s="1"/>
  <c r="O27" i="5" s="1"/>
  <c r="E39" i="5"/>
  <c r="I39" i="5" s="1"/>
  <c r="E45" i="5"/>
  <c r="I45" i="5" s="1"/>
  <c r="E51" i="5"/>
  <c r="I51" i="5" s="1"/>
  <c r="J51" i="5" s="1"/>
  <c r="K51" i="5" s="1"/>
  <c r="L51" i="5" s="1"/>
  <c r="M51" i="5" s="1"/>
  <c r="N51" i="5" s="1"/>
  <c r="O51" i="5" s="1"/>
  <c r="E57" i="5"/>
  <c r="I57" i="5" s="1"/>
  <c r="J57" i="5" s="1"/>
  <c r="K57" i="5" s="1"/>
  <c r="L57" i="5" s="1"/>
  <c r="M57" i="5" s="1"/>
  <c r="N57" i="5" s="1"/>
  <c r="O57" i="5" s="1"/>
  <c r="E63" i="5"/>
  <c r="I63" i="5" s="1"/>
  <c r="J63" i="5" s="1"/>
  <c r="K63" i="5" s="1"/>
  <c r="L63" i="5" s="1"/>
  <c r="M63" i="5" s="1"/>
  <c r="N63" i="5" s="1"/>
  <c r="O63" i="5" s="1"/>
  <c r="E69" i="5"/>
  <c r="I69" i="5" s="1"/>
  <c r="J69" i="5" s="1"/>
  <c r="K69" i="5" s="1"/>
  <c r="L69" i="5" s="1"/>
  <c r="M69" i="5" s="1"/>
  <c r="N69" i="5" s="1"/>
  <c r="O69" i="5" s="1"/>
  <c r="E9" i="5"/>
  <c r="I9" i="5" s="1"/>
  <c r="E312" i="5"/>
  <c r="I312" i="5" s="1"/>
  <c r="J312" i="5" s="1"/>
  <c r="K312" i="5" s="1"/>
  <c r="L312" i="5" s="1"/>
  <c r="M312" i="5" s="1"/>
  <c r="N312" i="5" s="1"/>
  <c r="O312" i="5" s="1"/>
  <c r="E304" i="5"/>
  <c r="I304" i="5" s="1"/>
  <c r="J304" i="5" s="1"/>
  <c r="K304" i="5" s="1"/>
  <c r="L304" i="5" s="1"/>
  <c r="M304" i="5" s="1"/>
  <c r="N304" i="5" s="1"/>
  <c r="O304" i="5" s="1"/>
  <c r="E310" i="5"/>
  <c r="I310" i="5" s="1"/>
  <c r="J310" i="5" s="1"/>
  <c r="K310" i="5" s="1"/>
  <c r="L310" i="5" s="1"/>
  <c r="M310" i="5" s="1"/>
  <c r="N310" i="5" s="1"/>
  <c r="O310" i="5" s="1"/>
  <c r="E316" i="5"/>
  <c r="I316" i="5" s="1"/>
  <c r="J316" i="5" s="1"/>
  <c r="K316" i="5" s="1"/>
  <c r="L316" i="5" s="1"/>
  <c r="M316" i="5" s="1"/>
  <c r="N316" i="5" s="1"/>
  <c r="O316" i="5" s="1"/>
  <c r="E322" i="5"/>
  <c r="I322" i="5" s="1"/>
  <c r="J322" i="5" s="1"/>
  <c r="K322" i="5" s="1"/>
  <c r="L322" i="5" s="1"/>
  <c r="M322" i="5" s="1"/>
  <c r="N322" i="5" s="1"/>
  <c r="O322" i="5" s="1"/>
  <c r="E297" i="5"/>
  <c r="I297" i="5" s="1"/>
  <c r="J297" i="5" s="1"/>
  <c r="K297" i="5" s="1"/>
  <c r="L297" i="5" s="1"/>
  <c r="M297" i="5" s="1"/>
  <c r="N297" i="5" s="1"/>
  <c r="O297" i="5" s="1"/>
  <c r="I38" i="2"/>
  <c r="I96" i="2"/>
  <c r="E123" i="5"/>
  <c r="I123" i="5" s="1"/>
  <c r="J123" i="5" s="1"/>
  <c r="K123" i="5" s="1"/>
  <c r="L123" i="5" s="1"/>
  <c r="M123" i="5" s="1"/>
  <c r="N123" i="5" s="1"/>
  <c r="O123" i="5" s="1"/>
  <c r="E75" i="5"/>
  <c r="I75" i="5" s="1"/>
  <c r="J75" i="5" s="1"/>
  <c r="K75" i="5" s="1"/>
  <c r="L75" i="5" s="1"/>
  <c r="M75" i="5" s="1"/>
  <c r="N75" i="5" s="1"/>
  <c r="O75" i="5" s="1"/>
  <c r="E243" i="5"/>
  <c r="I243" i="5" s="1"/>
  <c r="J243" i="5" s="1"/>
  <c r="K243" i="5" s="1"/>
  <c r="L243" i="5" s="1"/>
  <c r="M243" i="5" s="1"/>
  <c r="N243" i="5" s="1"/>
  <c r="O243" i="5" s="1"/>
  <c r="E249" i="5"/>
  <c r="I249" i="5" s="1"/>
  <c r="J249" i="5" s="1"/>
  <c r="K249" i="5" s="1"/>
  <c r="L249" i="5" s="1"/>
  <c r="M249" i="5" s="1"/>
  <c r="N249" i="5" s="1"/>
  <c r="O249" i="5" s="1"/>
  <c r="J213" i="2"/>
  <c r="J231" i="2"/>
  <c r="J204" i="2"/>
  <c r="E257" i="5"/>
  <c r="I257" i="5" s="1"/>
  <c r="J257" i="5" s="1"/>
  <c r="K257" i="5" s="1"/>
  <c r="L257" i="5" s="1"/>
  <c r="M257" i="5" s="1"/>
  <c r="N257" i="5" s="1"/>
  <c r="O257" i="5" s="1"/>
  <c r="E267" i="5"/>
  <c r="I267" i="5" s="1"/>
  <c r="J267" i="5" s="1"/>
  <c r="K267" i="5" s="1"/>
  <c r="L267" i="5" s="1"/>
  <c r="M267" i="5" s="1"/>
  <c r="N267" i="5" s="1"/>
  <c r="O267" i="5" s="1"/>
  <c r="E33" i="5"/>
  <c r="I33" i="5" s="1"/>
  <c r="E293" i="5"/>
  <c r="I293" i="5" s="1"/>
  <c r="J293" i="5" s="1"/>
  <c r="K293" i="5" s="1"/>
  <c r="L293" i="5" s="1"/>
  <c r="M293" i="5" s="1"/>
  <c r="N293" i="5" s="1"/>
  <c r="O293" i="5" s="1"/>
  <c r="E133" i="5"/>
  <c r="I133" i="5" s="1"/>
  <c r="J133" i="5" s="1"/>
  <c r="K133" i="5" s="1"/>
  <c r="L133" i="5" s="1"/>
  <c r="M133" i="5" s="1"/>
  <c r="N133" i="5" s="1"/>
  <c r="O133" i="5" s="1"/>
  <c r="E139" i="5"/>
  <c r="I139" i="5" s="1"/>
  <c r="E145" i="5"/>
  <c r="I145" i="5" s="1"/>
  <c r="J145" i="5" s="1"/>
  <c r="K145" i="5" s="1"/>
  <c r="L145" i="5" s="1"/>
  <c r="M145" i="5" s="1"/>
  <c r="N145" i="5" s="1"/>
  <c r="O145" i="5" s="1"/>
  <c r="E157" i="5"/>
  <c r="I157" i="5" s="1"/>
  <c r="J157" i="5" s="1"/>
  <c r="K157" i="5" s="1"/>
  <c r="L157" i="5" s="1"/>
  <c r="M157" i="5" s="1"/>
  <c r="N157" i="5" s="1"/>
  <c r="O157" i="5" s="1"/>
  <c r="E176" i="5"/>
  <c r="I176" i="5" s="1"/>
  <c r="J176" i="5" s="1"/>
  <c r="K176" i="5" s="1"/>
  <c r="L176" i="5" s="1"/>
  <c r="M176" i="5" s="1"/>
  <c r="N176" i="5" s="1"/>
  <c r="O176" i="5" s="1"/>
  <c r="E188" i="5"/>
  <c r="I188" i="5" s="1"/>
  <c r="J188" i="5" s="1"/>
  <c r="K188" i="5" s="1"/>
  <c r="L188" i="5" s="1"/>
  <c r="M188" i="5" s="1"/>
  <c r="N188" i="5" s="1"/>
  <c r="O188" i="5" s="1"/>
  <c r="E200" i="5"/>
  <c r="I200" i="5" s="1"/>
  <c r="J200" i="5" s="1"/>
  <c r="K200" i="5" s="1"/>
  <c r="L200" i="5" s="1"/>
  <c r="M200" i="5" s="1"/>
  <c r="N200" i="5" s="1"/>
  <c r="O200" i="5" s="1"/>
  <c r="E206" i="5"/>
  <c r="I206" i="5" s="1"/>
  <c r="E218" i="5"/>
  <c r="I218" i="5" s="1"/>
  <c r="J218" i="5" s="1"/>
  <c r="K218" i="5" s="1"/>
  <c r="L218" i="5" s="1"/>
  <c r="M218" i="5" s="1"/>
  <c r="N218" i="5" s="1"/>
  <c r="O218" i="5" s="1"/>
  <c r="E224" i="5"/>
  <c r="I224" i="5" s="1"/>
  <c r="J224" i="5" s="1"/>
  <c r="K224" i="5" s="1"/>
  <c r="L224" i="5" s="1"/>
  <c r="M224" i="5" s="1"/>
  <c r="N224" i="5" s="1"/>
  <c r="O224" i="5" s="1"/>
  <c r="E230" i="5"/>
  <c r="I230" i="5" s="1"/>
  <c r="J230" i="5" s="1"/>
  <c r="K230" i="5" s="1"/>
  <c r="L230" i="5" s="1"/>
  <c r="M230" i="5" s="1"/>
  <c r="N230" i="5" s="1"/>
  <c r="O230" i="5" s="1"/>
  <c r="C3" i="5"/>
  <c r="E106" i="5"/>
  <c r="I106" i="5" s="1"/>
  <c r="J106" i="5" s="1"/>
  <c r="K106" i="5" s="1"/>
  <c r="L106" i="5" s="1"/>
  <c r="M106" i="5" s="1"/>
  <c r="N106" i="5" s="1"/>
  <c r="O106" i="5" s="1"/>
  <c r="E148" i="5"/>
  <c r="I148" i="5" s="1"/>
  <c r="J148" i="5" s="1"/>
  <c r="K148" i="5" s="1"/>
  <c r="L148" i="5" s="1"/>
  <c r="M148" i="5" s="1"/>
  <c r="N148" i="5" s="1"/>
  <c r="O148" i="5" s="1"/>
  <c r="E161" i="5"/>
  <c r="I161" i="5" s="1"/>
  <c r="J161" i="5" s="1"/>
  <c r="K161" i="5" s="1"/>
  <c r="L161" i="5" s="1"/>
  <c r="M161" i="5" s="1"/>
  <c r="N161" i="5" s="1"/>
  <c r="O161" i="5" s="1"/>
  <c r="E167" i="5"/>
  <c r="I167" i="5" s="1"/>
  <c r="J167" i="5" s="1"/>
  <c r="K167" i="5" s="1"/>
  <c r="L167" i="5" s="1"/>
  <c r="M167" i="5" s="1"/>
  <c r="N167" i="5" s="1"/>
  <c r="O167" i="5" s="1"/>
  <c r="E173" i="5"/>
  <c r="I173" i="5" s="1"/>
  <c r="J173" i="5" s="1"/>
  <c r="K173" i="5" s="1"/>
  <c r="L173" i="5" s="1"/>
  <c r="M173" i="5" s="1"/>
  <c r="N173" i="5" s="1"/>
  <c r="O173" i="5" s="1"/>
  <c r="E185" i="5"/>
  <c r="I185" i="5" s="1"/>
  <c r="E233" i="5"/>
  <c r="I233" i="5" s="1"/>
  <c r="J233" i="5" s="1"/>
  <c r="K233" i="5" s="1"/>
  <c r="L233" i="5" s="1"/>
  <c r="M233" i="5" s="1"/>
  <c r="N233" i="5" s="1"/>
  <c r="O233" i="5" s="1"/>
  <c r="E85" i="5"/>
  <c r="I85" i="5" s="1"/>
  <c r="J85" i="5" s="1"/>
  <c r="K85" i="5" s="1"/>
  <c r="L85" i="5" s="1"/>
  <c r="M85" i="5" s="1"/>
  <c r="N85" i="5" s="1"/>
  <c r="O85" i="5" s="1"/>
  <c r="E258" i="5"/>
  <c r="I258" i="5" s="1"/>
  <c r="J258" i="5" s="1"/>
  <c r="K258" i="5" s="1"/>
  <c r="L258" i="5" s="1"/>
  <c r="M258" i="5" s="1"/>
  <c r="N258" i="5" s="1"/>
  <c r="O258" i="5" s="1"/>
  <c r="E264" i="5"/>
  <c r="I264" i="5" s="1"/>
  <c r="E107" i="5"/>
  <c r="I107" i="5" s="1"/>
  <c r="J107" i="5" s="1"/>
  <c r="K107" i="5" s="1"/>
  <c r="L107" i="5" s="1"/>
  <c r="M107" i="5" s="1"/>
  <c r="N107" i="5" s="1"/>
  <c r="O107" i="5" s="1"/>
  <c r="E125" i="5"/>
  <c r="I125" i="5" s="1"/>
  <c r="E6" i="5"/>
  <c r="I6" i="5" s="1"/>
  <c r="E12" i="5"/>
  <c r="I12" i="5" s="1"/>
  <c r="J12" i="5" s="1"/>
  <c r="K12" i="5" s="1"/>
  <c r="L12" i="5" s="1"/>
  <c r="M12" i="5" s="1"/>
  <c r="N12" i="5" s="1"/>
  <c r="O12" i="5" s="1"/>
  <c r="E18" i="5"/>
  <c r="I18" i="5" s="1"/>
  <c r="E30" i="5"/>
  <c r="I30" i="5" s="1"/>
  <c r="E36" i="5"/>
  <c r="I36" i="5" s="1"/>
  <c r="J36" i="5" s="1"/>
  <c r="K36" i="5" s="1"/>
  <c r="L36" i="5" s="1"/>
  <c r="M36" i="5" s="1"/>
  <c r="N36" i="5" s="1"/>
  <c r="O36" i="5" s="1"/>
  <c r="E42" i="5"/>
  <c r="I42" i="5" s="1"/>
  <c r="E48" i="5"/>
  <c r="I48" i="5" s="1"/>
  <c r="J48" i="5" s="1"/>
  <c r="K48" i="5" s="1"/>
  <c r="L48" i="5" s="1"/>
  <c r="M48" i="5" s="1"/>
  <c r="N48" i="5" s="1"/>
  <c r="O48" i="5" s="1"/>
  <c r="E54" i="5"/>
  <c r="I54" i="5" s="1"/>
  <c r="J54" i="5" s="1"/>
  <c r="K54" i="5" s="1"/>
  <c r="L54" i="5" s="1"/>
  <c r="M54" i="5" s="1"/>
  <c r="N54" i="5" s="1"/>
  <c r="O54" i="5" s="1"/>
  <c r="E60" i="5"/>
  <c r="I60" i="5" s="1"/>
  <c r="J60" i="5" s="1"/>
  <c r="K60" i="5" s="1"/>
  <c r="L60" i="5" s="1"/>
  <c r="M60" i="5" s="1"/>
  <c r="N60" i="5" s="1"/>
  <c r="O60" i="5" s="1"/>
  <c r="E66" i="5"/>
  <c r="I66" i="5" s="1"/>
  <c r="E78" i="5"/>
  <c r="I78" i="5" s="1"/>
  <c r="J78" i="5" s="1"/>
  <c r="K78" i="5" s="1"/>
  <c r="L78" i="5" s="1"/>
  <c r="M78" i="5" s="1"/>
  <c r="N78" i="5" s="1"/>
  <c r="O78" i="5" s="1"/>
  <c r="E108" i="5"/>
  <c r="I108" i="5" s="1"/>
  <c r="J108" i="5" s="1"/>
  <c r="K108" i="5" s="1"/>
  <c r="L108" i="5" s="1"/>
  <c r="M108" i="5" s="1"/>
  <c r="N108" i="5" s="1"/>
  <c r="O108" i="5" s="1"/>
  <c r="E99" i="5"/>
  <c r="I99" i="5" s="1"/>
  <c r="E128" i="5"/>
  <c r="I128" i="5" s="1"/>
  <c r="J128" i="5" s="1"/>
  <c r="K128" i="5" s="1"/>
  <c r="L128" i="5" s="1"/>
  <c r="M128" i="5" s="1"/>
  <c r="N128" i="5" s="1"/>
  <c r="O128" i="5" s="1"/>
  <c r="E140" i="5"/>
  <c r="I140" i="5" s="1"/>
  <c r="J140" i="5" s="1"/>
  <c r="K140" i="5" s="1"/>
  <c r="L140" i="5" s="1"/>
  <c r="M140" i="5" s="1"/>
  <c r="N140" i="5" s="1"/>
  <c r="O140" i="5" s="1"/>
  <c r="E320" i="5"/>
  <c r="I320" i="5" s="1"/>
  <c r="J320" i="5" s="1"/>
  <c r="K320" i="5" s="1"/>
  <c r="L320" i="5" s="1"/>
  <c r="M320" i="5" s="1"/>
  <c r="N320" i="5" s="1"/>
  <c r="O320" i="5" s="1"/>
  <c r="E129" i="5"/>
  <c r="I129" i="5" s="1"/>
  <c r="J129" i="5" s="1"/>
  <c r="K129" i="5" s="1"/>
  <c r="L129" i="5" s="1"/>
  <c r="M129" i="5" s="1"/>
  <c r="N129" i="5" s="1"/>
  <c r="O129" i="5" s="1"/>
  <c r="E141" i="5"/>
  <c r="I141" i="5" s="1"/>
  <c r="J141" i="5" s="1"/>
  <c r="K141" i="5" s="1"/>
  <c r="L141" i="5" s="1"/>
  <c r="M141" i="5" s="1"/>
  <c r="N141" i="5" s="1"/>
  <c r="O141" i="5" s="1"/>
  <c r="E260" i="5"/>
  <c r="I260" i="5" s="1"/>
  <c r="J260" i="5" s="1"/>
  <c r="K260" i="5" s="1"/>
  <c r="L260" i="5" s="1"/>
  <c r="M260" i="5" s="1"/>
  <c r="N260" i="5" s="1"/>
  <c r="O260" i="5" s="1"/>
  <c r="E266" i="5"/>
  <c r="I266" i="5" s="1"/>
  <c r="J266" i="5" s="1"/>
  <c r="K266" i="5" s="1"/>
  <c r="L266" i="5" s="1"/>
  <c r="M266" i="5" s="1"/>
  <c r="N266" i="5" s="1"/>
  <c r="O266" i="5" s="1"/>
  <c r="E171" i="5"/>
  <c r="I171" i="5" s="1"/>
  <c r="J171" i="5" s="1"/>
  <c r="K171" i="5" s="1"/>
  <c r="L171" i="5" s="1"/>
  <c r="M171" i="5" s="1"/>
  <c r="N171" i="5" s="1"/>
  <c r="O171" i="5" s="1"/>
  <c r="E183" i="5"/>
  <c r="I183" i="5" s="1"/>
  <c r="J183" i="5" s="1"/>
  <c r="K183" i="5" s="1"/>
  <c r="L183" i="5" s="1"/>
  <c r="M183" i="5" s="1"/>
  <c r="N183" i="5" s="1"/>
  <c r="O183" i="5" s="1"/>
  <c r="E207" i="5"/>
  <c r="I207" i="5" s="1"/>
  <c r="J207" i="5" s="1"/>
  <c r="K207" i="5" s="1"/>
  <c r="L207" i="5" s="1"/>
  <c r="M207" i="5" s="1"/>
  <c r="N207" i="5" s="1"/>
  <c r="O207" i="5" s="1"/>
  <c r="E219" i="5"/>
  <c r="I219" i="5" s="1"/>
  <c r="J219" i="5" s="1"/>
  <c r="K219" i="5" s="1"/>
  <c r="L219" i="5" s="1"/>
  <c r="M219" i="5" s="1"/>
  <c r="N219" i="5" s="1"/>
  <c r="O219" i="5" s="1"/>
  <c r="E24" i="5"/>
  <c r="I24" i="5" s="1"/>
  <c r="E72" i="5"/>
  <c r="I72" i="5" s="1"/>
  <c r="E273" i="5"/>
  <c r="I273" i="5" s="1"/>
  <c r="J273" i="5" s="1"/>
  <c r="K273" i="5" s="1"/>
  <c r="L273" i="5" s="1"/>
  <c r="M273" i="5" s="1"/>
  <c r="N273" i="5" s="1"/>
  <c r="O273" i="5" s="1"/>
  <c r="E279" i="5"/>
  <c r="I279" i="5" s="1"/>
  <c r="J279" i="5" s="1"/>
  <c r="K279" i="5" s="1"/>
  <c r="L279" i="5" s="1"/>
  <c r="M279" i="5" s="1"/>
  <c r="N279" i="5" s="1"/>
  <c r="O279" i="5" s="1"/>
  <c r="E285" i="5"/>
  <c r="I285" i="5" s="1"/>
  <c r="J285" i="5" s="1"/>
  <c r="K285" i="5" s="1"/>
  <c r="L285" i="5" s="1"/>
  <c r="M285" i="5" s="1"/>
  <c r="N285" i="5" s="1"/>
  <c r="O285" i="5" s="1"/>
  <c r="E96" i="5"/>
  <c r="I96" i="5" s="1"/>
  <c r="J96" i="5" s="1"/>
  <c r="K96" i="5" s="1"/>
  <c r="L96" i="5" s="1"/>
  <c r="M96" i="5" s="1"/>
  <c r="N96" i="5" s="1"/>
  <c r="O96" i="5" s="1"/>
  <c r="E131" i="5"/>
  <c r="I131" i="5" s="1"/>
  <c r="J131" i="5" s="1"/>
  <c r="K131" i="5" s="1"/>
  <c r="L131" i="5" s="1"/>
  <c r="M131" i="5" s="1"/>
  <c r="N131" i="5" s="1"/>
  <c r="O131" i="5" s="1"/>
  <c r="E97" i="5"/>
  <c r="I97" i="5" s="1"/>
  <c r="E103" i="5"/>
  <c r="I103" i="5" s="1"/>
  <c r="J103" i="5" s="1"/>
  <c r="K103" i="5" s="1"/>
  <c r="L103" i="5" s="1"/>
  <c r="M103" i="5" s="1"/>
  <c r="N103" i="5" s="1"/>
  <c r="O103" i="5" s="1"/>
  <c r="E138" i="5"/>
  <c r="I138" i="5" s="1"/>
  <c r="J138" i="5" s="1"/>
  <c r="K138" i="5" s="1"/>
  <c r="L138" i="5" s="1"/>
  <c r="M138" i="5" s="1"/>
  <c r="N138" i="5" s="1"/>
  <c r="O138" i="5" s="1"/>
  <c r="E209" i="5"/>
  <c r="I209" i="5" s="1"/>
  <c r="J209" i="5" s="1"/>
  <c r="K209" i="5" s="1"/>
  <c r="L209" i="5" s="1"/>
  <c r="M209" i="5" s="1"/>
  <c r="N209" i="5" s="1"/>
  <c r="O209" i="5" s="1"/>
  <c r="E86" i="5"/>
  <c r="I86" i="5" s="1"/>
  <c r="J86" i="5" s="1"/>
  <c r="K86" i="5" s="1"/>
  <c r="L86" i="5" s="1"/>
  <c r="M86" i="5" s="1"/>
  <c r="N86" i="5" s="1"/>
  <c r="O86" i="5" s="1"/>
  <c r="E92" i="5"/>
  <c r="I92" i="5" s="1"/>
  <c r="E121" i="5"/>
  <c r="I121" i="5" s="1"/>
  <c r="E7" i="5"/>
  <c r="I7" i="5" s="1"/>
  <c r="J7" i="5" s="1"/>
  <c r="K7" i="5" s="1"/>
  <c r="L7" i="5" s="1"/>
  <c r="M7" i="5" s="1"/>
  <c r="N7" i="5" s="1"/>
  <c r="O7" i="5" s="1"/>
  <c r="E13" i="5"/>
  <c r="I13" i="5" s="1"/>
  <c r="E19" i="5"/>
  <c r="I19" i="5" s="1"/>
  <c r="J19" i="5" s="1"/>
  <c r="K19" i="5" s="1"/>
  <c r="L19" i="5" s="1"/>
  <c r="M19" i="5" s="1"/>
  <c r="N19" i="5" s="1"/>
  <c r="O19" i="5" s="1"/>
  <c r="E25" i="5"/>
  <c r="I25" i="5" s="1"/>
  <c r="J25" i="5" s="1"/>
  <c r="K25" i="5" s="1"/>
  <c r="L25" i="5" s="1"/>
  <c r="M25" i="5" s="1"/>
  <c r="N25" i="5" s="1"/>
  <c r="O25" i="5" s="1"/>
  <c r="E31" i="5"/>
  <c r="I31" i="5" s="1"/>
  <c r="E37" i="5"/>
  <c r="I37" i="5" s="1"/>
  <c r="E43" i="5"/>
  <c r="I43" i="5" s="1"/>
  <c r="J43" i="5" s="1"/>
  <c r="K43" i="5" s="1"/>
  <c r="L43" i="5" s="1"/>
  <c r="M43" i="5" s="1"/>
  <c r="N43" i="5" s="1"/>
  <c r="O43" i="5" s="1"/>
  <c r="E49" i="5"/>
  <c r="I49" i="5" s="1"/>
  <c r="J49" i="5" s="1"/>
  <c r="K49" i="5" s="1"/>
  <c r="L49" i="5" s="1"/>
  <c r="M49" i="5" s="1"/>
  <c r="N49" i="5" s="1"/>
  <c r="O49" i="5" s="1"/>
  <c r="E55" i="5"/>
  <c r="I55" i="5" s="1"/>
  <c r="E61" i="5"/>
  <c r="I61" i="5" s="1"/>
  <c r="J61" i="5" s="1"/>
  <c r="K61" i="5" s="1"/>
  <c r="L61" i="5" s="1"/>
  <c r="M61" i="5" s="1"/>
  <c r="N61" i="5" s="1"/>
  <c r="O61" i="5" s="1"/>
  <c r="E67" i="5"/>
  <c r="I67" i="5" s="1"/>
  <c r="J67" i="5" s="1"/>
  <c r="K67" i="5" s="1"/>
  <c r="L67" i="5" s="1"/>
  <c r="M67" i="5" s="1"/>
  <c r="N67" i="5" s="1"/>
  <c r="O67" i="5" s="1"/>
  <c r="E101" i="5"/>
  <c r="I101" i="5" s="1"/>
  <c r="J101" i="5" s="1"/>
  <c r="K101" i="5" s="1"/>
  <c r="L101" i="5" s="1"/>
  <c r="M101" i="5" s="1"/>
  <c r="N101" i="5" s="1"/>
  <c r="O101" i="5" s="1"/>
  <c r="E112" i="5"/>
  <c r="I112" i="5" s="1"/>
  <c r="J112" i="5" s="1"/>
  <c r="K112" i="5" s="1"/>
  <c r="L112" i="5" s="1"/>
  <c r="M112" i="5" s="1"/>
  <c r="N112" i="5" s="1"/>
  <c r="O112" i="5" s="1"/>
  <c r="E118" i="5"/>
  <c r="I118" i="5" s="1"/>
  <c r="J118" i="5" s="1"/>
  <c r="K118" i="5" s="1"/>
  <c r="L118" i="5" s="1"/>
  <c r="M118" i="5" s="1"/>
  <c r="N118" i="5" s="1"/>
  <c r="O118" i="5" s="1"/>
  <c r="E143" i="5"/>
  <c r="I143" i="5" s="1"/>
  <c r="J143" i="5" s="1"/>
  <c r="K143" i="5" s="1"/>
  <c r="L143" i="5" s="1"/>
  <c r="M143" i="5" s="1"/>
  <c r="N143" i="5" s="1"/>
  <c r="O143" i="5" s="1"/>
  <c r="E154" i="5"/>
  <c r="I154" i="5" s="1"/>
  <c r="J154" i="5" s="1"/>
  <c r="K154" i="5" s="1"/>
  <c r="L154" i="5" s="1"/>
  <c r="M154" i="5" s="1"/>
  <c r="N154" i="5" s="1"/>
  <c r="O154" i="5" s="1"/>
  <c r="E177" i="5"/>
  <c r="I177" i="5" s="1"/>
  <c r="J177" i="5" s="1"/>
  <c r="K177" i="5" s="1"/>
  <c r="L177" i="5" s="1"/>
  <c r="M177" i="5" s="1"/>
  <c r="N177" i="5" s="1"/>
  <c r="O177" i="5" s="1"/>
  <c r="E189" i="5"/>
  <c r="I189" i="5" s="1"/>
  <c r="E195" i="5"/>
  <c r="I195" i="5" s="1"/>
  <c r="J195" i="5" s="1"/>
  <c r="K195" i="5" s="1"/>
  <c r="L195" i="5" s="1"/>
  <c r="M195" i="5" s="1"/>
  <c r="N195" i="5" s="1"/>
  <c r="O195" i="5" s="1"/>
  <c r="E201" i="5"/>
  <c r="I201" i="5" s="1"/>
  <c r="J201" i="5" s="1"/>
  <c r="K201" i="5" s="1"/>
  <c r="L201" i="5" s="1"/>
  <c r="M201" i="5" s="1"/>
  <c r="N201" i="5" s="1"/>
  <c r="O201" i="5" s="1"/>
  <c r="E213" i="5"/>
  <c r="I213" i="5" s="1"/>
  <c r="J213" i="5" s="1"/>
  <c r="K213" i="5" s="1"/>
  <c r="L213" i="5" s="1"/>
  <c r="M213" i="5" s="1"/>
  <c r="N213" i="5" s="1"/>
  <c r="O213" i="5" s="1"/>
  <c r="E225" i="5"/>
  <c r="I225" i="5" s="1"/>
  <c r="J225" i="5" s="1"/>
  <c r="K225" i="5" s="1"/>
  <c r="L225" i="5" s="1"/>
  <c r="M225" i="5" s="1"/>
  <c r="N225" i="5" s="1"/>
  <c r="O225" i="5" s="1"/>
  <c r="E231" i="5"/>
  <c r="I231" i="5" s="1"/>
  <c r="J231" i="5" s="1"/>
  <c r="K231" i="5" s="1"/>
  <c r="L231" i="5" s="1"/>
  <c r="M231" i="5" s="1"/>
  <c r="N231" i="5" s="1"/>
  <c r="O231" i="5" s="1"/>
  <c r="E324" i="5"/>
  <c r="I324" i="5" s="1"/>
  <c r="J324" i="5" s="1"/>
  <c r="K324" i="5" s="1"/>
  <c r="L324" i="5" s="1"/>
  <c r="M324" i="5" s="1"/>
  <c r="N324" i="5" s="1"/>
  <c r="O324" i="5" s="1"/>
  <c r="C2" i="5"/>
  <c r="E8" i="5"/>
  <c r="I8" i="5" s="1"/>
  <c r="E14" i="5"/>
  <c r="I14" i="5" s="1"/>
  <c r="E20" i="5"/>
  <c r="I20" i="5" s="1"/>
  <c r="E26" i="5"/>
  <c r="I26" i="5" s="1"/>
  <c r="E32" i="5"/>
  <c r="I32" i="5" s="1"/>
  <c r="J32" i="5" s="1"/>
  <c r="K32" i="5" s="1"/>
  <c r="L32" i="5" s="1"/>
  <c r="M32" i="5" s="1"/>
  <c r="N32" i="5" s="1"/>
  <c r="O32" i="5" s="1"/>
  <c r="E38" i="5"/>
  <c r="I38" i="5" s="1"/>
  <c r="J38" i="5" s="1"/>
  <c r="K38" i="5" s="1"/>
  <c r="L38" i="5" s="1"/>
  <c r="M38" i="5" s="1"/>
  <c r="N38" i="5" s="1"/>
  <c r="O38" i="5" s="1"/>
  <c r="E44" i="5"/>
  <c r="I44" i="5" s="1"/>
  <c r="E50" i="5"/>
  <c r="I50" i="5" s="1"/>
  <c r="E56" i="5"/>
  <c r="I56" i="5" s="1"/>
  <c r="J56" i="5" s="1"/>
  <c r="K56" i="5" s="1"/>
  <c r="L56" i="5" s="1"/>
  <c r="M56" i="5" s="1"/>
  <c r="N56" i="5" s="1"/>
  <c r="O56" i="5" s="1"/>
  <c r="E62" i="5"/>
  <c r="I62" i="5" s="1"/>
  <c r="E68" i="5"/>
  <c r="I68" i="5" s="1"/>
  <c r="J68" i="5" s="1"/>
  <c r="K68" i="5" s="1"/>
  <c r="L68" i="5" s="1"/>
  <c r="M68" i="5" s="1"/>
  <c r="N68" i="5" s="1"/>
  <c r="O68" i="5" s="1"/>
  <c r="E74" i="5"/>
  <c r="I74" i="5" s="1"/>
  <c r="J74" i="5" s="1"/>
  <c r="K74" i="5" s="1"/>
  <c r="L74" i="5" s="1"/>
  <c r="M74" i="5" s="1"/>
  <c r="N74" i="5" s="1"/>
  <c r="O74" i="5" s="1"/>
  <c r="E80" i="5"/>
  <c r="I80" i="5" s="1"/>
  <c r="E91" i="5"/>
  <c r="I91" i="5" s="1"/>
  <c r="J91" i="5" s="1"/>
  <c r="K91" i="5" s="1"/>
  <c r="L91" i="5" s="1"/>
  <c r="M91" i="5" s="1"/>
  <c r="N91" i="5" s="1"/>
  <c r="O91" i="5" s="1"/>
  <c r="E102" i="5"/>
  <c r="I102" i="5" s="1"/>
  <c r="J102" i="5" s="1"/>
  <c r="K102" i="5" s="1"/>
  <c r="L102" i="5" s="1"/>
  <c r="M102" i="5" s="1"/>
  <c r="N102" i="5" s="1"/>
  <c r="O102" i="5" s="1"/>
  <c r="E113" i="5"/>
  <c r="I113" i="5" s="1"/>
  <c r="J113" i="5" s="1"/>
  <c r="K113" i="5" s="1"/>
  <c r="L113" i="5" s="1"/>
  <c r="M113" i="5" s="1"/>
  <c r="N113" i="5" s="1"/>
  <c r="O113" i="5" s="1"/>
  <c r="E119" i="5"/>
  <c r="I119" i="5" s="1"/>
  <c r="J119" i="5" s="1"/>
  <c r="K119" i="5" s="1"/>
  <c r="L119" i="5" s="1"/>
  <c r="M119" i="5" s="1"/>
  <c r="N119" i="5" s="1"/>
  <c r="O119" i="5" s="1"/>
  <c r="E124" i="5"/>
  <c r="I124" i="5" s="1"/>
  <c r="J124" i="5" s="1"/>
  <c r="K124" i="5" s="1"/>
  <c r="L124" i="5" s="1"/>
  <c r="M124" i="5" s="1"/>
  <c r="N124" i="5" s="1"/>
  <c r="O124" i="5" s="1"/>
  <c r="E172" i="5"/>
  <c r="I172" i="5" s="1"/>
  <c r="E178" i="5"/>
  <c r="I178" i="5" s="1"/>
  <c r="J178" i="5" s="1"/>
  <c r="K178" i="5" s="1"/>
  <c r="L178" i="5" s="1"/>
  <c r="M178" i="5" s="1"/>
  <c r="N178" i="5" s="1"/>
  <c r="O178" i="5" s="1"/>
  <c r="E184" i="5"/>
  <c r="I184" i="5" s="1"/>
  <c r="E190" i="5"/>
  <c r="I190" i="5" s="1"/>
  <c r="J190" i="5" s="1"/>
  <c r="K190" i="5" s="1"/>
  <c r="L190" i="5" s="1"/>
  <c r="M190" i="5" s="1"/>
  <c r="N190" i="5" s="1"/>
  <c r="O190" i="5" s="1"/>
  <c r="E255" i="5"/>
  <c r="I255" i="5" s="1"/>
  <c r="J255" i="5" s="1"/>
  <c r="K255" i="5" s="1"/>
  <c r="L255" i="5" s="1"/>
  <c r="M255" i="5" s="1"/>
  <c r="N255" i="5" s="1"/>
  <c r="O255" i="5" s="1"/>
  <c r="E296" i="5"/>
  <c r="I296" i="5" s="1"/>
  <c r="J296" i="5" s="1"/>
  <c r="K296" i="5" s="1"/>
  <c r="L296" i="5" s="1"/>
  <c r="M296" i="5" s="1"/>
  <c r="N296" i="5" s="1"/>
  <c r="O296" i="5" s="1"/>
  <c r="E21" i="5"/>
  <c r="I21" i="5" s="1"/>
  <c r="J21" i="5" s="1"/>
  <c r="K21" i="5" s="1"/>
  <c r="L21" i="5" s="1"/>
  <c r="M21" i="5" s="1"/>
  <c r="N21" i="5" s="1"/>
  <c r="O21" i="5" s="1"/>
  <c r="E215" i="5"/>
  <c r="I215" i="5" s="1"/>
  <c r="J215" i="5" s="1"/>
  <c r="K215" i="5" s="1"/>
  <c r="L215" i="5" s="1"/>
  <c r="M215" i="5" s="1"/>
  <c r="N215" i="5" s="1"/>
  <c r="O215" i="5" s="1"/>
  <c r="E221" i="5"/>
  <c r="I221" i="5" s="1"/>
  <c r="J221" i="5" s="1"/>
  <c r="K221" i="5" s="1"/>
  <c r="L221" i="5" s="1"/>
  <c r="M221" i="5" s="1"/>
  <c r="N221" i="5" s="1"/>
  <c r="O221" i="5" s="1"/>
  <c r="E291" i="5"/>
  <c r="I291" i="5" s="1"/>
  <c r="J291" i="5" s="1"/>
  <c r="K291" i="5" s="1"/>
  <c r="L291" i="5" s="1"/>
  <c r="M291" i="5" s="1"/>
  <c r="N291" i="5" s="1"/>
  <c r="O291" i="5" s="1"/>
  <c r="E87" i="5"/>
  <c r="I87" i="5" s="1"/>
  <c r="E98" i="5"/>
  <c r="I98" i="5" s="1"/>
  <c r="J98" i="5" s="1"/>
  <c r="K98" i="5" s="1"/>
  <c r="L98" i="5" s="1"/>
  <c r="M98" i="5" s="1"/>
  <c r="N98" i="5" s="1"/>
  <c r="O98" i="5" s="1"/>
  <c r="E130" i="5"/>
  <c r="I130" i="5" s="1"/>
  <c r="J130" i="5" s="1"/>
  <c r="K130" i="5" s="1"/>
  <c r="L130" i="5" s="1"/>
  <c r="M130" i="5" s="1"/>
  <c r="N130" i="5" s="1"/>
  <c r="O130" i="5" s="1"/>
  <c r="E156" i="5"/>
  <c r="I156" i="5" s="1"/>
  <c r="J156" i="5" s="1"/>
  <c r="K156" i="5" s="1"/>
  <c r="L156" i="5" s="1"/>
  <c r="M156" i="5" s="1"/>
  <c r="N156" i="5" s="1"/>
  <c r="O156" i="5" s="1"/>
  <c r="E245" i="5"/>
  <c r="I245" i="5" s="1"/>
  <c r="J245" i="5" s="1"/>
  <c r="K245" i="5" s="1"/>
  <c r="L245" i="5" s="1"/>
  <c r="M245" i="5" s="1"/>
  <c r="N245" i="5" s="1"/>
  <c r="O245" i="5" s="1"/>
  <c r="E280" i="5"/>
  <c r="I280" i="5" s="1"/>
  <c r="J280" i="5" s="1"/>
  <c r="K280" i="5" s="1"/>
  <c r="L280" i="5" s="1"/>
  <c r="M280" i="5" s="1"/>
  <c r="N280" i="5" s="1"/>
  <c r="O280" i="5" s="1"/>
  <c r="E286" i="5"/>
  <c r="I286" i="5" s="1"/>
  <c r="J286" i="5" s="1"/>
  <c r="K286" i="5" s="1"/>
  <c r="L286" i="5" s="1"/>
  <c r="M286" i="5" s="1"/>
  <c r="N286" i="5" s="1"/>
  <c r="O286" i="5" s="1"/>
  <c r="E292" i="5"/>
  <c r="I292" i="5" s="1"/>
  <c r="J292" i="5" s="1"/>
  <c r="K292" i="5" s="1"/>
  <c r="L292" i="5" s="1"/>
  <c r="M292" i="5" s="1"/>
  <c r="N292" i="5" s="1"/>
  <c r="O292" i="5" s="1"/>
  <c r="E309" i="5"/>
  <c r="I309" i="5" s="1"/>
  <c r="J309" i="5" s="1"/>
  <c r="K309" i="5" s="1"/>
  <c r="L309" i="5" s="1"/>
  <c r="M309" i="5" s="1"/>
  <c r="N309" i="5" s="1"/>
  <c r="O309" i="5" s="1"/>
  <c r="C4" i="5"/>
  <c r="G4" i="5" s="1"/>
  <c r="E10" i="5"/>
  <c r="I10" i="5" s="1"/>
  <c r="E16" i="5"/>
  <c r="I16" i="5" s="1"/>
  <c r="J16" i="5" s="1"/>
  <c r="K16" i="5" s="1"/>
  <c r="L16" i="5" s="1"/>
  <c r="M16" i="5" s="1"/>
  <c r="N16" i="5" s="1"/>
  <c r="O16" i="5" s="1"/>
  <c r="E22" i="5"/>
  <c r="I22" i="5" s="1"/>
  <c r="E28" i="5"/>
  <c r="I28" i="5" s="1"/>
  <c r="J28" i="5" s="1"/>
  <c r="K28" i="5" s="1"/>
  <c r="L28" i="5" s="1"/>
  <c r="M28" i="5" s="1"/>
  <c r="N28" i="5" s="1"/>
  <c r="O28" i="5" s="1"/>
  <c r="E34" i="5"/>
  <c r="I34" i="5" s="1"/>
  <c r="E40" i="5"/>
  <c r="I40" i="5" s="1"/>
  <c r="E46" i="5"/>
  <c r="I46" i="5" s="1"/>
  <c r="E52" i="5"/>
  <c r="I52" i="5" s="1"/>
  <c r="E58" i="5"/>
  <c r="I58" i="5" s="1"/>
  <c r="J58" i="5" s="1"/>
  <c r="K58" i="5" s="1"/>
  <c r="L58" i="5" s="1"/>
  <c r="M58" i="5" s="1"/>
  <c r="N58" i="5" s="1"/>
  <c r="O58" i="5" s="1"/>
  <c r="E64" i="5"/>
  <c r="I64" i="5" s="1"/>
  <c r="J64" i="5" s="1"/>
  <c r="K64" i="5" s="1"/>
  <c r="L64" i="5" s="1"/>
  <c r="M64" i="5" s="1"/>
  <c r="N64" i="5" s="1"/>
  <c r="O64" i="5" s="1"/>
  <c r="E70" i="5"/>
  <c r="I70" i="5" s="1"/>
  <c r="J70" i="5" s="1"/>
  <c r="K70" i="5" s="1"/>
  <c r="L70" i="5" s="1"/>
  <c r="M70" i="5" s="1"/>
  <c r="N70" i="5" s="1"/>
  <c r="O70" i="5" s="1"/>
  <c r="E82" i="5"/>
  <c r="I82" i="5" s="1"/>
  <c r="J82" i="5" s="1"/>
  <c r="K82" i="5" s="1"/>
  <c r="L82" i="5" s="1"/>
  <c r="M82" i="5" s="1"/>
  <c r="N82" i="5" s="1"/>
  <c r="O82" i="5" s="1"/>
  <c r="E109" i="5"/>
  <c r="I109" i="5" s="1"/>
  <c r="J109" i="5" s="1"/>
  <c r="K109" i="5" s="1"/>
  <c r="L109" i="5" s="1"/>
  <c r="M109" i="5" s="1"/>
  <c r="N109" i="5" s="1"/>
  <c r="O109" i="5" s="1"/>
  <c r="E151" i="5"/>
  <c r="I151" i="5" s="1"/>
  <c r="E210" i="5"/>
  <c r="I210" i="5" s="1"/>
  <c r="E222" i="5"/>
  <c r="I222" i="5" s="1"/>
  <c r="J222" i="5" s="1"/>
  <c r="K222" i="5" s="1"/>
  <c r="L222" i="5" s="1"/>
  <c r="M222" i="5" s="1"/>
  <c r="N222" i="5" s="1"/>
  <c r="O222" i="5" s="1"/>
  <c r="E269" i="5"/>
  <c r="I269" i="5" s="1"/>
  <c r="J269" i="5" s="1"/>
  <c r="K269" i="5" s="1"/>
  <c r="L269" i="5" s="1"/>
  <c r="M269" i="5" s="1"/>
  <c r="N269" i="5" s="1"/>
  <c r="O269" i="5" s="1"/>
  <c r="E298" i="5"/>
  <c r="I298" i="5" s="1"/>
  <c r="J298" i="5" s="1"/>
  <c r="K298" i="5" s="1"/>
  <c r="L298" i="5" s="1"/>
  <c r="M298" i="5" s="1"/>
  <c r="N298" i="5" s="1"/>
  <c r="O298" i="5" s="1"/>
  <c r="C5" i="5"/>
  <c r="G5" i="5" s="1"/>
  <c r="E11" i="5"/>
  <c r="I11" i="5" s="1"/>
  <c r="E17" i="5"/>
  <c r="I17" i="5" s="1"/>
  <c r="E23" i="5"/>
  <c r="I23" i="5" s="1"/>
  <c r="E29" i="5"/>
  <c r="I29" i="5" s="1"/>
  <c r="J29" i="5" s="1"/>
  <c r="K29" i="5" s="1"/>
  <c r="L29" i="5" s="1"/>
  <c r="M29" i="5" s="1"/>
  <c r="N29" i="5" s="1"/>
  <c r="O29" i="5" s="1"/>
  <c r="E35" i="5"/>
  <c r="I35" i="5" s="1"/>
  <c r="J35" i="5" s="1"/>
  <c r="K35" i="5" s="1"/>
  <c r="L35" i="5" s="1"/>
  <c r="M35" i="5" s="1"/>
  <c r="N35" i="5" s="1"/>
  <c r="O35" i="5" s="1"/>
  <c r="E41" i="5"/>
  <c r="I41" i="5" s="1"/>
  <c r="J41" i="5" s="1"/>
  <c r="K41" i="5" s="1"/>
  <c r="L41" i="5" s="1"/>
  <c r="M41" i="5" s="1"/>
  <c r="N41" i="5" s="1"/>
  <c r="O41" i="5" s="1"/>
  <c r="E47" i="5"/>
  <c r="I47" i="5" s="1"/>
  <c r="E53" i="5"/>
  <c r="I53" i="5" s="1"/>
  <c r="J53" i="5" s="1"/>
  <c r="K53" i="5" s="1"/>
  <c r="L53" i="5" s="1"/>
  <c r="M53" i="5" s="1"/>
  <c r="N53" i="5" s="1"/>
  <c r="O53" i="5" s="1"/>
  <c r="E59" i="5"/>
  <c r="I59" i="5" s="1"/>
  <c r="J59" i="5" s="1"/>
  <c r="K59" i="5" s="1"/>
  <c r="L59" i="5" s="1"/>
  <c r="M59" i="5" s="1"/>
  <c r="N59" i="5" s="1"/>
  <c r="O59" i="5" s="1"/>
  <c r="E65" i="5"/>
  <c r="I65" i="5" s="1"/>
  <c r="E71" i="5"/>
  <c r="I71" i="5" s="1"/>
  <c r="E77" i="5"/>
  <c r="I77" i="5" s="1"/>
  <c r="J77" i="5" s="1"/>
  <c r="K77" i="5" s="1"/>
  <c r="L77" i="5" s="1"/>
  <c r="M77" i="5" s="1"/>
  <c r="N77" i="5" s="1"/>
  <c r="O77" i="5" s="1"/>
  <c r="E83" i="5"/>
  <c r="I83" i="5" s="1"/>
  <c r="J83" i="5" s="1"/>
  <c r="K83" i="5" s="1"/>
  <c r="L83" i="5" s="1"/>
  <c r="M83" i="5" s="1"/>
  <c r="N83" i="5" s="1"/>
  <c r="O83" i="5" s="1"/>
  <c r="E137" i="5"/>
  <c r="I137" i="5" s="1"/>
  <c r="E217" i="5"/>
  <c r="I217" i="5" s="1"/>
  <c r="J217" i="5" s="1"/>
  <c r="K217" i="5" s="1"/>
  <c r="L217" i="5" s="1"/>
  <c r="M217" i="5" s="1"/>
  <c r="N217" i="5" s="1"/>
  <c r="O217" i="5" s="1"/>
  <c r="E223" i="5"/>
  <c r="I223" i="5" s="1"/>
  <c r="J223" i="5" s="1"/>
  <c r="K223" i="5" s="1"/>
  <c r="L223" i="5" s="1"/>
  <c r="M223" i="5" s="1"/>
  <c r="N223" i="5" s="1"/>
  <c r="O223" i="5" s="1"/>
  <c r="E229" i="5"/>
  <c r="I229" i="5" s="1"/>
  <c r="J229" i="5" s="1"/>
  <c r="K229" i="5" s="1"/>
  <c r="L229" i="5" s="1"/>
  <c r="M229" i="5" s="1"/>
  <c r="N229" i="5" s="1"/>
  <c r="O229" i="5" s="1"/>
  <c r="E270" i="5"/>
  <c r="I270" i="5" s="1"/>
  <c r="J270" i="5" s="1"/>
  <c r="K270" i="5" s="1"/>
  <c r="L270" i="5" s="1"/>
  <c r="M270" i="5" s="1"/>
  <c r="N270" i="5" s="1"/>
  <c r="O270" i="5" s="1"/>
  <c r="E105" i="5"/>
  <c r="I105" i="5" s="1"/>
  <c r="E122" i="5"/>
  <c r="I122" i="5" s="1"/>
  <c r="J122" i="5" s="1"/>
  <c r="K122" i="5" s="1"/>
  <c r="L122" i="5" s="1"/>
  <c r="M122" i="5" s="1"/>
  <c r="N122" i="5" s="1"/>
  <c r="O122" i="5" s="1"/>
  <c r="E132" i="5"/>
  <c r="I132" i="5" s="1"/>
  <c r="J132" i="5" s="1"/>
  <c r="K132" i="5" s="1"/>
  <c r="L132" i="5" s="1"/>
  <c r="M132" i="5" s="1"/>
  <c r="N132" i="5" s="1"/>
  <c r="O132" i="5" s="1"/>
  <c r="E147" i="5"/>
  <c r="I147" i="5" s="1"/>
  <c r="E235" i="5"/>
  <c r="I235" i="5" s="1"/>
  <c r="J235" i="5" s="1"/>
  <c r="K235" i="5" s="1"/>
  <c r="L235" i="5" s="1"/>
  <c r="M235" i="5" s="1"/>
  <c r="N235" i="5" s="1"/>
  <c r="O235" i="5" s="1"/>
  <c r="E241" i="5"/>
  <c r="I241" i="5" s="1"/>
  <c r="J241" i="5" s="1"/>
  <c r="K241" i="5" s="1"/>
  <c r="L241" i="5" s="1"/>
  <c r="M241" i="5" s="1"/>
  <c r="N241" i="5" s="1"/>
  <c r="O241" i="5" s="1"/>
  <c r="E253" i="5"/>
  <c r="I253" i="5" s="1"/>
  <c r="J253" i="5" s="1"/>
  <c r="K253" i="5" s="1"/>
  <c r="L253" i="5" s="1"/>
  <c r="M253" i="5" s="1"/>
  <c r="N253" i="5" s="1"/>
  <c r="O253" i="5" s="1"/>
  <c r="E259" i="5"/>
  <c r="I259" i="5" s="1"/>
  <c r="J259" i="5" s="1"/>
  <c r="K259" i="5" s="1"/>
  <c r="L259" i="5" s="1"/>
  <c r="M259" i="5" s="1"/>
  <c r="N259" i="5" s="1"/>
  <c r="O259" i="5" s="1"/>
  <c r="E276" i="5"/>
  <c r="I276" i="5" s="1"/>
  <c r="J276" i="5" s="1"/>
  <c r="K276" i="5" s="1"/>
  <c r="L276" i="5" s="1"/>
  <c r="M276" i="5" s="1"/>
  <c r="N276" i="5" s="1"/>
  <c r="O276" i="5" s="1"/>
  <c r="E282" i="5"/>
  <c r="I282" i="5" s="1"/>
  <c r="J282" i="5" s="1"/>
  <c r="K282" i="5" s="1"/>
  <c r="L282" i="5" s="1"/>
  <c r="M282" i="5" s="1"/>
  <c r="N282" i="5" s="1"/>
  <c r="O282" i="5" s="1"/>
  <c r="E84" i="5"/>
  <c r="I84" i="5" s="1"/>
  <c r="E89" i="5"/>
  <c r="I89" i="5" s="1"/>
  <c r="J89" i="5" s="1"/>
  <c r="K89" i="5" s="1"/>
  <c r="L89" i="5" s="1"/>
  <c r="M89" i="5" s="1"/>
  <c r="N89" i="5" s="1"/>
  <c r="O89" i="5" s="1"/>
  <c r="E94" i="5"/>
  <c r="I94" i="5" s="1"/>
  <c r="E104" i="5"/>
  <c r="I104" i="5" s="1"/>
  <c r="J104" i="5" s="1"/>
  <c r="K104" i="5" s="1"/>
  <c r="L104" i="5" s="1"/>
  <c r="M104" i="5" s="1"/>
  <c r="N104" i="5" s="1"/>
  <c r="O104" i="5" s="1"/>
  <c r="E127" i="5"/>
  <c r="I127" i="5" s="1"/>
  <c r="J127" i="5" s="1"/>
  <c r="K127" i="5" s="1"/>
  <c r="L127" i="5" s="1"/>
  <c r="M127" i="5" s="1"/>
  <c r="N127" i="5" s="1"/>
  <c r="O127" i="5" s="1"/>
  <c r="E134" i="5"/>
  <c r="I134" i="5" s="1"/>
  <c r="J134" i="5" s="1"/>
  <c r="K134" i="5" s="1"/>
  <c r="L134" i="5" s="1"/>
  <c r="M134" i="5" s="1"/>
  <c r="N134" i="5" s="1"/>
  <c r="O134" i="5" s="1"/>
  <c r="E150" i="5"/>
  <c r="I150" i="5" s="1"/>
  <c r="E165" i="5"/>
  <c r="I165" i="5" s="1"/>
  <c r="J165" i="5" s="1"/>
  <c r="K165" i="5" s="1"/>
  <c r="L165" i="5" s="1"/>
  <c r="M165" i="5" s="1"/>
  <c r="N165" i="5" s="1"/>
  <c r="O165" i="5" s="1"/>
  <c r="E182" i="5"/>
  <c r="I182" i="5" s="1"/>
  <c r="E203" i="5"/>
  <c r="I203" i="5" s="1"/>
  <c r="E254" i="5"/>
  <c r="I254" i="5" s="1"/>
  <c r="J254" i="5" s="1"/>
  <c r="K254" i="5" s="1"/>
  <c r="L254" i="5" s="1"/>
  <c r="M254" i="5" s="1"/>
  <c r="N254" i="5" s="1"/>
  <c r="O254" i="5" s="1"/>
  <c r="E90" i="5"/>
  <c r="I90" i="5" s="1"/>
  <c r="E95" i="5"/>
  <c r="I95" i="5" s="1"/>
  <c r="J95" i="5" s="1"/>
  <c r="K95" i="5" s="1"/>
  <c r="L95" i="5" s="1"/>
  <c r="M95" i="5" s="1"/>
  <c r="N95" i="5" s="1"/>
  <c r="O95" i="5" s="1"/>
  <c r="E100" i="5"/>
  <c r="I100" i="5" s="1"/>
  <c r="J100" i="5" s="1"/>
  <c r="K100" i="5" s="1"/>
  <c r="L100" i="5" s="1"/>
  <c r="M100" i="5" s="1"/>
  <c r="N100" i="5" s="1"/>
  <c r="O100" i="5" s="1"/>
  <c r="E116" i="5"/>
  <c r="I116" i="5" s="1"/>
  <c r="J116" i="5" s="1"/>
  <c r="K116" i="5" s="1"/>
  <c r="L116" i="5" s="1"/>
  <c r="M116" i="5" s="1"/>
  <c r="N116" i="5" s="1"/>
  <c r="O116" i="5" s="1"/>
  <c r="E120" i="5"/>
  <c r="I120" i="5" s="1"/>
  <c r="J120" i="5" s="1"/>
  <c r="K120" i="5" s="1"/>
  <c r="L120" i="5" s="1"/>
  <c r="M120" i="5" s="1"/>
  <c r="N120" i="5" s="1"/>
  <c r="O120" i="5" s="1"/>
  <c r="E135" i="5"/>
  <c r="I135" i="5" s="1"/>
  <c r="J135" i="5" s="1"/>
  <c r="K135" i="5" s="1"/>
  <c r="L135" i="5" s="1"/>
  <c r="M135" i="5" s="1"/>
  <c r="N135" i="5" s="1"/>
  <c r="O135" i="5" s="1"/>
  <c r="E142" i="5"/>
  <c r="I142" i="5" s="1"/>
  <c r="J142" i="5" s="1"/>
  <c r="K142" i="5" s="1"/>
  <c r="L142" i="5" s="1"/>
  <c r="M142" i="5" s="1"/>
  <c r="N142" i="5" s="1"/>
  <c r="O142" i="5" s="1"/>
  <c r="E146" i="5"/>
  <c r="I146" i="5" s="1"/>
  <c r="J146" i="5" s="1"/>
  <c r="K146" i="5" s="1"/>
  <c r="L146" i="5" s="1"/>
  <c r="M146" i="5" s="1"/>
  <c r="N146" i="5" s="1"/>
  <c r="O146" i="5" s="1"/>
  <c r="E155" i="5"/>
  <c r="I155" i="5" s="1"/>
  <c r="E194" i="5"/>
  <c r="I194" i="5" s="1"/>
  <c r="J194" i="5" s="1"/>
  <c r="K194" i="5" s="1"/>
  <c r="L194" i="5" s="1"/>
  <c r="M194" i="5" s="1"/>
  <c r="N194" i="5" s="1"/>
  <c r="O194" i="5" s="1"/>
  <c r="E234" i="5"/>
  <c r="I234" i="5" s="1"/>
  <c r="J234" i="5" s="1"/>
  <c r="K234" i="5" s="1"/>
  <c r="L234" i="5" s="1"/>
  <c r="M234" i="5" s="1"/>
  <c r="N234" i="5" s="1"/>
  <c r="O234" i="5" s="1"/>
  <c r="E240" i="5"/>
  <c r="I240" i="5" s="1"/>
  <c r="J240" i="5" s="1"/>
  <c r="K240" i="5" s="1"/>
  <c r="L240" i="5" s="1"/>
  <c r="M240" i="5" s="1"/>
  <c r="N240" i="5" s="1"/>
  <c r="O240" i="5" s="1"/>
  <c r="E274" i="5"/>
  <c r="I274" i="5" s="1"/>
  <c r="J274" i="5" s="1"/>
  <c r="K274" i="5" s="1"/>
  <c r="L274" i="5" s="1"/>
  <c r="M274" i="5" s="1"/>
  <c r="N274" i="5" s="1"/>
  <c r="O274" i="5" s="1"/>
  <c r="E288" i="5"/>
  <c r="I288" i="5" s="1"/>
  <c r="J288" i="5" s="1"/>
  <c r="K288" i="5" s="1"/>
  <c r="L288" i="5" s="1"/>
  <c r="M288" i="5" s="1"/>
  <c r="N288" i="5" s="1"/>
  <c r="O288" i="5" s="1"/>
  <c r="E76" i="5"/>
  <c r="I76" i="5" s="1"/>
  <c r="E117" i="5"/>
  <c r="I117" i="5" s="1"/>
  <c r="J117" i="5" s="1"/>
  <c r="K117" i="5" s="1"/>
  <c r="L117" i="5" s="1"/>
  <c r="M117" i="5" s="1"/>
  <c r="N117" i="5" s="1"/>
  <c r="O117" i="5" s="1"/>
  <c r="E136" i="5"/>
  <c r="I136" i="5" s="1"/>
  <c r="J136" i="5" s="1"/>
  <c r="K136" i="5" s="1"/>
  <c r="L136" i="5" s="1"/>
  <c r="M136" i="5" s="1"/>
  <c r="N136" i="5" s="1"/>
  <c r="O136" i="5" s="1"/>
  <c r="E152" i="5"/>
  <c r="I152" i="5" s="1"/>
  <c r="J152" i="5" s="1"/>
  <c r="K152" i="5" s="1"/>
  <c r="L152" i="5" s="1"/>
  <c r="M152" i="5" s="1"/>
  <c r="N152" i="5" s="1"/>
  <c r="O152" i="5" s="1"/>
  <c r="E179" i="5"/>
  <c r="I179" i="5" s="1"/>
  <c r="J179" i="5" s="1"/>
  <c r="K179" i="5" s="1"/>
  <c r="L179" i="5" s="1"/>
  <c r="M179" i="5" s="1"/>
  <c r="N179" i="5" s="1"/>
  <c r="O179" i="5" s="1"/>
  <c r="E242" i="5"/>
  <c r="I242" i="5" s="1"/>
  <c r="J242" i="5" s="1"/>
  <c r="K242" i="5" s="1"/>
  <c r="L242" i="5" s="1"/>
  <c r="M242" i="5" s="1"/>
  <c r="N242" i="5" s="1"/>
  <c r="O242" i="5" s="1"/>
  <c r="E246" i="5"/>
  <c r="I246" i="5" s="1"/>
  <c r="J246" i="5" s="1"/>
  <c r="K246" i="5" s="1"/>
  <c r="L246" i="5" s="1"/>
  <c r="M246" i="5" s="1"/>
  <c r="N246" i="5" s="1"/>
  <c r="O246" i="5" s="1"/>
  <c r="E261" i="5"/>
  <c r="I261" i="5" s="1"/>
  <c r="J261" i="5" s="1"/>
  <c r="K261" i="5" s="1"/>
  <c r="L261" i="5" s="1"/>
  <c r="M261" i="5" s="1"/>
  <c r="N261" i="5" s="1"/>
  <c r="O261" i="5" s="1"/>
  <c r="E290" i="5"/>
  <c r="I290" i="5" s="1"/>
  <c r="J290" i="5" s="1"/>
  <c r="K290" i="5" s="1"/>
  <c r="L290" i="5" s="1"/>
  <c r="M290" i="5" s="1"/>
  <c r="N290" i="5" s="1"/>
  <c r="O290" i="5" s="1"/>
  <c r="E110" i="5"/>
  <c r="I110" i="5" s="1"/>
  <c r="J110" i="5" s="1"/>
  <c r="K110" i="5" s="1"/>
  <c r="L110" i="5" s="1"/>
  <c r="M110" i="5" s="1"/>
  <c r="N110" i="5" s="1"/>
  <c r="O110" i="5" s="1"/>
  <c r="E114" i="5"/>
  <c r="I114" i="5" s="1"/>
  <c r="J114" i="5" s="1"/>
  <c r="K114" i="5" s="1"/>
  <c r="L114" i="5" s="1"/>
  <c r="M114" i="5" s="1"/>
  <c r="N114" i="5" s="1"/>
  <c r="O114" i="5" s="1"/>
  <c r="E144" i="5"/>
  <c r="I144" i="5" s="1"/>
  <c r="J144" i="5" s="1"/>
  <c r="K144" i="5" s="1"/>
  <c r="L144" i="5" s="1"/>
  <c r="M144" i="5" s="1"/>
  <c r="N144" i="5" s="1"/>
  <c r="O144" i="5" s="1"/>
  <c r="E153" i="5"/>
  <c r="I153" i="5" s="1"/>
  <c r="J153" i="5" s="1"/>
  <c r="K153" i="5" s="1"/>
  <c r="L153" i="5" s="1"/>
  <c r="M153" i="5" s="1"/>
  <c r="N153" i="5" s="1"/>
  <c r="O153" i="5" s="1"/>
  <c r="E163" i="5"/>
  <c r="I163" i="5" s="1"/>
  <c r="E191" i="5"/>
  <c r="I191" i="5" s="1"/>
  <c r="J191" i="5" s="1"/>
  <c r="K191" i="5" s="1"/>
  <c r="L191" i="5" s="1"/>
  <c r="M191" i="5" s="1"/>
  <c r="N191" i="5" s="1"/>
  <c r="O191" i="5" s="1"/>
  <c r="E196" i="5"/>
  <c r="I196" i="5" s="1"/>
  <c r="J196" i="5" s="1"/>
  <c r="K196" i="5" s="1"/>
  <c r="L196" i="5" s="1"/>
  <c r="M196" i="5" s="1"/>
  <c r="N196" i="5" s="1"/>
  <c r="O196" i="5" s="1"/>
  <c r="E237" i="5"/>
  <c r="I237" i="5" s="1"/>
  <c r="E247" i="5"/>
  <c r="I247" i="5" s="1"/>
  <c r="J247" i="5" s="1"/>
  <c r="K247" i="5" s="1"/>
  <c r="L247" i="5" s="1"/>
  <c r="M247" i="5" s="1"/>
  <c r="N247" i="5" s="1"/>
  <c r="O247" i="5" s="1"/>
  <c r="E262" i="5"/>
  <c r="I262" i="5" s="1"/>
  <c r="E272" i="5"/>
  <c r="I272" i="5" s="1"/>
  <c r="J272" i="5" s="1"/>
  <c r="K272" i="5" s="1"/>
  <c r="L272" i="5" s="1"/>
  <c r="M272" i="5" s="1"/>
  <c r="N272" i="5" s="1"/>
  <c r="O272" i="5" s="1"/>
  <c r="E300" i="5"/>
  <c r="I300" i="5" s="1"/>
  <c r="J300" i="5" s="1"/>
  <c r="K300" i="5" s="1"/>
  <c r="L300" i="5" s="1"/>
  <c r="M300" i="5" s="1"/>
  <c r="N300" i="5" s="1"/>
  <c r="O300" i="5" s="1"/>
  <c r="E88" i="5"/>
  <c r="I88" i="5" s="1"/>
  <c r="J88" i="5" s="1"/>
  <c r="K88" i="5" s="1"/>
  <c r="L88" i="5" s="1"/>
  <c r="M88" i="5" s="1"/>
  <c r="N88" i="5" s="1"/>
  <c r="O88" i="5" s="1"/>
  <c r="E93" i="5"/>
  <c r="I93" i="5" s="1"/>
  <c r="J93" i="5" s="1"/>
  <c r="K93" i="5" s="1"/>
  <c r="L93" i="5" s="1"/>
  <c r="M93" i="5" s="1"/>
  <c r="N93" i="5" s="1"/>
  <c r="O93" i="5" s="1"/>
  <c r="E111" i="5"/>
  <c r="I111" i="5" s="1"/>
  <c r="J111" i="5" s="1"/>
  <c r="K111" i="5" s="1"/>
  <c r="L111" i="5" s="1"/>
  <c r="M111" i="5" s="1"/>
  <c r="N111" i="5" s="1"/>
  <c r="O111" i="5" s="1"/>
  <c r="E115" i="5"/>
  <c r="I115" i="5" s="1"/>
  <c r="E126" i="5"/>
  <c r="I126" i="5" s="1"/>
  <c r="E149" i="5"/>
  <c r="I149" i="5" s="1"/>
  <c r="J149" i="5" s="1"/>
  <c r="K149" i="5" s="1"/>
  <c r="L149" i="5" s="1"/>
  <c r="M149" i="5" s="1"/>
  <c r="N149" i="5" s="1"/>
  <c r="O149" i="5" s="1"/>
  <c r="E170" i="5"/>
  <c r="I170" i="5" s="1"/>
  <c r="E197" i="5"/>
  <c r="I197" i="5" s="1"/>
  <c r="J197" i="5" s="1"/>
  <c r="K197" i="5" s="1"/>
  <c r="L197" i="5" s="1"/>
  <c r="M197" i="5" s="1"/>
  <c r="N197" i="5" s="1"/>
  <c r="O197" i="5" s="1"/>
  <c r="E202" i="5"/>
  <c r="I202" i="5" s="1"/>
  <c r="E248" i="5"/>
  <c r="I248" i="5" s="1"/>
  <c r="J248" i="5" s="1"/>
  <c r="K248" i="5" s="1"/>
  <c r="L248" i="5" s="1"/>
  <c r="M248" i="5" s="1"/>
  <c r="N248" i="5" s="1"/>
  <c r="O248" i="5" s="1"/>
  <c r="E268" i="5"/>
  <c r="I268" i="5" s="1"/>
  <c r="J268" i="5" s="1"/>
  <c r="K268" i="5" s="1"/>
  <c r="L268" i="5" s="1"/>
  <c r="M268" i="5" s="1"/>
  <c r="N268" i="5" s="1"/>
  <c r="O268" i="5" s="1"/>
  <c r="E311" i="5"/>
  <c r="I311" i="5" s="1"/>
  <c r="J311" i="5" s="1"/>
  <c r="K311" i="5" s="1"/>
  <c r="L311" i="5" s="1"/>
  <c r="M311" i="5" s="1"/>
  <c r="N311" i="5" s="1"/>
  <c r="O311" i="5" s="1"/>
  <c r="E79" i="5"/>
  <c r="I79" i="5" s="1"/>
  <c r="E216" i="5"/>
  <c r="I216" i="5" s="1"/>
  <c r="J216" i="5" s="1"/>
  <c r="K216" i="5" s="1"/>
  <c r="L216" i="5" s="1"/>
  <c r="M216" i="5" s="1"/>
  <c r="N216" i="5" s="1"/>
  <c r="O216" i="5" s="1"/>
  <c r="E239" i="5"/>
  <c r="I239" i="5" s="1"/>
  <c r="J239" i="5" s="1"/>
  <c r="K239" i="5" s="1"/>
  <c r="L239" i="5" s="1"/>
  <c r="M239" i="5" s="1"/>
  <c r="N239" i="5" s="1"/>
  <c r="O239" i="5" s="1"/>
  <c r="E271" i="5"/>
  <c r="I271" i="5" s="1"/>
  <c r="J271" i="5" s="1"/>
  <c r="K271" i="5" s="1"/>
  <c r="L271" i="5" s="1"/>
  <c r="M271" i="5" s="1"/>
  <c r="N271" i="5" s="1"/>
  <c r="O271" i="5" s="1"/>
  <c r="E159" i="5"/>
  <c r="I159" i="5" s="1"/>
  <c r="J159" i="5" s="1"/>
  <c r="K159" i="5" s="1"/>
  <c r="L159" i="5" s="1"/>
  <c r="M159" i="5" s="1"/>
  <c r="N159" i="5" s="1"/>
  <c r="O159" i="5" s="1"/>
  <c r="E181" i="5"/>
  <c r="I181" i="5" s="1"/>
  <c r="J181" i="5" s="1"/>
  <c r="K181" i="5" s="1"/>
  <c r="L181" i="5" s="1"/>
  <c r="M181" i="5" s="1"/>
  <c r="N181" i="5" s="1"/>
  <c r="O181" i="5" s="1"/>
  <c r="E199" i="5"/>
  <c r="I199" i="5" s="1"/>
  <c r="J199" i="5" s="1"/>
  <c r="K199" i="5" s="1"/>
  <c r="L199" i="5" s="1"/>
  <c r="M199" i="5" s="1"/>
  <c r="N199" i="5" s="1"/>
  <c r="O199" i="5" s="1"/>
  <c r="E263" i="5"/>
  <c r="I263" i="5" s="1"/>
  <c r="E281" i="5"/>
  <c r="I281" i="5" s="1"/>
  <c r="J281" i="5" s="1"/>
  <c r="K281" i="5" s="1"/>
  <c r="L281" i="5" s="1"/>
  <c r="M281" i="5" s="1"/>
  <c r="N281" i="5" s="1"/>
  <c r="O281" i="5" s="1"/>
  <c r="E315" i="5"/>
  <c r="I315" i="5" s="1"/>
  <c r="J315" i="5" s="1"/>
  <c r="K315" i="5" s="1"/>
  <c r="L315" i="5" s="1"/>
  <c r="M315" i="5" s="1"/>
  <c r="N315" i="5" s="1"/>
  <c r="O315" i="5" s="1"/>
  <c r="E295" i="5"/>
  <c r="I295" i="5" s="1"/>
  <c r="J295" i="5" s="1"/>
  <c r="K295" i="5" s="1"/>
  <c r="L295" i="5" s="1"/>
  <c r="M295" i="5" s="1"/>
  <c r="N295" i="5" s="1"/>
  <c r="O295" i="5" s="1"/>
  <c r="E169" i="5"/>
  <c r="I169" i="5" s="1"/>
  <c r="J169" i="5" s="1"/>
  <c r="K169" i="5" s="1"/>
  <c r="L169" i="5" s="1"/>
  <c r="M169" i="5" s="1"/>
  <c r="N169" i="5" s="1"/>
  <c r="O169" i="5" s="1"/>
  <c r="E187" i="5"/>
  <c r="I187" i="5" s="1"/>
  <c r="J187" i="5" s="1"/>
  <c r="K187" i="5" s="1"/>
  <c r="L187" i="5" s="1"/>
  <c r="M187" i="5" s="1"/>
  <c r="N187" i="5" s="1"/>
  <c r="O187" i="5" s="1"/>
  <c r="E205" i="5"/>
  <c r="I205" i="5" s="1"/>
  <c r="J205" i="5" s="1"/>
  <c r="K205" i="5" s="1"/>
  <c r="L205" i="5" s="1"/>
  <c r="M205" i="5" s="1"/>
  <c r="N205" i="5" s="1"/>
  <c r="O205" i="5" s="1"/>
  <c r="E321" i="5"/>
  <c r="I321" i="5" s="1"/>
  <c r="J321" i="5" s="1"/>
  <c r="K321" i="5" s="1"/>
  <c r="L321" i="5" s="1"/>
  <c r="M321" i="5" s="1"/>
  <c r="N321" i="5" s="1"/>
  <c r="O321" i="5" s="1"/>
  <c r="E283" i="5"/>
  <c r="I283" i="5" s="1"/>
  <c r="J283" i="5" s="1"/>
  <c r="K283" i="5" s="1"/>
  <c r="L283" i="5" s="1"/>
  <c r="M283" i="5" s="1"/>
  <c r="N283" i="5" s="1"/>
  <c r="O283" i="5" s="1"/>
  <c r="E287" i="5"/>
  <c r="I287" i="5" s="1"/>
  <c r="J287" i="5" s="1"/>
  <c r="K287" i="5" s="1"/>
  <c r="L287" i="5" s="1"/>
  <c r="M287" i="5" s="1"/>
  <c r="N287" i="5" s="1"/>
  <c r="O287" i="5" s="1"/>
  <c r="E73" i="5"/>
  <c r="I73" i="5" s="1"/>
  <c r="E81" i="5"/>
  <c r="I81" i="5" s="1"/>
  <c r="J81" i="5" s="1"/>
  <c r="K81" i="5" s="1"/>
  <c r="L81" i="5" s="1"/>
  <c r="M81" i="5" s="1"/>
  <c r="N81" i="5" s="1"/>
  <c r="O81" i="5" s="1"/>
  <c r="E305" i="5"/>
  <c r="I305" i="5" s="1"/>
  <c r="J305" i="5" s="1"/>
  <c r="K305" i="5" s="1"/>
  <c r="L305" i="5" s="1"/>
  <c r="M305" i="5" s="1"/>
  <c r="N305" i="5" s="1"/>
  <c r="O305" i="5" s="1"/>
  <c r="E175" i="5"/>
  <c r="I175" i="5" s="1"/>
  <c r="E193" i="5"/>
  <c r="I193" i="5" s="1"/>
  <c r="J193" i="5" s="1"/>
  <c r="K193" i="5" s="1"/>
  <c r="L193" i="5" s="1"/>
  <c r="M193" i="5" s="1"/>
  <c r="N193" i="5" s="1"/>
  <c r="O193" i="5" s="1"/>
  <c r="E211" i="5"/>
  <c r="I211" i="5" s="1"/>
  <c r="E164" i="5"/>
  <c r="I164" i="5" s="1"/>
  <c r="J164" i="5" s="1"/>
  <c r="K164" i="5" s="1"/>
  <c r="L164" i="5" s="1"/>
  <c r="M164" i="5" s="1"/>
  <c r="N164" i="5" s="1"/>
  <c r="O164" i="5" s="1"/>
  <c r="E226" i="5"/>
  <c r="I226" i="5" s="1"/>
  <c r="J226" i="5" s="1"/>
  <c r="K226" i="5" s="1"/>
  <c r="L226" i="5" s="1"/>
  <c r="M226" i="5" s="1"/>
  <c r="N226" i="5" s="1"/>
  <c r="O226" i="5" s="1"/>
  <c r="E250" i="5"/>
  <c r="I250" i="5" s="1"/>
  <c r="J250" i="5" s="1"/>
  <c r="K250" i="5" s="1"/>
  <c r="L250" i="5" s="1"/>
  <c r="M250" i="5" s="1"/>
  <c r="N250" i="5" s="1"/>
  <c r="O250" i="5" s="1"/>
  <c r="E162" i="5"/>
  <c r="I162" i="5" s="1"/>
  <c r="J162" i="5" s="1"/>
  <c r="K162" i="5" s="1"/>
  <c r="L162" i="5" s="1"/>
  <c r="M162" i="5" s="1"/>
  <c r="N162" i="5" s="1"/>
  <c r="O162" i="5" s="1"/>
  <c r="E220" i="5"/>
  <c r="I220" i="5" s="1"/>
  <c r="J220" i="5" s="1"/>
  <c r="K220" i="5" s="1"/>
  <c r="L220" i="5" s="1"/>
  <c r="M220" i="5" s="1"/>
  <c r="N220" i="5" s="1"/>
  <c r="O220" i="5" s="1"/>
  <c r="E244" i="5"/>
  <c r="I244" i="5" s="1"/>
  <c r="J244" i="5" s="1"/>
  <c r="K244" i="5" s="1"/>
  <c r="L244" i="5" s="1"/>
  <c r="M244" i="5" s="1"/>
  <c r="N244" i="5" s="1"/>
  <c r="O244" i="5" s="1"/>
  <c r="E227" i="5"/>
  <c r="I227" i="5" s="1"/>
  <c r="E251" i="5"/>
  <c r="I251" i="5" s="1"/>
  <c r="J251" i="5" s="1"/>
  <c r="K251" i="5" s="1"/>
  <c r="L251" i="5" s="1"/>
  <c r="M251" i="5" s="1"/>
  <c r="N251" i="5" s="1"/>
  <c r="O251" i="5" s="1"/>
  <c r="E275" i="5"/>
  <c r="I275" i="5" s="1"/>
  <c r="E299" i="5"/>
  <c r="I299" i="5" s="1"/>
  <c r="J299" i="5" s="1"/>
  <c r="K299" i="5" s="1"/>
  <c r="L299" i="5" s="1"/>
  <c r="M299" i="5" s="1"/>
  <c r="N299" i="5" s="1"/>
  <c r="O299" i="5" s="1"/>
  <c r="E160" i="5"/>
  <c r="I160" i="5" s="1"/>
  <c r="E168" i="5"/>
  <c r="I168" i="5" s="1"/>
  <c r="J168" i="5" s="1"/>
  <c r="K168" i="5" s="1"/>
  <c r="L168" i="5" s="1"/>
  <c r="M168" i="5" s="1"/>
  <c r="N168" i="5" s="1"/>
  <c r="O168" i="5" s="1"/>
  <c r="E174" i="5"/>
  <c r="I174" i="5" s="1"/>
  <c r="J174" i="5" s="1"/>
  <c r="K174" i="5" s="1"/>
  <c r="L174" i="5" s="1"/>
  <c r="M174" i="5" s="1"/>
  <c r="N174" i="5" s="1"/>
  <c r="O174" i="5" s="1"/>
  <c r="E180" i="5"/>
  <c r="I180" i="5" s="1"/>
  <c r="J180" i="5" s="1"/>
  <c r="K180" i="5" s="1"/>
  <c r="L180" i="5" s="1"/>
  <c r="M180" i="5" s="1"/>
  <c r="N180" i="5" s="1"/>
  <c r="O180" i="5" s="1"/>
  <c r="E186" i="5"/>
  <c r="I186" i="5" s="1"/>
  <c r="E192" i="5"/>
  <c r="I192" i="5" s="1"/>
  <c r="J192" i="5" s="1"/>
  <c r="K192" i="5" s="1"/>
  <c r="L192" i="5" s="1"/>
  <c r="M192" i="5" s="1"/>
  <c r="N192" i="5" s="1"/>
  <c r="O192" i="5" s="1"/>
  <c r="E198" i="5"/>
  <c r="I198" i="5" s="1"/>
  <c r="E204" i="5"/>
  <c r="I204" i="5" s="1"/>
  <c r="J204" i="5" s="1"/>
  <c r="K204" i="5" s="1"/>
  <c r="L204" i="5" s="1"/>
  <c r="M204" i="5" s="1"/>
  <c r="N204" i="5" s="1"/>
  <c r="O204" i="5" s="1"/>
  <c r="E214" i="5"/>
  <c r="I214" i="5" s="1"/>
  <c r="J214" i="5" s="1"/>
  <c r="K214" i="5" s="1"/>
  <c r="L214" i="5" s="1"/>
  <c r="M214" i="5" s="1"/>
  <c r="N214" i="5" s="1"/>
  <c r="O214" i="5" s="1"/>
  <c r="E238" i="5"/>
  <c r="I238" i="5" s="1"/>
  <c r="J238" i="5" s="1"/>
  <c r="K238" i="5" s="1"/>
  <c r="L238" i="5" s="1"/>
  <c r="M238" i="5" s="1"/>
  <c r="N238" i="5" s="1"/>
  <c r="O238" i="5" s="1"/>
  <c r="E265" i="5"/>
  <c r="I265" i="5" s="1"/>
  <c r="J265" i="5" s="1"/>
  <c r="K265" i="5" s="1"/>
  <c r="L265" i="5" s="1"/>
  <c r="M265" i="5" s="1"/>
  <c r="N265" i="5" s="1"/>
  <c r="O265" i="5" s="1"/>
  <c r="E289" i="5"/>
  <c r="I289" i="5" s="1"/>
  <c r="J289" i="5" s="1"/>
  <c r="K289" i="5" s="1"/>
  <c r="L289" i="5" s="1"/>
  <c r="M289" i="5" s="1"/>
  <c r="N289" i="5" s="1"/>
  <c r="O289" i="5" s="1"/>
  <c r="E228" i="5"/>
  <c r="I228" i="5" s="1"/>
  <c r="J228" i="5" s="1"/>
  <c r="K228" i="5" s="1"/>
  <c r="L228" i="5" s="1"/>
  <c r="M228" i="5" s="1"/>
  <c r="N228" i="5" s="1"/>
  <c r="O228" i="5" s="1"/>
  <c r="E252" i="5"/>
  <c r="I252" i="5" s="1"/>
  <c r="J252" i="5" s="1"/>
  <c r="K252" i="5" s="1"/>
  <c r="L252" i="5" s="1"/>
  <c r="M252" i="5" s="1"/>
  <c r="N252" i="5" s="1"/>
  <c r="O252" i="5" s="1"/>
  <c r="E303" i="5"/>
  <c r="I303" i="5" s="1"/>
  <c r="J303" i="5" s="1"/>
  <c r="K303" i="5" s="1"/>
  <c r="L303" i="5" s="1"/>
  <c r="M303" i="5" s="1"/>
  <c r="N303" i="5" s="1"/>
  <c r="O303" i="5" s="1"/>
  <c r="E313" i="5"/>
  <c r="I313" i="5" s="1"/>
  <c r="J313" i="5" s="1"/>
  <c r="K313" i="5" s="1"/>
  <c r="L313" i="5" s="1"/>
  <c r="M313" i="5" s="1"/>
  <c r="N313" i="5" s="1"/>
  <c r="O313" i="5" s="1"/>
  <c r="E319" i="5"/>
  <c r="I319" i="5" s="1"/>
  <c r="J319" i="5" s="1"/>
  <c r="K319" i="5" s="1"/>
  <c r="L319" i="5" s="1"/>
  <c r="M319" i="5" s="1"/>
  <c r="N319" i="5" s="1"/>
  <c r="O319" i="5" s="1"/>
  <c r="E325" i="5"/>
  <c r="I325" i="5" s="1"/>
  <c r="J325" i="5" s="1"/>
  <c r="K325" i="5" s="1"/>
  <c r="L325" i="5" s="1"/>
  <c r="M325" i="5" s="1"/>
  <c r="N325" i="5" s="1"/>
  <c r="O325" i="5" s="1"/>
  <c r="E158" i="5"/>
  <c r="I158" i="5" s="1"/>
  <c r="J158" i="5" s="1"/>
  <c r="K158" i="5" s="1"/>
  <c r="L158" i="5" s="1"/>
  <c r="M158" i="5" s="1"/>
  <c r="N158" i="5" s="1"/>
  <c r="O158" i="5" s="1"/>
  <c r="E166" i="5"/>
  <c r="I166" i="5" s="1"/>
  <c r="J166" i="5" s="1"/>
  <c r="K166" i="5" s="1"/>
  <c r="L166" i="5" s="1"/>
  <c r="M166" i="5" s="1"/>
  <c r="N166" i="5" s="1"/>
  <c r="O166" i="5" s="1"/>
  <c r="E208" i="5"/>
  <c r="I208" i="5" s="1"/>
  <c r="J208" i="5" s="1"/>
  <c r="K208" i="5" s="1"/>
  <c r="L208" i="5" s="1"/>
  <c r="M208" i="5" s="1"/>
  <c r="N208" i="5" s="1"/>
  <c r="O208" i="5" s="1"/>
  <c r="E232" i="5"/>
  <c r="I232" i="5" s="1"/>
  <c r="J232" i="5" s="1"/>
  <c r="K232" i="5" s="1"/>
  <c r="L232" i="5" s="1"/>
  <c r="M232" i="5" s="1"/>
  <c r="N232" i="5" s="1"/>
  <c r="O232" i="5" s="1"/>
  <c r="E256" i="5"/>
  <c r="I256" i="5" s="1"/>
  <c r="J256" i="5" s="1"/>
  <c r="K256" i="5" s="1"/>
  <c r="L256" i="5" s="1"/>
  <c r="M256" i="5" s="1"/>
  <c r="N256" i="5" s="1"/>
  <c r="O256" i="5" s="1"/>
  <c r="E307" i="5"/>
  <c r="I307" i="5" s="1"/>
  <c r="J307" i="5" s="1"/>
  <c r="K307" i="5" s="1"/>
  <c r="L307" i="5" s="1"/>
  <c r="M307" i="5" s="1"/>
  <c r="N307" i="5" s="1"/>
  <c r="O307" i="5" s="1"/>
  <c r="E212" i="5"/>
  <c r="I212" i="5" s="1"/>
  <c r="J212" i="5" s="1"/>
  <c r="K212" i="5" s="1"/>
  <c r="L212" i="5" s="1"/>
  <c r="M212" i="5" s="1"/>
  <c r="N212" i="5" s="1"/>
  <c r="O212" i="5" s="1"/>
  <c r="E236" i="5"/>
  <c r="I236" i="5" s="1"/>
  <c r="J236" i="5" s="1"/>
  <c r="K236" i="5" s="1"/>
  <c r="L236" i="5" s="1"/>
  <c r="M236" i="5" s="1"/>
  <c r="N236" i="5" s="1"/>
  <c r="O236" i="5" s="1"/>
  <c r="E317" i="5"/>
  <c r="I317" i="5" s="1"/>
  <c r="J317" i="5" s="1"/>
  <c r="K317" i="5" s="1"/>
  <c r="L317" i="5" s="1"/>
  <c r="M317" i="5" s="1"/>
  <c r="N317" i="5" s="1"/>
  <c r="O317" i="5" s="1"/>
  <c r="E323" i="5"/>
  <c r="I323" i="5" s="1"/>
  <c r="J323" i="5" s="1"/>
  <c r="K323" i="5" s="1"/>
  <c r="L323" i="5" s="1"/>
  <c r="M323" i="5" s="1"/>
  <c r="N323" i="5" s="1"/>
  <c r="O323" i="5" s="1"/>
  <c r="I328" i="2"/>
  <c r="I324" i="2"/>
  <c r="I327" i="2"/>
  <c r="I325" i="2"/>
  <c r="I329" i="2"/>
  <c r="I331" i="2"/>
  <c r="I330" i="2"/>
  <c r="I326" i="2"/>
  <c r="I323" i="2"/>
  <c r="I322" i="2"/>
  <c r="I321" i="2"/>
  <c r="I320" i="2"/>
  <c r="I319" i="2"/>
  <c r="I318" i="2"/>
  <c r="I317" i="2"/>
  <c r="I316" i="2"/>
  <c r="I315" i="2"/>
  <c r="I15" i="2"/>
  <c r="I255" i="2"/>
  <c r="I303" i="2"/>
  <c r="I291" i="2"/>
  <c r="I279" i="2"/>
  <c r="I267" i="2"/>
  <c r="I243" i="2"/>
  <c r="I231" i="2"/>
  <c r="I219" i="2"/>
  <c r="I207" i="2"/>
  <c r="I183" i="2"/>
  <c r="I171" i="2"/>
  <c r="I159" i="2"/>
  <c r="I147" i="2"/>
  <c r="I135" i="2"/>
  <c r="I123" i="2"/>
  <c r="I111" i="2"/>
  <c r="I99" i="2"/>
  <c r="I87" i="2"/>
  <c r="I75" i="2"/>
  <c r="I63" i="2"/>
  <c r="I51" i="2"/>
  <c r="I39" i="2"/>
  <c r="I27" i="2"/>
  <c r="I3" i="2"/>
  <c r="I248" i="2"/>
  <c r="I283" i="2"/>
  <c r="I259" i="2"/>
  <c r="I235" i="2"/>
  <c r="I294" i="2"/>
  <c r="I270" i="2"/>
  <c r="I246" i="2"/>
  <c r="I305" i="2"/>
  <c r="I281" i="2"/>
  <c r="I269" i="2"/>
  <c r="I245" i="2"/>
  <c r="I308" i="2"/>
  <c r="I296" i="2"/>
  <c r="I284" i="2"/>
  <c r="I272" i="2"/>
  <c r="I260" i="2"/>
  <c r="I236" i="2"/>
  <c r="I307" i="2"/>
  <c r="I295" i="2"/>
  <c r="I271" i="2"/>
  <c r="I247" i="2"/>
  <c r="I306" i="2"/>
  <c r="I282" i="2"/>
  <c r="I258" i="2"/>
  <c r="I293" i="2"/>
  <c r="I257" i="2"/>
  <c r="I304" i="2"/>
  <c r="I292" i="2"/>
  <c r="I280" i="2"/>
  <c r="I268" i="2"/>
  <c r="I256" i="2"/>
  <c r="I244" i="2"/>
  <c r="I232" i="2"/>
  <c r="I220" i="2"/>
  <c r="I208" i="2"/>
  <c r="I172" i="2"/>
  <c r="I160" i="2"/>
  <c r="I148" i="2"/>
  <c r="I136" i="2"/>
  <c r="I124" i="2"/>
  <c r="I112" i="2"/>
  <c r="I100" i="2"/>
  <c r="I88" i="2"/>
  <c r="I76" i="2"/>
  <c r="I64" i="2"/>
  <c r="I52" i="2"/>
  <c r="I40" i="2"/>
  <c r="I28" i="2"/>
  <c r="I16" i="2"/>
  <c r="I4" i="2"/>
  <c r="I290" i="2"/>
  <c r="I242" i="2"/>
  <c r="I206" i="2"/>
  <c r="I170" i="2"/>
  <c r="I110" i="2"/>
  <c r="I50" i="2"/>
  <c r="I301" i="2"/>
  <c r="I253" i="2"/>
  <c r="I205" i="2"/>
  <c r="I169" i="2"/>
  <c r="I133" i="2"/>
  <c r="I85" i="2"/>
  <c r="I37" i="2"/>
  <c r="I210" i="2"/>
  <c r="I300" i="2"/>
  <c r="I288" i="2"/>
  <c r="I276" i="2"/>
  <c r="I264" i="2"/>
  <c r="I228" i="2"/>
  <c r="I216" i="2"/>
  <c r="I204" i="2"/>
  <c r="I192" i="2"/>
  <c r="I180" i="2"/>
  <c r="I314" i="2"/>
  <c r="I278" i="2"/>
  <c r="I254" i="2"/>
  <c r="I230" i="2"/>
  <c r="I194" i="2"/>
  <c r="I158" i="2"/>
  <c r="I122" i="2"/>
  <c r="I86" i="2"/>
  <c r="I62" i="2"/>
  <c r="I14" i="2"/>
  <c r="I289" i="2"/>
  <c r="I265" i="2"/>
  <c r="I229" i="2"/>
  <c r="I181" i="2"/>
  <c r="I145" i="2"/>
  <c r="I121" i="2"/>
  <c r="I97" i="2"/>
  <c r="I61" i="2"/>
  <c r="I25" i="2"/>
  <c r="I240" i="2"/>
  <c r="I302" i="2"/>
  <c r="I266" i="2"/>
  <c r="I218" i="2"/>
  <c r="I182" i="2"/>
  <c r="I146" i="2"/>
  <c r="I134" i="2"/>
  <c r="I98" i="2"/>
  <c r="I74" i="2"/>
  <c r="I26" i="2"/>
  <c r="I313" i="2"/>
  <c r="I277" i="2"/>
  <c r="I241" i="2"/>
  <c r="I217" i="2"/>
  <c r="I193" i="2"/>
  <c r="I157" i="2"/>
  <c r="I109" i="2"/>
  <c r="I73" i="2"/>
  <c r="I49" i="2"/>
  <c r="I13" i="2"/>
  <c r="I312" i="2"/>
  <c r="I252" i="2"/>
  <c r="I156" i="2"/>
  <c r="I132" i="2"/>
  <c r="I108" i="2"/>
  <c r="I72" i="2"/>
  <c r="I60" i="2"/>
  <c r="I36" i="2"/>
  <c r="I12" i="2"/>
  <c r="I179" i="2"/>
  <c r="I143" i="2"/>
  <c r="I119" i="2"/>
  <c r="I83" i="2"/>
  <c r="I59" i="2"/>
  <c r="I35" i="2"/>
  <c r="I11" i="2"/>
  <c r="I310" i="2"/>
  <c r="I298" i="2"/>
  <c r="I286" i="2"/>
  <c r="I274" i="2"/>
  <c r="I262" i="2"/>
  <c r="I250" i="2"/>
  <c r="I238" i="2"/>
  <c r="I168" i="2"/>
  <c r="I144" i="2"/>
  <c r="I120" i="2"/>
  <c r="I84" i="2"/>
  <c r="I48" i="2"/>
  <c r="I24" i="2"/>
  <c r="I311" i="2"/>
  <c r="I299" i="2"/>
  <c r="I287" i="2"/>
  <c r="I275" i="2"/>
  <c r="I263" i="2"/>
  <c r="I251" i="2"/>
  <c r="I239" i="2"/>
  <c r="I227" i="2"/>
  <c r="I215" i="2"/>
  <c r="I203" i="2"/>
  <c r="I167" i="2"/>
  <c r="I155" i="2"/>
  <c r="I131" i="2"/>
  <c r="I107" i="2"/>
  <c r="I71" i="2"/>
  <c r="I47" i="2"/>
  <c r="I23" i="2"/>
  <c r="I309" i="2"/>
  <c r="I297" i="2"/>
  <c r="I285" i="2"/>
  <c r="I273" i="2"/>
  <c r="I261" i="2"/>
  <c r="I249" i="2"/>
  <c r="I237" i="2"/>
  <c r="I226" i="2"/>
  <c r="I214" i="2"/>
  <c r="J214" i="2" s="1"/>
  <c r="I202" i="2"/>
  <c r="I178" i="2"/>
  <c r="I166" i="2"/>
  <c r="I154" i="2"/>
  <c r="I142" i="2"/>
  <c r="I130" i="2"/>
  <c r="I118" i="2"/>
  <c r="I106" i="2"/>
  <c r="I94" i="2"/>
  <c r="I82" i="2"/>
  <c r="I70" i="2"/>
  <c r="I58" i="2"/>
  <c r="I46" i="2"/>
  <c r="I34" i="2"/>
  <c r="I22" i="2"/>
  <c r="I10" i="2"/>
  <c r="I225" i="2"/>
  <c r="I213" i="2"/>
  <c r="I189" i="2"/>
  <c r="I177" i="2"/>
  <c r="I165" i="2"/>
  <c r="I153" i="2"/>
  <c r="I141" i="2"/>
  <c r="I129" i="2"/>
  <c r="I117" i="2"/>
  <c r="I105" i="2"/>
  <c r="I93" i="2"/>
  <c r="I81" i="2"/>
  <c r="I69" i="2"/>
  <c r="I57" i="2"/>
  <c r="I45" i="2"/>
  <c r="I33" i="2"/>
  <c r="I21" i="2"/>
  <c r="I9" i="2"/>
  <c r="I2" i="2"/>
  <c r="I224" i="2"/>
  <c r="I212" i="2"/>
  <c r="I188" i="2"/>
  <c r="I176" i="2"/>
  <c r="I164" i="2"/>
  <c r="I152" i="2"/>
  <c r="I140" i="2"/>
  <c r="I128" i="2"/>
  <c r="I116" i="2"/>
  <c r="I104" i="2"/>
  <c r="I92" i="2"/>
  <c r="I80" i="2"/>
  <c r="I68" i="2"/>
  <c r="I56" i="2"/>
  <c r="I44" i="2"/>
  <c r="I32" i="2"/>
  <c r="I20" i="2"/>
  <c r="I8" i="2"/>
  <c r="I223" i="2"/>
  <c r="I211" i="2"/>
  <c r="I199" i="2"/>
  <c r="I187" i="2"/>
  <c r="I175" i="2"/>
  <c r="I163" i="2"/>
  <c r="I151" i="2"/>
  <c r="I139" i="2"/>
  <c r="I127" i="2"/>
  <c r="I115" i="2"/>
  <c r="I103" i="2"/>
  <c r="I91" i="2"/>
  <c r="I79" i="2"/>
  <c r="I67" i="2"/>
  <c r="I55" i="2"/>
  <c r="I43" i="2"/>
  <c r="I31" i="2"/>
  <c r="I19" i="2"/>
  <c r="I7" i="2"/>
  <c r="I234" i="2"/>
  <c r="I222" i="2"/>
  <c r="I198" i="2"/>
  <c r="I174" i="2"/>
  <c r="I162" i="2"/>
  <c r="I150" i="2"/>
  <c r="I138" i="2"/>
  <c r="I126" i="2"/>
  <c r="I114" i="2"/>
  <c r="I102" i="2"/>
  <c r="I90" i="2"/>
  <c r="I78" i="2"/>
  <c r="I66" i="2"/>
  <c r="I54" i="2"/>
  <c r="I42" i="2"/>
  <c r="I30" i="2"/>
  <c r="I18" i="2"/>
  <c r="I6" i="2"/>
  <c r="I233" i="2"/>
  <c r="J233" i="2" s="1"/>
  <c r="I221" i="2"/>
  <c r="I209" i="2"/>
  <c r="I197" i="2"/>
  <c r="I185" i="2"/>
  <c r="I173" i="2"/>
  <c r="I149" i="2"/>
  <c r="I125" i="2"/>
  <c r="I113" i="2"/>
  <c r="I101" i="2"/>
  <c r="I89" i="2"/>
  <c r="I77" i="2"/>
  <c r="I65" i="2"/>
  <c r="I53" i="2"/>
  <c r="I41" i="2"/>
  <c r="I29" i="2"/>
  <c r="I17" i="2"/>
  <c r="I5" i="2"/>
  <c r="I161" i="2"/>
  <c r="J188" i="2"/>
  <c r="I195" i="2"/>
  <c r="I137" i="2"/>
  <c r="I191" i="2"/>
  <c r="I190" i="2"/>
  <c r="I184" i="2"/>
  <c r="J160" i="2"/>
  <c r="I196" i="2"/>
  <c r="J170" i="2"/>
  <c r="I186" i="2"/>
  <c r="I201" i="2"/>
  <c r="I200" i="2"/>
  <c r="G2" i="5" l="1"/>
  <c r="H2" i="5" s="1"/>
  <c r="I2" i="5" s="1"/>
  <c r="J2" i="5" s="1"/>
  <c r="K2" i="5" s="1"/>
  <c r="L2" i="5" s="1"/>
  <c r="M2" i="5" s="1"/>
  <c r="G3" i="5"/>
  <c r="H3" i="5" s="1"/>
  <c r="I3" i="5" s="1"/>
  <c r="J3" i="5" s="1"/>
  <c r="K3" i="5" s="1"/>
  <c r="L3" i="5" s="1"/>
  <c r="M3" i="5" s="1"/>
  <c r="J186" i="5"/>
  <c r="J90" i="5"/>
  <c r="J80" i="5"/>
  <c r="J143" i="6"/>
  <c r="J172" i="6"/>
  <c r="J7" i="6"/>
  <c r="K7" i="6" s="1"/>
  <c r="L7" i="6" s="1"/>
  <c r="M7" i="6" s="1"/>
  <c r="N7" i="6" s="1"/>
  <c r="O7" i="6" s="1"/>
  <c r="H41" i="6"/>
  <c r="J203" i="5"/>
  <c r="J62" i="5"/>
  <c r="R245" i="6"/>
  <c r="J2" i="6"/>
  <c r="K2" i="6" s="1"/>
  <c r="L2" i="6" s="1"/>
  <c r="M2" i="6" s="1"/>
  <c r="N2" i="6" s="1"/>
  <c r="O2" i="6" s="1"/>
  <c r="J40" i="6"/>
  <c r="R220" i="6"/>
  <c r="I220" i="6"/>
  <c r="J188" i="6"/>
  <c r="J20" i="6"/>
  <c r="J54" i="6"/>
  <c r="J18" i="5"/>
  <c r="J72" i="5"/>
  <c r="J21" i="6"/>
  <c r="J211" i="5"/>
  <c r="J182" i="5"/>
  <c r="K182" i="5" s="1"/>
  <c r="L182" i="5" s="1"/>
  <c r="M182" i="5" s="1"/>
  <c r="N182" i="5" s="1"/>
  <c r="O182" i="5" s="1"/>
  <c r="J52" i="5"/>
  <c r="H291" i="6"/>
  <c r="I291" i="6"/>
  <c r="J291" i="6" s="1"/>
  <c r="K291" i="6" s="1"/>
  <c r="L291" i="6" s="1"/>
  <c r="M291" i="6" s="1"/>
  <c r="N291" i="6" s="1"/>
  <c r="O291" i="6" s="1"/>
  <c r="R89" i="6"/>
  <c r="J202" i="5"/>
  <c r="J144" i="6"/>
  <c r="J178" i="6"/>
  <c r="J65" i="5"/>
  <c r="R281" i="6"/>
  <c r="H312" i="6"/>
  <c r="J136" i="6"/>
  <c r="J39" i="6"/>
  <c r="J183" i="6"/>
  <c r="J227" i="5"/>
  <c r="J73" i="5"/>
  <c r="J210" i="5"/>
  <c r="J87" i="5"/>
  <c r="J189" i="5"/>
  <c r="J97" i="5"/>
  <c r="J206" i="5"/>
  <c r="R25" i="6"/>
  <c r="P9" i="6"/>
  <c r="Q9" i="6" s="1" a="1"/>
  <c r="Q9" i="6" s="1"/>
  <c r="J131" i="6"/>
  <c r="P139" i="6"/>
  <c r="P233" i="6"/>
  <c r="H305" i="6"/>
  <c r="I305" i="6"/>
  <c r="J305" i="6" s="1"/>
  <c r="K305" i="6" s="1"/>
  <c r="L305" i="6" s="1"/>
  <c r="M305" i="6" s="1"/>
  <c r="N305" i="6" s="1"/>
  <c r="O305" i="6" s="1"/>
  <c r="J29" i="6"/>
  <c r="J107" i="6"/>
  <c r="J74" i="6"/>
  <c r="J79" i="5"/>
  <c r="J36" i="6"/>
  <c r="J23" i="6"/>
  <c r="J141" i="6"/>
  <c r="J139" i="5"/>
  <c r="K139" i="5" s="1"/>
  <c r="L139" i="5" s="1"/>
  <c r="M139" i="5" s="1"/>
  <c r="N139" i="5" s="1"/>
  <c r="O139" i="5" s="1"/>
  <c r="J6" i="5"/>
  <c r="P259" i="6"/>
  <c r="J160" i="5"/>
  <c r="J262" i="5"/>
  <c r="J184" i="5"/>
  <c r="G314" i="5"/>
  <c r="J175" i="5"/>
  <c r="J71" i="5"/>
  <c r="R233" i="6"/>
  <c r="H121" i="6"/>
  <c r="J69" i="6"/>
  <c r="J24" i="6"/>
  <c r="J263" i="5"/>
  <c r="P245" i="6"/>
  <c r="J72" i="6"/>
  <c r="J201" i="6"/>
  <c r="J126" i="5"/>
  <c r="J163" i="5"/>
  <c r="J94" i="5"/>
  <c r="J105" i="5"/>
  <c r="J151" i="5"/>
  <c r="R43" i="6"/>
  <c r="J200" i="6"/>
  <c r="J207" i="6"/>
  <c r="J37" i="6"/>
  <c r="H29" i="6"/>
  <c r="J9" i="6"/>
  <c r="K9" i="6" s="1"/>
  <c r="L9" i="6" s="1"/>
  <c r="M9" i="6" s="1"/>
  <c r="N9" i="6" s="1"/>
  <c r="O9" i="6" s="1"/>
  <c r="J91" i="6"/>
  <c r="J221" i="6"/>
  <c r="R121" i="6"/>
  <c r="J8" i="5"/>
  <c r="P4" i="6"/>
  <c r="Q4" i="6" s="1" a="1"/>
  <c r="Q4" i="6" s="1"/>
  <c r="J189" i="6"/>
  <c r="J137" i="5"/>
  <c r="P2" i="6"/>
  <c r="Q2" i="6" s="1" a="1"/>
  <c r="Q2" i="6" s="1"/>
  <c r="H65" i="6"/>
  <c r="I317" i="6"/>
  <c r="J317" i="6" s="1"/>
  <c r="K317" i="6" s="1"/>
  <c r="L317" i="6" s="1"/>
  <c r="M317" i="6" s="1"/>
  <c r="N317" i="6" s="1"/>
  <c r="O317" i="6" s="1"/>
  <c r="H317" i="6"/>
  <c r="J99" i="5"/>
  <c r="J127" i="6"/>
  <c r="J67" i="6"/>
  <c r="J62" i="6"/>
  <c r="J125" i="5"/>
  <c r="I281" i="6"/>
  <c r="J281" i="6" s="1"/>
  <c r="K281" i="6" s="1"/>
  <c r="L281" i="6" s="1"/>
  <c r="M281" i="6" s="1"/>
  <c r="N281" i="6" s="1"/>
  <c r="O281" i="6" s="1"/>
  <c r="H281" i="6"/>
  <c r="J150" i="5"/>
  <c r="R317" i="6"/>
  <c r="R53" i="6"/>
  <c r="G308" i="5"/>
  <c r="I160" i="6"/>
  <c r="J160" i="6" s="1"/>
  <c r="K160" i="6" s="1"/>
  <c r="L160" i="6" s="1"/>
  <c r="M160" i="6" s="1"/>
  <c r="N160" i="6" s="1"/>
  <c r="O160" i="6" s="1"/>
  <c r="P160" i="6"/>
  <c r="J140" i="6"/>
  <c r="J11" i="6"/>
  <c r="J275" i="5"/>
  <c r="J172" i="5"/>
  <c r="J264" i="5"/>
  <c r="K264" i="5" s="1"/>
  <c r="L264" i="5" s="1"/>
  <c r="M264" i="5" s="1"/>
  <c r="N264" i="5" s="1"/>
  <c r="O264" i="5" s="1"/>
  <c r="I152" i="6"/>
  <c r="J18" i="6" s="1"/>
  <c r="H152" i="6"/>
  <c r="J63" i="6"/>
  <c r="J206" i="6"/>
  <c r="J170" i="5"/>
  <c r="R45" i="6"/>
  <c r="H196" i="6"/>
  <c r="I196" i="6"/>
  <c r="J198" i="5"/>
  <c r="J115" i="5"/>
  <c r="J76" i="5"/>
  <c r="J10" i="5"/>
  <c r="J185" i="5"/>
  <c r="R291" i="6"/>
  <c r="J278" i="5"/>
  <c r="I100" i="6"/>
  <c r="J128" i="6" s="1"/>
  <c r="H100" i="6"/>
  <c r="P125" i="6"/>
  <c r="J46" i="6"/>
  <c r="J158" i="6"/>
  <c r="J57" i="6"/>
  <c r="P116" i="6"/>
  <c r="J111" i="6"/>
  <c r="J5" i="6"/>
  <c r="K5" i="6" s="1"/>
  <c r="L5" i="6" s="1"/>
  <c r="M5" i="6" s="1"/>
  <c r="N5" i="6" s="1"/>
  <c r="O5" i="6" s="1"/>
  <c r="J102" i="6"/>
  <c r="J17" i="5"/>
  <c r="J121" i="5"/>
  <c r="J123" i="6"/>
  <c r="J92" i="5"/>
  <c r="R24" i="6"/>
  <c r="R139" i="6"/>
  <c r="R259" i="6"/>
  <c r="J155" i="5"/>
  <c r="J219" i="6"/>
  <c r="J182" i="6"/>
  <c r="J55" i="5"/>
  <c r="J33" i="5"/>
  <c r="R312" i="6"/>
  <c r="J237" i="5"/>
  <c r="J147" i="5"/>
  <c r="J66" i="5"/>
  <c r="R95" i="6"/>
  <c r="J50" i="6"/>
  <c r="J27" i="6"/>
  <c r="J15" i="5"/>
  <c r="P312" i="6"/>
  <c r="Q312" i="6" s="1" a="1"/>
  <c r="Q312" i="6" s="1"/>
  <c r="J84" i="5"/>
  <c r="J14" i="5"/>
  <c r="J9" i="5"/>
  <c r="R62" i="6"/>
  <c r="H19" i="6"/>
  <c r="P6" i="6"/>
  <c r="Q6" i="6" s="1" a="1"/>
  <c r="Q6" i="6" s="1"/>
  <c r="R160" i="6"/>
  <c r="J194" i="6"/>
  <c r="I130" i="6"/>
  <c r="H130" i="6"/>
  <c r="I163" i="6"/>
  <c r="J163" i="6" s="1"/>
  <c r="K163" i="6" s="1"/>
  <c r="L163" i="6" s="1"/>
  <c r="M163" i="6" s="1"/>
  <c r="N163" i="6" s="1"/>
  <c r="O163" i="6" s="1"/>
  <c r="P163" i="6"/>
  <c r="J165" i="6"/>
  <c r="R116" i="6"/>
  <c r="H53" i="6"/>
  <c r="F160" i="5"/>
  <c r="F248" i="5"/>
  <c r="H248" i="5" s="1"/>
  <c r="D5" i="5"/>
  <c r="F5" i="5" s="1"/>
  <c r="F184" i="5"/>
  <c r="H184" i="5" s="1"/>
  <c r="F86" i="5"/>
  <c r="H86" i="5" s="1"/>
  <c r="D3" i="5"/>
  <c r="F3" i="5" s="1"/>
  <c r="F307" i="5"/>
  <c r="H307" i="5" s="1"/>
  <c r="F247" i="5"/>
  <c r="F147" i="5"/>
  <c r="H147" i="5" s="1"/>
  <c r="F199" i="5"/>
  <c r="H199" i="5" s="1"/>
  <c r="F127" i="5"/>
  <c r="H127" i="5" s="1"/>
  <c r="F318" i="5"/>
  <c r="H318" i="5" s="1"/>
  <c r="F73" i="5"/>
  <c r="H73" i="5" s="1"/>
  <c r="F191" i="5"/>
  <c r="H191" i="5" s="1"/>
  <c r="F136" i="5"/>
  <c r="H136" i="5" s="1"/>
  <c r="F291" i="5"/>
  <c r="H291" i="5" s="1"/>
  <c r="F294" i="5"/>
  <c r="H294" i="5" s="1"/>
  <c r="F283" i="5"/>
  <c r="H283" i="5" s="1"/>
  <c r="F285" i="5"/>
  <c r="H285" i="5" s="1"/>
  <c r="F309" i="5"/>
  <c r="H309" i="5" s="1"/>
  <c r="F187" i="5"/>
  <c r="F292" i="5"/>
  <c r="H292" i="5" s="1"/>
  <c r="F296" i="5"/>
  <c r="H296" i="5" s="1"/>
  <c r="F302" i="5"/>
  <c r="H302" i="5" s="1"/>
  <c r="F303" i="5"/>
  <c r="H303" i="5" s="1"/>
  <c r="F314" i="5"/>
  <c r="H314" i="5" s="1"/>
  <c r="F295" i="5"/>
  <c r="H295" i="5" s="1"/>
  <c r="F308" i="5"/>
  <c r="H308" i="5" s="1"/>
  <c r="F8" i="5"/>
  <c r="H8" i="5" s="1"/>
  <c r="F81" i="5"/>
  <c r="H81" i="5" s="1"/>
  <c r="F195" i="5"/>
  <c r="F159" i="5"/>
  <c r="H159" i="5" s="1"/>
  <c r="F151" i="5"/>
  <c r="H151" i="5" s="1"/>
  <c r="F16" i="5"/>
  <c r="F13" i="5"/>
  <c r="H13" i="5" s="1"/>
  <c r="F279" i="5"/>
  <c r="H279" i="5" s="1"/>
  <c r="F110" i="5"/>
  <c r="H110" i="5" s="1"/>
  <c r="F164" i="5"/>
  <c r="H164" i="5" s="1"/>
  <c r="F237" i="5"/>
  <c r="F34" i="5"/>
  <c r="H34" i="5" s="1"/>
  <c r="F172" i="5"/>
  <c r="H172" i="5" s="1"/>
  <c r="F201" i="5"/>
  <c r="H201" i="5" s="1"/>
  <c r="F224" i="5"/>
  <c r="F135" i="5"/>
  <c r="H135" i="5" s="1"/>
  <c r="F103" i="5"/>
  <c r="H103" i="5" s="1"/>
  <c r="F15" i="5"/>
  <c r="H15" i="5" s="1"/>
  <c r="F208" i="5"/>
  <c r="H208" i="5" s="1"/>
  <c r="F104" i="5"/>
  <c r="H104" i="5" s="1"/>
  <c r="F119" i="5"/>
  <c r="H119" i="5" s="1"/>
  <c r="F163" i="5"/>
  <c r="F277" i="5"/>
  <c r="H277" i="5" s="1"/>
  <c r="F278" i="5"/>
  <c r="H278" i="5" s="1"/>
  <c r="F7" i="5"/>
  <c r="H7" i="5" s="1"/>
  <c r="F259" i="5"/>
  <c r="F58" i="5"/>
  <c r="H58" i="5" s="1"/>
  <c r="G302" i="5"/>
  <c r="F223" i="5"/>
  <c r="H223" i="5" s="1"/>
  <c r="D2" i="5"/>
  <c r="F273" i="5"/>
  <c r="H273" i="5" s="1"/>
  <c r="F18" i="5"/>
  <c r="F46" i="5"/>
  <c r="H46" i="5" s="1"/>
  <c r="F225" i="5"/>
  <c r="H225" i="5" s="1"/>
  <c r="F219" i="5"/>
  <c r="H219" i="5" s="1"/>
  <c r="F125" i="5"/>
  <c r="F175" i="5"/>
  <c r="F235" i="5"/>
  <c r="F178" i="5"/>
  <c r="H178" i="5" s="1"/>
  <c r="F213" i="5"/>
  <c r="F207" i="5"/>
  <c r="H207" i="5" s="1"/>
  <c r="F27" i="5"/>
  <c r="H27" i="5" s="1"/>
  <c r="F227" i="5"/>
  <c r="F122" i="5"/>
  <c r="F94" i="5"/>
  <c r="H94" i="5" s="1"/>
  <c r="F260" i="5"/>
  <c r="F220" i="5"/>
  <c r="H220" i="5" s="1"/>
  <c r="F271" i="5"/>
  <c r="F153" i="5"/>
  <c r="H153" i="5" s="1"/>
  <c r="F76" i="5"/>
  <c r="H76" i="5" s="1"/>
  <c r="F41" i="5"/>
  <c r="H41" i="5" s="1"/>
  <c r="F109" i="5"/>
  <c r="H109" i="5" s="1"/>
  <c r="F10" i="5"/>
  <c r="H10" i="5" s="1"/>
  <c r="F102" i="5"/>
  <c r="H102" i="5" s="1"/>
  <c r="F96" i="5"/>
  <c r="H96" i="5" s="1"/>
  <c r="F141" i="5"/>
  <c r="H141" i="5" s="1"/>
  <c r="F188" i="5"/>
  <c r="H188" i="5" s="1"/>
  <c r="D4" i="5"/>
  <c r="F14" i="5"/>
  <c r="F19" i="5"/>
  <c r="F129" i="5"/>
  <c r="H129" i="5" s="1"/>
  <c r="F176" i="5"/>
  <c r="H176" i="5" s="1"/>
  <c r="F249" i="5"/>
  <c r="F9" i="5"/>
  <c r="H9" i="5" s="1"/>
  <c r="F203" i="5"/>
  <c r="H203" i="5" s="1"/>
  <c r="F17" i="5"/>
  <c r="F255" i="5"/>
  <c r="H255" i="5" s="1"/>
  <c r="F128" i="5"/>
  <c r="H128" i="5" s="1"/>
  <c r="F12" i="5"/>
  <c r="H12" i="5" s="1"/>
  <c r="F123" i="5"/>
  <c r="H123" i="5" s="1"/>
  <c r="F236" i="5"/>
  <c r="F211" i="5"/>
  <c r="F268" i="5"/>
  <c r="F272" i="5"/>
  <c r="H272" i="5" s="1"/>
  <c r="F261" i="5"/>
  <c r="F11" i="5"/>
  <c r="H11" i="5" s="1"/>
  <c r="F280" i="5"/>
  <c r="H280" i="5" s="1"/>
  <c r="F231" i="5"/>
  <c r="F99" i="5"/>
  <c r="H99" i="5" s="1"/>
  <c r="F6" i="5"/>
  <c r="H6" i="5" s="1"/>
  <c r="G278" i="5"/>
  <c r="G323" i="5"/>
  <c r="F323" i="5"/>
  <c r="H323" i="5" s="1"/>
  <c r="G313" i="5"/>
  <c r="F313" i="5"/>
  <c r="H313" i="5" s="1"/>
  <c r="G180" i="5"/>
  <c r="F180" i="5"/>
  <c r="H180" i="5" s="1"/>
  <c r="G226" i="5"/>
  <c r="F226" i="5"/>
  <c r="G205" i="5"/>
  <c r="F205" i="5"/>
  <c r="G115" i="5"/>
  <c r="F115" i="5"/>
  <c r="G100" i="5"/>
  <c r="F100" i="5"/>
  <c r="H100" i="5" s="1"/>
  <c r="G89" i="5"/>
  <c r="F89" i="5"/>
  <c r="H89" i="5" s="1"/>
  <c r="G270" i="5"/>
  <c r="F270" i="5"/>
  <c r="G221" i="5"/>
  <c r="F221" i="5"/>
  <c r="H221" i="5" s="1"/>
  <c r="G177" i="5"/>
  <c r="F177" i="5"/>
  <c r="H177" i="5" s="1"/>
  <c r="G31" i="5"/>
  <c r="F31" i="5"/>
  <c r="H31" i="5" s="1"/>
  <c r="G131" i="5"/>
  <c r="F131" i="5"/>
  <c r="H131" i="5" s="1"/>
  <c r="G48" i="5"/>
  <c r="F48" i="5"/>
  <c r="H48" i="5" s="1"/>
  <c r="G233" i="5"/>
  <c r="F233" i="5"/>
  <c r="G200" i="5"/>
  <c r="F200" i="5"/>
  <c r="H200" i="5" s="1"/>
  <c r="G304" i="5"/>
  <c r="F304" i="5"/>
  <c r="H304" i="5" s="1"/>
  <c r="G217" i="5"/>
  <c r="F217" i="5"/>
  <c r="H217" i="5" s="1"/>
  <c r="G317" i="5"/>
  <c r="F317" i="5"/>
  <c r="H317" i="5" s="1"/>
  <c r="G174" i="5"/>
  <c r="F174" i="5"/>
  <c r="G239" i="5"/>
  <c r="F239" i="5"/>
  <c r="G111" i="5"/>
  <c r="F111" i="5"/>
  <c r="H111" i="5" s="1"/>
  <c r="G144" i="5"/>
  <c r="F144" i="5"/>
  <c r="H144" i="5" s="1"/>
  <c r="G288" i="5"/>
  <c r="F288" i="5"/>
  <c r="H288" i="5" s="1"/>
  <c r="G95" i="5"/>
  <c r="F95" i="5"/>
  <c r="H95" i="5" s="1"/>
  <c r="G84" i="5"/>
  <c r="F84" i="5"/>
  <c r="H84" i="5" s="1"/>
  <c r="G229" i="5"/>
  <c r="F229" i="5"/>
  <c r="G35" i="5"/>
  <c r="F35" i="5"/>
  <c r="H35" i="5" s="1"/>
  <c r="G82" i="5"/>
  <c r="F82" i="5"/>
  <c r="H82" i="5" s="1"/>
  <c r="G215" i="5"/>
  <c r="F215" i="5"/>
  <c r="H215" i="5" s="1"/>
  <c r="G91" i="5"/>
  <c r="F91" i="5"/>
  <c r="H91" i="5" s="1"/>
  <c r="G154" i="5"/>
  <c r="F154" i="5"/>
  <c r="H154" i="5" s="1"/>
  <c r="G25" i="5"/>
  <c r="F25" i="5"/>
  <c r="H25" i="5" s="1"/>
  <c r="G42" i="5"/>
  <c r="F42" i="5"/>
  <c r="H42" i="5" s="1"/>
  <c r="G185" i="5"/>
  <c r="F185" i="5"/>
  <c r="H185" i="5" s="1"/>
  <c r="G312" i="5"/>
  <c r="F312" i="5"/>
  <c r="H312" i="5" s="1"/>
  <c r="G212" i="5"/>
  <c r="F212" i="5"/>
  <c r="H212" i="5" s="1"/>
  <c r="G252" i="5"/>
  <c r="F252" i="5"/>
  <c r="G168" i="5"/>
  <c r="F168" i="5"/>
  <c r="H168" i="5" s="1"/>
  <c r="G169" i="5"/>
  <c r="F169" i="5"/>
  <c r="G216" i="5"/>
  <c r="F216" i="5"/>
  <c r="G93" i="5"/>
  <c r="F93" i="5"/>
  <c r="H93" i="5" s="1"/>
  <c r="G114" i="5"/>
  <c r="F114" i="5"/>
  <c r="G274" i="5"/>
  <c r="F274" i="5"/>
  <c r="G90" i="5"/>
  <c r="F90" i="5"/>
  <c r="G282" i="5"/>
  <c r="F282" i="5"/>
  <c r="H282" i="5" s="1"/>
  <c r="G29" i="5"/>
  <c r="F29" i="5"/>
  <c r="H29" i="5" s="1"/>
  <c r="G70" i="5"/>
  <c r="F70" i="5"/>
  <c r="H70" i="5" s="1"/>
  <c r="G80" i="5"/>
  <c r="F80" i="5"/>
  <c r="H80" i="5" s="1"/>
  <c r="G143" i="5"/>
  <c r="F143" i="5"/>
  <c r="H143" i="5" s="1"/>
  <c r="G36" i="5"/>
  <c r="F36" i="5"/>
  <c r="H36" i="5" s="1"/>
  <c r="G173" i="5"/>
  <c r="F173" i="5"/>
  <c r="H173" i="5" s="1"/>
  <c r="G118" i="5"/>
  <c r="F118" i="5"/>
  <c r="H118" i="5" s="1"/>
  <c r="G320" i="5"/>
  <c r="F320" i="5"/>
  <c r="H320" i="5" s="1"/>
  <c r="G30" i="5"/>
  <c r="F30" i="5"/>
  <c r="H30" i="5" s="1"/>
  <c r="G167" i="5"/>
  <c r="F167" i="5"/>
  <c r="H167" i="5" s="1"/>
  <c r="G157" i="5"/>
  <c r="F157" i="5"/>
  <c r="G243" i="5"/>
  <c r="F243" i="5"/>
  <c r="G69" i="5"/>
  <c r="F69" i="5"/>
  <c r="H69" i="5" s="1"/>
  <c r="G74" i="5"/>
  <c r="F74" i="5"/>
  <c r="H74" i="5" s="1"/>
  <c r="G289" i="5"/>
  <c r="F289" i="5"/>
  <c r="H289" i="5" s="1"/>
  <c r="G299" i="5"/>
  <c r="F299" i="5"/>
  <c r="H299" i="5" s="1"/>
  <c r="G311" i="5"/>
  <c r="F311" i="5"/>
  <c r="H311" i="5" s="1"/>
  <c r="G300" i="5"/>
  <c r="F300" i="5"/>
  <c r="H300" i="5" s="1"/>
  <c r="G290" i="5"/>
  <c r="F290" i="5"/>
  <c r="H290" i="5" s="1"/>
  <c r="G234" i="5"/>
  <c r="F234" i="5"/>
  <c r="G137" i="5"/>
  <c r="F137" i="5"/>
  <c r="H137" i="5" s="1"/>
  <c r="G286" i="5"/>
  <c r="F286" i="5"/>
  <c r="H286" i="5" s="1"/>
  <c r="G68" i="5"/>
  <c r="F68" i="5"/>
  <c r="H68" i="5" s="1"/>
  <c r="G324" i="5"/>
  <c r="F324" i="5"/>
  <c r="H324" i="5" s="1"/>
  <c r="G112" i="5"/>
  <c r="F112" i="5"/>
  <c r="H112" i="5" s="1"/>
  <c r="G140" i="5"/>
  <c r="F140" i="5"/>
  <c r="H140" i="5" s="1"/>
  <c r="G161" i="5"/>
  <c r="F161" i="5"/>
  <c r="H161" i="5" s="1"/>
  <c r="G145" i="5"/>
  <c r="F145" i="5"/>
  <c r="G75" i="5"/>
  <c r="F75" i="5"/>
  <c r="H75" i="5" s="1"/>
  <c r="G63" i="5"/>
  <c r="F63" i="5"/>
  <c r="H63" i="5" s="1"/>
  <c r="G88" i="5"/>
  <c r="F88" i="5"/>
  <c r="H88" i="5" s="1"/>
  <c r="G240" i="5"/>
  <c r="F240" i="5"/>
  <c r="G265" i="5"/>
  <c r="F265" i="5"/>
  <c r="G275" i="5"/>
  <c r="F275" i="5"/>
  <c r="H275" i="5" s="1"/>
  <c r="G315" i="5"/>
  <c r="F315" i="5"/>
  <c r="H315" i="5" s="1"/>
  <c r="G194" i="5"/>
  <c r="F194" i="5"/>
  <c r="H194" i="5" s="1"/>
  <c r="G182" i="5"/>
  <c r="F182" i="5"/>
  <c r="H182" i="5" s="1"/>
  <c r="G253" i="5"/>
  <c r="F253" i="5"/>
  <c r="G83" i="5"/>
  <c r="F83" i="5"/>
  <c r="H83" i="5" s="1"/>
  <c r="G52" i="5"/>
  <c r="F52" i="5"/>
  <c r="H52" i="5" s="1"/>
  <c r="G190" i="5"/>
  <c r="F190" i="5"/>
  <c r="H190" i="5" s="1"/>
  <c r="G62" i="5"/>
  <c r="F62" i="5"/>
  <c r="H62" i="5" s="1"/>
  <c r="G101" i="5"/>
  <c r="F101" i="5"/>
  <c r="H101" i="5" s="1"/>
  <c r="G121" i="5"/>
  <c r="F121" i="5"/>
  <c r="H121" i="5" s="1"/>
  <c r="G72" i="5"/>
  <c r="F72" i="5"/>
  <c r="H72" i="5" s="1"/>
  <c r="G148" i="5"/>
  <c r="F148" i="5"/>
  <c r="H148" i="5" s="1"/>
  <c r="G139" i="5"/>
  <c r="F139" i="5"/>
  <c r="G57" i="5"/>
  <c r="F57" i="5"/>
  <c r="H57" i="5" s="1"/>
  <c r="G193" i="5"/>
  <c r="F193" i="5"/>
  <c r="H193" i="5" s="1"/>
  <c r="G23" i="5"/>
  <c r="F23" i="5"/>
  <c r="H23" i="5" s="1"/>
  <c r="G232" i="5"/>
  <c r="F232" i="5"/>
  <c r="G238" i="5"/>
  <c r="F238" i="5"/>
  <c r="G251" i="5"/>
  <c r="F251" i="5"/>
  <c r="G305" i="5"/>
  <c r="F305" i="5"/>
  <c r="H305" i="5" s="1"/>
  <c r="G281" i="5"/>
  <c r="F281" i="5"/>
  <c r="H281" i="5" s="1"/>
  <c r="G262" i="5"/>
  <c r="F262" i="5"/>
  <c r="G246" i="5"/>
  <c r="F246" i="5"/>
  <c r="G155" i="5"/>
  <c r="F155" i="5"/>
  <c r="G165" i="5"/>
  <c r="F165" i="5"/>
  <c r="H165" i="5" s="1"/>
  <c r="G241" i="5"/>
  <c r="F241" i="5"/>
  <c r="G77" i="5"/>
  <c r="F77" i="5"/>
  <c r="H77" i="5" s="1"/>
  <c r="G245" i="5"/>
  <c r="F245" i="5"/>
  <c r="G56" i="5"/>
  <c r="F56" i="5"/>
  <c r="H56" i="5" s="1"/>
  <c r="G67" i="5"/>
  <c r="F67" i="5"/>
  <c r="H67" i="5" s="1"/>
  <c r="G92" i="5"/>
  <c r="F92" i="5"/>
  <c r="H92" i="5" s="1"/>
  <c r="G24" i="5"/>
  <c r="F24" i="5"/>
  <c r="H24" i="5" s="1"/>
  <c r="G106" i="5"/>
  <c r="F106" i="5"/>
  <c r="H106" i="5" s="1"/>
  <c r="G133" i="5"/>
  <c r="F133" i="5"/>
  <c r="H133" i="5" s="1"/>
  <c r="G51" i="5"/>
  <c r="F51" i="5"/>
  <c r="H51" i="5" s="1"/>
  <c r="G214" i="5"/>
  <c r="F214" i="5"/>
  <c r="G263" i="5"/>
  <c r="F263" i="5"/>
  <c r="H263" i="5" s="1"/>
  <c r="G202" i="5"/>
  <c r="F202" i="5"/>
  <c r="H202" i="5" s="1"/>
  <c r="G242" i="5"/>
  <c r="F242" i="5"/>
  <c r="G146" i="5"/>
  <c r="F146" i="5"/>
  <c r="G150" i="5"/>
  <c r="F150" i="5"/>
  <c r="H150" i="5" s="1"/>
  <c r="G71" i="5"/>
  <c r="F71" i="5"/>
  <c r="H71" i="5" s="1"/>
  <c r="G298" i="5"/>
  <c r="F298" i="5"/>
  <c r="H298" i="5" s="1"/>
  <c r="G40" i="5"/>
  <c r="F40" i="5"/>
  <c r="H40" i="5" s="1"/>
  <c r="G156" i="5"/>
  <c r="F156" i="5"/>
  <c r="H156" i="5" s="1"/>
  <c r="G50" i="5"/>
  <c r="F50" i="5"/>
  <c r="H50" i="5" s="1"/>
  <c r="G61" i="5"/>
  <c r="F61" i="5"/>
  <c r="H61" i="5" s="1"/>
  <c r="G108" i="5"/>
  <c r="F108" i="5"/>
  <c r="H108" i="5" s="1"/>
  <c r="G293" i="5"/>
  <c r="F293" i="5"/>
  <c r="H293" i="5" s="1"/>
  <c r="G45" i="5"/>
  <c r="F45" i="5"/>
  <c r="H45" i="5" s="1"/>
  <c r="F306" i="5"/>
  <c r="H306" i="5" s="1"/>
  <c r="G276" i="5"/>
  <c r="F276" i="5"/>
  <c r="H276" i="5" s="1"/>
  <c r="G166" i="5"/>
  <c r="F166" i="5"/>
  <c r="G204" i="5"/>
  <c r="F204" i="5"/>
  <c r="G244" i="5"/>
  <c r="F244" i="5"/>
  <c r="G197" i="5"/>
  <c r="F197" i="5"/>
  <c r="H197" i="5" s="1"/>
  <c r="G179" i="5"/>
  <c r="F179" i="5"/>
  <c r="G142" i="5"/>
  <c r="F142" i="5"/>
  <c r="H142" i="5" s="1"/>
  <c r="G134" i="5"/>
  <c r="F134" i="5"/>
  <c r="H134" i="5" s="1"/>
  <c r="G65" i="5"/>
  <c r="F65" i="5"/>
  <c r="H65" i="5" s="1"/>
  <c r="G269" i="5"/>
  <c r="F269" i="5"/>
  <c r="G130" i="5"/>
  <c r="F130" i="5"/>
  <c r="H130" i="5" s="1"/>
  <c r="G44" i="5"/>
  <c r="F44" i="5"/>
  <c r="H44" i="5" s="1"/>
  <c r="G55" i="5"/>
  <c r="F55" i="5"/>
  <c r="H55" i="5" s="1"/>
  <c r="G209" i="5"/>
  <c r="F209" i="5"/>
  <c r="G78" i="5"/>
  <c r="F78" i="5"/>
  <c r="H78" i="5" s="1"/>
  <c r="G107" i="5"/>
  <c r="F107" i="5"/>
  <c r="H107" i="5" s="1"/>
  <c r="G230" i="5"/>
  <c r="F230" i="5"/>
  <c r="G33" i="5"/>
  <c r="F33" i="5"/>
  <c r="H33" i="5" s="1"/>
  <c r="G297" i="5"/>
  <c r="F297" i="5"/>
  <c r="H297" i="5" s="1"/>
  <c r="G39" i="5"/>
  <c r="F39" i="5"/>
  <c r="H39" i="5" s="1"/>
  <c r="G228" i="5"/>
  <c r="F228" i="5"/>
  <c r="G256" i="5"/>
  <c r="F256" i="5"/>
  <c r="G198" i="5"/>
  <c r="F198" i="5"/>
  <c r="H198" i="5" s="1"/>
  <c r="G287" i="5"/>
  <c r="F287" i="5"/>
  <c r="H287" i="5" s="1"/>
  <c r="G181" i="5"/>
  <c r="F181" i="5"/>
  <c r="H181" i="5" s="1"/>
  <c r="G170" i="5"/>
  <c r="F170" i="5"/>
  <c r="G196" i="5"/>
  <c r="F196" i="5"/>
  <c r="H196" i="5" s="1"/>
  <c r="G152" i="5"/>
  <c r="F152" i="5"/>
  <c r="H152" i="5" s="1"/>
  <c r="G132" i="5"/>
  <c r="F132" i="5"/>
  <c r="H132" i="5" s="1"/>
  <c r="G59" i="5"/>
  <c r="F59" i="5"/>
  <c r="H59" i="5" s="1"/>
  <c r="G222" i="5"/>
  <c r="F222" i="5"/>
  <c r="G28" i="5"/>
  <c r="F28" i="5"/>
  <c r="H28" i="5" s="1"/>
  <c r="G98" i="5"/>
  <c r="F98" i="5"/>
  <c r="H98" i="5" s="1"/>
  <c r="G124" i="5"/>
  <c r="F124" i="5"/>
  <c r="H124" i="5" s="1"/>
  <c r="G38" i="5"/>
  <c r="F38" i="5"/>
  <c r="H38" i="5" s="1"/>
  <c r="G49" i="5"/>
  <c r="F49" i="5"/>
  <c r="H49" i="5" s="1"/>
  <c r="G138" i="5"/>
  <c r="F138" i="5"/>
  <c r="H138" i="5" s="1"/>
  <c r="G183" i="5"/>
  <c r="F183" i="5"/>
  <c r="H183" i="5" s="1"/>
  <c r="G66" i="5"/>
  <c r="F66" i="5"/>
  <c r="H66" i="5" s="1"/>
  <c r="G264" i="5"/>
  <c r="F264" i="5"/>
  <c r="H264" i="5" s="1"/>
  <c r="G267" i="5"/>
  <c r="F267" i="5"/>
  <c r="G322" i="5"/>
  <c r="F322" i="5"/>
  <c r="H322" i="5" s="1"/>
  <c r="F284" i="5"/>
  <c r="H284" i="5" s="1"/>
  <c r="G64" i="5"/>
  <c r="F64" i="5"/>
  <c r="H64" i="5" s="1"/>
  <c r="G158" i="5"/>
  <c r="F158" i="5"/>
  <c r="H158" i="5" s="1"/>
  <c r="G325" i="5"/>
  <c r="F325" i="5"/>
  <c r="H325" i="5" s="1"/>
  <c r="G192" i="5"/>
  <c r="F192" i="5"/>
  <c r="H192" i="5" s="1"/>
  <c r="G162" i="5"/>
  <c r="F162" i="5"/>
  <c r="H162" i="5" s="1"/>
  <c r="G149" i="5"/>
  <c r="F149" i="5"/>
  <c r="G120" i="5"/>
  <c r="F120" i="5"/>
  <c r="H120" i="5" s="1"/>
  <c r="G53" i="5"/>
  <c r="F53" i="5"/>
  <c r="H53" i="5" s="1"/>
  <c r="G210" i="5"/>
  <c r="F210" i="5"/>
  <c r="G87" i="5"/>
  <c r="F87" i="5"/>
  <c r="H87" i="5" s="1"/>
  <c r="G32" i="5"/>
  <c r="F32" i="5"/>
  <c r="H32" i="5" s="1"/>
  <c r="G43" i="5"/>
  <c r="F43" i="5"/>
  <c r="H43" i="5" s="1"/>
  <c r="G171" i="5"/>
  <c r="F171" i="5"/>
  <c r="G60" i="5"/>
  <c r="F60" i="5"/>
  <c r="H60" i="5" s="1"/>
  <c r="G258" i="5"/>
  <c r="F258" i="5"/>
  <c r="G218" i="5"/>
  <c r="F218" i="5"/>
  <c r="H218" i="5" s="1"/>
  <c r="G257" i="5"/>
  <c r="F257" i="5"/>
  <c r="G316" i="5"/>
  <c r="F316" i="5"/>
  <c r="H316" i="5" s="1"/>
  <c r="G79" i="5"/>
  <c r="F79" i="5"/>
  <c r="H79" i="5" s="1"/>
  <c r="G254" i="5"/>
  <c r="F254" i="5"/>
  <c r="G319" i="5"/>
  <c r="F319" i="5"/>
  <c r="H319" i="5" s="1"/>
  <c r="G186" i="5"/>
  <c r="F186" i="5"/>
  <c r="H186" i="5" s="1"/>
  <c r="G250" i="5"/>
  <c r="F250" i="5"/>
  <c r="H250" i="5" s="1"/>
  <c r="G321" i="5"/>
  <c r="F321" i="5"/>
  <c r="H321" i="5" s="1"/>
  <c r="G126" i="5"/>
  <c r="F126" i="5"/>
  <c r="H126" i="5" s="1"/>
  <c r="G117" i="5"/>
  <c r="F117" i="5"/>
  <c r="H117" i="5" s="1"/>
  <c r="G116" i="5"/>
  <c r="F116" i="5"/>
  <c r="G105" i="5"/>
  <c r="F105" i="5"/>
  <c r="H105" i="5" s="1"/>
  <c r="G47" i="5"/>
  <c r="F47" i="5"/>
  <c r="H47" i="5" s="1"/>
  <c r="G113" i="5"/>
  <c r="F113" i="5"/>
  <c r="H113" i="5" s="1"/>
  <c r="G26" i="5"/>
  <c r="F26" i="5"/>
  <c r="H26" i="5" s="1"/>
  <c r="G189" i="5"/>
  <c r="F189" i="5"/>
  <c r="H189" i="5" s="1"/>
  <c r="G37" i="5"/>
  <c r="F37" i="5"/>
  <c r="H37" i="5" s="1"/>
  <c r="G97" i="5"/>
  <c r="F97" i="5"/>
  <c r="H97" i="5" s="1"/>
  <c r="G266" i="5"/>
  <c r="F266" i="5"/>
  <c r="H266" i="5" s="1"/>
  <c r="G54" i="5"/>
  <c r="F54" i="5"/>
  <c r="H54" i="5" s="1"/>
  <c r="G85" i="5"/>
  <c r="F85" i="5"/>
  <c r="H85" i="5" s="1"/>
  <c r="G206" i="5"/>
  <c r="F206" i="5"/>
  <c r="H206" i="5" s="1"/>
  <c r="G310" i="5"/>
  <c r="F310" i="5"/>
  <c r="H310" i="5" s="1"/>
  <c r="G301" i="5"/>
  <c r="F301" i="5"/>
  <c r="H301" i="5" s="1"/>
  <c r="F326" i="5"/>
  <c r="H326" i="5" s="1"/>
  <c r="F22" i="5"/>
  <c r="F21" i="5"/>
  <c r="F20" i="5"/>
  <c r="G20" i="5"/>
  <c r="G19" i="5"/>
  <c r="G326" i="5"/>
  <c r="G284" i="5"/>
  <c r="G18" i="5"/>
  <c r="G17" i="5"/>
  <c r="G16" i="5"/>
  <c r="G14" i="5"/>
  <c r="G13" i="5"/>
  <c r="G12" i="5"/>
  <c r="G11" i="5"/>
  <c r="G10" i="5"/>
  <c r="G8" i="5"/>
  <c r="G7" i="5"/>
  <c r="G6" i="5"/>
  <c r="E5" i="5"/>
  <c r="E2" i="5"/>
  <c r="G295" i="5"/>
  <c r="G223" i="5"/>
  <c r="G285" i="5"/>
  <c r="G211" i="5"/>
  <c r="G94" i="5"/>
  <c r="G151" i="5"/>
  <c r="G291" i="5"/>
  <c r="G227" i="5"/>
  <c r="G175" i="5"/>
  <c r="G129" i="5"/>
  <c r="G249" i="5"/>
  <c r="G268" i="5"/>
  <c r="G272" i="5"/>
  <c r="G261" i="5"/>
  <c r="G292" i="5"/>
  <c r="G296" i="5"/>
  <c r="G279" i="5"/>
  <c r="G102" i="5"/>
  <c r="G110" i="5"/>
  <c r="G81" i="5"/>
  <c r="G248" i="5"/>
  <c r="G203" i="5"/>
  <c r="G259" i="5"/>
  <c r="G58" i="5"/>
  <c r="G255" i="5"/>
  <c r="G273" i="5"/>
  <c r="G27" i="5"/>
  <c r="G208" i="5"/>
  <c r="G260" i="5"/>
  <c r="G73" i="5"/>
  <c r="G280" i="5"/>
  <c r="G128" i="5"/>
  <c r="G123" i="5"/>
  <c r="G15" i="5"/>
  <c r="G141" i="5"/>
  <c r="G21" i="5"/>
  <c r="G303" i="5"/>
  <c r="G220" i="5"/>
  <c r="G237" i="5"/>
  <c r="G46" i="5"/>
  <c r="G184" i="5"/>
  <c r="G231" i="5"/>
  <c r="G99" i="5"/>
  <c r="G309" i="5"/>
  <c r="G247" i="5"/>
  <c r="G236" i="5"/>
  <c r="G283" i="5"/>
  <c r="G159" i="5"/>
  <c r="G235" i="5"/>
  <c r="G178" i="5"/>
  <c r="G225" i="5"/>
  <c r="G86" i="5"/>
  <c r="G219" i="5"/>
  <c r="G125" i="5"/>
  <c r="E3" i="5"/>
  <c r="G9" i="5"/>
  <c r="G277" i="5"/>
  <c r="G109" i="5"/>
  <c r="G199" i="5"/>
  <c r="G160" i="5"/>
  <c r="G191" i="5"/>
  <c r="G136" i="5"/>
  <c r="G147" i="5"/>
  <c r="G34" i="5"/>
  <c r="G172" i="5"/>
  <c r="G213" i="5"/>
  <c r="G207" i="5"/>
  <c r="G318" i="5"/>
  <c r="G188" i="5"/>
  <c r="G176" i="5"/>
  <c r="G307" i="5"/>
  <c r="G271" i="5"/>
  <c r="G127" i="5"/>
  <c r="G201" i="5"/>
  <c r="G224" i="5"/>
  <c r="G306" i="5"/>
  <c r="G41" i="5"/>
  <c r="E4" i="5"/>
  <c r="G96" i="5"/>
  <c r="G163" i="5"/>
  <c r="G135" i="5"/>
  <c r="G164" i="5"/>
  <c r="G187" i="5"/>
  <c r="G153" i="5"/>
  <c r="G76" i="5"/>
  <c r="G104" i="5"/>
  <c r="G122" i="5"/>
  <c r="G22" i="5"/>
  <c r="G119" i="5"/>
  <c r="G195" i="5"/>
  <c r="G103" i="5"/>
  <c r="G294" i="5"/>
  <c r="R67" i="6"/>
  <c r="R91" i="6"/>
  <c r="R41" i="6"/>
  <c r="R81" i="6"/>
  <c r="R19" i="6"/>
  <c r="R27" i="6"/>
  <c r="R18" i="6"/>
  <c r="H183" i="6"/>
  <c r="R75" i="6"/>
  <c r="H197" i="6"/>
  <c r="H188" i="6"/>
  <c r="H50" i="6"/>
  <c r="H191" i="6"/>
  <c r="R191" i="6"/>
  <c r="H184" i="6"/>
  <c r="R183" i="6"/>
  <c r="H128" i="6"/>
  <c r="R128" i="6"/>
  <c r="H89" i="6"/>
  <c r="H54" i="6"/>
  <c r="H70" i="6"/>
  <c r="R15" i="6"/>
  <c r="R7" i="6"/>
  <c r="R32" i="6"/>
  <c r="R69" i="6"/>
  <c r="R34" i="6"/>
  <c r="R70" i="6"/>
  <c r="R42" i="6"/>
  <c r="H190" i="6"/>
  <c r="H217" i="6"/>
  <c r="H106" i="6"/>
  <c r="R50" i="6"/>
  <c r="R21" i="6"/>
  <c r="R96" i="6"/>
  <c r="R33" i="6"/>
  <c r="R51" i="6"/>
  <c r="H219" i="6"/>
  <c r="R9" i="6"/>
  <c r="R31" i="6"/>
  <c r="H198" i="6"/>
  <c r="R211" i="6"/>
  <c r="H103" i="6"/>
  <c r="R103" i="6"/>
  <c r="H140" i="6"/>
  <c r="H26" i="6"/>
  <c r="R106" i="6"/>
  <c r="R17" i="6"/>
  <c r="R61" i="6"/>
  <c r="R56" i="6"/>
  <c r="R28" i="6"/>
  <c r="R87" i="6"/>
  <c r="H104" i="6"/>
  <c r="R157" i="6"/>
  <c r="R80" i="6"/>
  <c r="H42" i="6"/>
  <c r="H99" i="6"/>
  <c r="H101" i="6"/>
  <c r="R83" i="6"/>
  <c r="R92" i="6"/>
  <c r="H136" i="6"/>
  <c r="R30" i="6"/>
  <c r="H45" i="6"/>
  <c r="R13" i="6"/>
  <c r="R36" i="6"/>
  <c r="R52" i="6"/>
  <c r="R64" i="6"/>
  <c r="R73" i="6"/>
  <c r="H200" i="6"/>
  <c r="H95" i="6"/>
  <c r="R98" i="6"/>
  <c r="R184" i="6"/>
  <c r="R219" i="6"/>
  <c r="H58" i="6"/>
  <c r="H30" i="6"/>
  <c r="R84" i="6"/>
  <c r="H11" i="6"/>
  <c r="R94" i="6"/>
  <c r="R29" i="6"/>
  <c r="R58" i="6"/>
  <c r="R48" i="6"/>
  <c r="R60" i="6"/>
  <c r="R35" i="6"/>
  <c r="H215" i="6"/>
  <c r="H91" i="6"/>
  <c r="R78" i="6"/>
  <c r="R97" i="6"/>
  <c r="R49" i="6"/>
  <c r="R136" i="6"/>
  <c r="R140" i="6"/>
  <c r="R99" i="6"/>
  <c r="H46" i="6"/>
  <c r="R38" i="6"/>
  <c r="R63" i="6"/>
  <c r="R2" i="6"/>
  <c r="R39" i="6"/>
  <c r="R5" i="6"/>
  <c r="R47" i="6"/>
  <c r="R44" i="6"/>
  <c r="H93" i="6"/>
  <c r="H105" i="6"/>
  <c r="H87" i="6"/>
  <c r="R76" i="6"/>
  <c r="H161" i="6"/>
  <c r="R86" i="6"/>
  <c r="R82" i="6"/>
  <c r="R46" i="6"/>
  <c r="R37" i="6"/>
  <c r="R101" i="6"/>
  <c r="R59" i="6"/>
  <c r="R68" i="6"/>
  <c r="R20" i="6"/>
  <c r="H49" i="6"/>
  <c r="R85" i="6"/>
  <c r="R93" i="6"/>
  <c r="R197" i="6"/>
  <c r="R215" i="6"/>
  <c r="R213" i="6"/>
  <c r="R71" i="6"/>
  <c r="R235" i="6"/>
  <c r="R104" i="6"/>
  <c r="H34" i="6"/>
  <c r="R54" i="6"/>
  <c r="H14" i="6"/>
  <c r="R100" i="6"/>
  <c r="R26" i="6"/>
  <c r="H117" i="6"/>
  <c r="R65" i="6"/>
  <c r="R8" i="6"/>
  <c r="R23" i="6"/>
  <c r="R88" i="6"/>
  <c r="R40" i="6"/>
  <c r="R3" i="6"/>
  <c r="R22" i="6"/>
  <c r="R55" i="6"/>
  <c r="R190" i="6"/>
  <c r="H186" i="6"/>
  <c r="H72" i="6"/>
  <c r="R72" i="6"/>
  <c r="R10" i="6"/>
  <c r="H25" i="6"/>
  <c r="R200" i="6"/>
  <c r="H84" i="6"/>
  <c r="R57" i="6"/>
  <c r="R188" i="6"/>
  <c r="R4" i="6"/>
  <c r="R6" i="6"/>
  <c r="R12" i="6"/>
  <c r="R11" i="6"/>
  <c r="R16" i="6"/>
  <c r="K38" i="2"/>
  <c r="J38" i="2"/>
  <c r="J227" i="2"/>
  <c r="J211" i="2"/>
  <c r="J216" i="2"/>
  <c r="J228" i="2"/>
  <c r="J205" i="2"/>
  <c r="J229" i="2"/>
  <c r="J230" i="2"/>
  <c r="J232" i="2"/>
  <c r="J209" i="2"/>
  <c r="J210" i="2"/>
  <c r="J171" i="2"/>
  <c r="K326" i="2"/>
  <c r="K315" i="2"/>
  <c r="K329" i="2"/>
  <c r="J222" i="2"/>
  <c r="J105" i="2"/>
  <c r="J149" i="2"/>
  <c r="J139" i="2"/>
  <c r="J56" i="2"/>
  <c r="J259" i="2"/>
  <c r="J17" i="2"/>
  <c r="J93" i="2"/>
  <c r="J102" i="2"/>
  <c r="J92" i="2"/>
  <c r="J9" i="2"/>
  <c r="J22" i="2"/>
  <c r="J125" i="2"/>
  <c r="J179" i="2"/>
  <c r="J5" i="2"/>
  <c r="J129" i="2"/>
  <c r="J19" i="2"/>
  <c r="J114" i="2"/>
  <c r="J42" i="2"/>
  <c r="J127" i="2"/>
  <c r="J68" i="2"/>
  <c r="J175" i="2"/>
  <c r="J43" i="2"/>
  <c r="J94" i="2"/>
  <c r="J53" i="2"/>
  <c r="J221" i="2"/>
  <c r="J55" i="2"/>
  <c r="J33" i="2"/>
  <c r="J177" i="2"/>
  <c r="K269" i="2"/>
  <c r="J32" i="2"/>
  <c r="J54" i="2"/>
  <c r="J226" i="2"/>
  <c r="J311" i="2"/>
  <c r="J293" i="2"/>
  <c r="J65" i="2"/>
  <c r="J138" i="2"/>
  <c r="J67" i="2"/>
  <c r="J45" i="2"/>
  <c r="J273" i="2"/>
  <c r="K317" i="2"/>
  <c r="J113" i="2"/>
  <c r="J23" i="2"/>
  <c r="J7" i="2"/>
  <c r="J58" i="2"/>
  <c r="J186" i="2"/>
  <c r="J197" i="2"/>
  <c r="J41" i="2"/>
  <c r="J150" i="2"/>
  <c r="J57" i="2"/>
  <c r="J198" i="2"/>
  <c r="J44" i="2"/>
  <c r="J80" i="2"/>
  <c r="J29" i="2"/>
  <c r="J31" i="2"/>
  <c r="J21" i="2"/>
  <c r="J77" i="2"/>
  <c r="K6" i="2"/>
  <c r="J223" i="2"/>
  <c r="J8" i="2"/>
  <c r="J69" i="2"/>
  <c r="J95" i="2"/>
  <c r="J78" i="2"/>
  <c r="J286" i="2"/>
  <c r="J70" i="2"/>
  <c r="J79" i="2"/>
  <c r="J18" i="2"/>
  <c r="J91" i="2"/>
  <c r="J137" i="2"/>
  <c r="J101" i="2"/>
  <c r="K30" i="2"/>
  <c r="J103" i="2"/>
  <c r="J20" i="2"/>
  <c r="J81" i="2"/>
  <c r="J10" i="2"/>
  <c r="K291" i="2"/>
  <c r="J25" i="2"/>
  <c r="J64" i="2"/>
  <c r="J61" i="2"/>
  <c r="J97" i="2"/>
  <c r="J49" i="2"/>
  <c r="J73" i="2"/>
  <c r="J37" i="2"/>
  <c r="J136" i="2"/>
  <c r="J85" i="2"/>
  <c r="J4" i="2"/>
  <c r="J148" i="2"/>
  <c r="J66" i="2"/>
  <c r="J212" i="2"/>
  <c r="J46" i="2"/>
  <c r="J71" i="2"/>
  <c r="J287" i="2"/>
  <c r="J12" i="2"/>
  <c r="J290" i="2"/>
  <c r="J123" i="2"/>
  <c r="J168" i="2"/>
  <c r="K75" i="2"/>
  <c r="J121" i="2"/>
  <c r="J288" i="2"/>
  <c r="J100" i="2"/>
  <c r="J145" i="2"/>
  <c r="J99" i="2"/>
  <c r="J181" i="2"/>
  <c r="J124" i="2"/>
  <c r="J224" i="2"/>
  <c r="J109" i="2"/>
  <c r="J298" i="2"/>
  <c r="J110" i="2"/>
  <c r="J60" i="2"/>
  <c r="J16" i="2"/>
  <c r="J310" i="2"/>
  <c r="J72" i="2"/>
  <c r="J14" i="2"/>
  <c r="J28" i="2"/>
  <c r="J104" i="2"/>
  <c r="J108" i="2"/>
  <c r="J52" i="2"/>
  <c r="J39" i="2"/>
  <c r="J183" i="2"/>
  <c r="J26" i="2"/>
  <c r="J88" i="2"/>
  <c r="J164" i="2"/>
  <c r="J154" i="2"/>
  <c r="J119" i="2"/>
  <c r="K74" i="2"/>
  <c r="J194" i="2"/>
  <c r="K87" i="2"/>
  <c r="J13" i="2"/>
  <c r="J98" i="2"/>
  <c r="J112" i="2"/>
  <c r="J34" i="2"/>
  <c r="J47" i="2"/>
  <c r="J134" i="2"/>
  <c r="J111" i="2"/>
  <c r="J107" i="2"/>
  <c r="J299" i="2"/>
  <c r="J36" i="2"/>
  <c r="J284" i="2"/>
  <c r="J135" i="2"/>
  <c r="J157" i="2"/>
  <c r="J133" i="2"/>
  <c r="J147" i="2"/>
  <c r="J255" i="2"/>
  <c r="J24" i="2"/>
  <c r="J169" i="2"/>
  <c r="J3" i="2"/>
  <c r="J15" i="2"/>
  <c r="J196" i="2"/>
  <c r="J48" i="2"/>
  <c r="J11" i="2"/>
  <c r="J40" i="2"/>
  <c r="J27" i="2"/>
  <c r="J184" i="2"/>
  <c r="J128" i="2"/>
  <c r="J118" i="2"/>
  <c r="J120" i="2"/>
  <c r="J59" i="2"/>
  <c r="J132" i="2"/>
  <c r="J86" i="2"/>
  <c r="J301" i="2"/>
  <c r="J51" i="2"/>
  <c r="J106" i="2"/>
  <c r="J84" i="2"/>
  <c r="J35" i="2"/>
  <c r="J62" i="2"/>
  <c r="J140" i="2"/>
  <c r="J130" i="2"/>
  <c r="J83" i="2"/>
  <c r="J313" i="2"/>
  <c r="J50" i="2"/>
  <c r="J76" i="2"/>
  <c r="J63" i="2"/>
  <c r="J178" i="2"/>
  <c r="J155" i="2"/>
  <c r="J166" i="2"/>
  <c r="K267" i="2"/>
  <c r="J143" i="2"/>
  <c r="J6" i="2"/>
  <c r="K147" i="2"/>
  <c r="J159" i="2"/>
  <c r="J172" i="2"/>
  <c r="J74" i="2"/>
  <c r="J161" i="2"/>
  <c r="J218" i="2"/>
  <c r="J280" i="2"/>
  <c r="J266" i="2"/>
  <c r="K231" i="2"/>
  <c r="J87" i="2"/>
  <c r="J203" i="2"/>
  <c r="J215" i="2"/>
  <c r="J291" i="2"/>
  <c r="J185" i="2"/>
  <c r="J225" i="2"/>
  <c r="J190" i="2"/>
  <c r="J201" i="2"/>
  <c r="J276" i="2"/>
  <c r="J192" i="2"/>
  <c r="K281" i="2"/>
  <c r="J281" i="2"/>
  <c r="J275" i="2"/>
  <c r="J206" i="2"/>
  <c r="J207" i="2"/>
  <c r="J191" i="2"/>
  <c r="J217" i="2"/>
  <c r="J272" i="2"/>
  <c r="J279" i="2"/>
  <c r="J277" i="2"/>
  <c r="J248" i="2"/>
  <c r="J200" i="2"/>
  <c r="J264" i="2"/>
  <c r="J208" i="2"/>
  <c r="J220" i="2"/>
  <c r="J189" i="2"/>
  <c r="J263" i="2"/>
  <c r="J250" i="2"/>
  <c r="J75" i="2"/>
  <c r="J176" i="2"/>
  <c r="J202" i="2"/>
  <c r="J278" i="2"/>
  <c r="J219" i="2"/>
  <c r="J303" i="2"/>
  <c r="K139" i="2"/>
  <c r="K306" i="2"/>
  <c r="J306" i="2"/>
  <c r="J314" i="2"/>
  <c r="J289" i="2"/>
  <c r="J295" i="2"/>
  <c r="J285" i="2"/>
  <c r="J297" i="2"/>
  <c r="J296" i="2"/>
  <c r="J302" i="2"/>
  <c r="J307" i="2"/>
  <c r="J294" i="2"/>
  <c r="J292" i="2"/>
  <c r="J309" i="2"/>
  <c r="K235" i="2"/>
  <c r="J283" i="2"/>
  <c r="J234" i="2"/>
  <c r="J308" i="2"/>
  <c r="K305" i="2"/>
  <c r="J305" i="2"/>
  <c r="J300" i="2"/>
  <c r="J312" i="2"/>
  <c r="J304" i="2"/>
  <c r="K115" i="2"/>
  <c r="J253" i="2"/>
  <c r="J282" i="2"/>
  <c r="J30" i="2"/>
  <c r="J163" i="2"/>
  <c r="J193" i="2"/>
  <c r="K309" i="2"/>
  <c r="J117" i="2"/>
  <c r="J115" i="2"/>
  <c r="J146" i="2"/>
  <c r="J151" i="2"/>
  <c r="J90" i="2"/>
  <c r="J2" i="2"/>
  <c r="J141" i="2"/>
  <c r="J131" i="2"/>
  <c r="J122" i="2"/>
  <c r="J158" i="2"/>
  <c r="J182" i="2"/>
  <c r="J173" i="2"/>
  <c r="J174" i="2"/>
  <c r="J167" i="2"/>
  <c r="J165" i="2"/>
  <c r="J180" i="2"/>
  <c r="J156" i="2"/>
  <c r="J96" i="2"/>
  <c r="J153" i="2"/>
  <c r="K273" i="2"/>
  <c r="J144" i="2"/>
  <c r="J82" i="2"/>
  <c r="J187" i="2"/>
  <c r="J126" i="2"/>
  <c r="J199" i="2"/>
  <c r="K103" i="2"/>
  <c r="J162" i="2"/>
  <c r="J116" i="2"/>
  <c r="J89" i="2"/>
  <c r="J152" i="2"/>
  <c r="J142" i="2"/>
  <c r="K211" i="2"/>
  <c r="K175" i="2"/>
  <c r="K163" i="2"/>
  <c r="K151" i="2"/>
  <c r="K127" i="2"/>
  <c r="K91" i="2"/>
  <c r="K79" i="2"/>
  <c r="K67" i="2"/>
  <c r="K55" i="2"/>
  <c r="K42" i="2"/>
  <c r="K18" i="2"/>
  <c r="K102" i="2"/>
  <c r="K208" i="2"/>
  <c r="K196" i="2"/>
  <c r="K184" i="2"/>
  <c r="K160" i="2"/>
  <c r="K148" i="2"/>
  <c r="K136" i="2"/>
  <c r="K112" i="2"/>
  <c r="K100" i="2"/>
  <c r="K27" i="2"/>
  <c r="K171" i="2"/>
  <c r="K123" i="2"/>
  <c r="K134" i="2"/>
  <c r="K98" i="2"/>
  <c r="K86" i="2"/>
  <c r="K275" i="2"/>
  <c r="K321" i="2"/>
  <c r="K297" i="2"/>
  <c r="K285" i="2"/>
  <c r="K261" i="2"/>
  <c r="K272" i="2"/>
  <c r="K260" i="2"/>
  <c r="K300" i="2"/>
  <c r="K294" i="2"/>
  <c r="K282" i="2"/>
  <c r="K270" i="2"/>
  <c r="K276" i="2"/>
  <c r="K312" i="2"/>
  <c r="K288" i="2"/>
  <c r="K264" i="2"/>
  <c r="K322" i="2"/>
  <c r="K324" i="2"/>
  <c r="K263" i="2"/>
  <c r="K286" i="2"/>
  <c r="K327" i="2"/>
  <c r="K303" i="2"/>
  <c r="K279" i="2"/>
  <c r="K293" i="2"/>
  <c r="K314" i="2"/>
  <c r="K302" i="2"/>
  <c r="K290" i="2"/>
  <c r="K278" i="2"/>
  <c r="K266" i="2"/>
  <c r="K146" i="2"/>
  <c r="K41" i="2"/>
  <c r="K170" i="2"/>
  <c r="K5" i="2"/>
  <c r="K80" i="2"/>
  <c r="K246" i="2"/>
  <c r="K122" i="2"/>
  <c r="K234" i="2"/>
  <c r="K150" i="2"/>
  <c r="K110" i="2"/>
  <c r="K62" i="2"/>
  <c r="K230" i="2"/>
  <c r="P323" i="2"/>
  <c r="K155" i="2"/>
  <c r="K287" i="2"/>
  <c r="K238" i="2"/>
  <c r="K226" i="2"/>
  <c r="K214" i="2"/>
  <c r="K202" i="2"/>
  <c r="K190" i="2"/>
  <c r="K178" i="2"/>
  <c r="K166" i="2"/>
  <c r="K154" i="2"/>
  <c r="K142" i="2"/>
  <c r="K130" i="2"/>
  <c r="K118" i="2"/>
  <c r="K106" i="2"/>
  <c r="K94" i="2"/>
  <c r="K82" i="2"/>
  <c r="K70" i="2"/>
  <c r="K58" i="2"/>
  <c r="K46" i="2"/>
  <c r="K33" i="2"/>
  <c r="K21" i="2"/>
  <c r="K9" i="2"/>
  <c r="K310" i="2"/>
  <c r="K298" i="2"/>
  <c r="K274" i="2"/>
  <c r="K262" i="2"/>
  <c r="P321" i="2"/>
  <c r="K249" i="2"/>
  <c r="K225" i="2"/>
  <c r="K213" i="2"/>
  <c r="K201" i="2"/>
  <c r="K189" i="2"/>
  <c r="K177" i="2"/>
  <c r="K165" i="2"/>
  <c r="K153" i="2"/>
  <c r="K141" i="2"/>
  <c r="K129" i="2"/>
  <c r="K117" i="2"/>
  <c r="K105" i="2"/>
  <c r="K93" i="2"/>
  <c r="K81" i="2"/>
  <c r="K69" i="2"/>
  <c r="K57" i="2"/>
  <c r="K32" i="2"/>
  <c r="K20" i="2"/>
  <c r="K8" i="2"/>
  <c r="K191" i="2"/>
  <c r="K71" i="2"/>
  <c r="K212" i="2"/>
  <c r="K68" i="2"/>
  <c r="K320" i="2"/>
  <c r="K308" i="2"/>
  <c r="K296" i="2"/>
  <c r="K284" i="2"/>
  <c r="P319" i="2"/>
  <c r="P307" i="2"/>
  <c r="P283" i="2"/>
  <c r="K247" i="2"/>
  <c r="K223" i="2"/>
  <c r="K251" i="2"/>
  <c r="K167" i="2"/>
  <c r="K83" i="2"/>
  <c r="K34" i="2"/>
  <c r="K331" i="2"/>
  <c r="K319" i="2"/>
  <c r="K307" i="2"/>
  <c r="K295" i="2"/>
  <c r="K283" i="2"/>
  <c r="K271" i="2"/>
  <c r="K259" i="2"/>
  <c r="K104" i="2"/>
  <c r="P330" i="2"/>
  <c r="P318" i="2"/>
  <c r="P306" i="2"/>
  <c r="K258" i="2"/>
  <c r="K222" i="2"/>
  <c r="K210" i="2"/>
  <c r="K198" i="2"/>
  <c r="K186" i="2"/>
  <c r="K174" i="2"/>
  <c r="K162" i="2"/>
  <c r="K138" i="2"/>
  <c r="K126" i="2"/>
  <c r="K114" i="2"/>
  <c r="K90" i="2"/>
  <c r="K78" i="2"/>
  <c r="K54" i="2"/>
  <c r="K29" i="2"/>
  <c r="K17" i="2"/>
  <c r="K179" i="2"/>
  <c r="K107" i="2"/>
  <c r="K59" i="2"/>
  <c r="K22" i="2"/>
  <c r="K176" i="2"/>
  <c r="K116" i="2"/>
  <c r="K330" i="2"/>
  <c r="K318" i="2"/>
  <c r="K248" i="2"/>
  <c r="K199" i="2"/>
  <c r="P329" i="2"/>
  <c r="P317" i="2"/>
  <c r="K257" i="2"/>
  <c r="K245" i="2"/>
  <c r="K233" i="2"/>
  <c r="K221" i="2"/>
  <c r="K209" i="2"/>
  <c r="K197" i="2"/>
  <c r="K173" i="2"/>
  <c r="K161" i="2"/>
  <c r="K149" i="2"/>
  <c r="K125" i="2"/>
  <c r="K113" i="2"/>
  <c r="K101" i="2"/>
  <c r="K89" i="2"/>
  <c r="K77" i="2"/>
  <c r="K40" i="2"/>
  <c r="K28" i="2"/>
  <c r="K16" i="2"/>
  <c r="K4" i="2"/>
  <c r="K95" i="2"/>
  <c r="P322" i="2"/>
  <c r="K128" i="2"/>
  <c r="P328" i="2"/>
  <c r="P316" i="2"/>
  <c r="P304" i="2"/>
  <c r="K256" i="2"/>
  <c r="K232" i="2"/>
  <c r="K220" i="2"/>
  <c r="K172" i="2"/>
  <c r="K124" i="2"/>
  <c r="K88" i="2"/>
  <c r="K76" i="2"/>
  <c r="K39" i="2"/>
  <c r="K15" i="2"/>
  <c r="K3" i="2"/>
  <c r="P299" i="2"/>
  <c r="K143" i="2"/>
  <c r="K311" i="2"/>
  <c r="K188" i="2"/>
  <c r="K152" i="2"/>
  <c r="K56" i="2"/>
  <c r="K19" i="2"/>
  <c r="K328" i="2"/>
  <c r="K316" i="2"/>
  <c r="K304" i="2"/>
  <c r="K292" i="2"/>
  <c r="K280" i="2"/>
  <c r="K268" i="2"/>
  <c r="K244" i="2"/>
  <c r="K187" i="2"/>
  <c r="P327" i="2"/>
  <c r="P315" i="2"/>
  <c r="P303" i="2"/>
  <c r="K255" i="2"/>
  <c r="K243" i="2"/>
  <c r="K219" i="2"/>
  <c r="K207" i="2"/>
  <c r="K195" i="2"/>
  <c r="K183" i="2"/>
  <c r="K159" i="2"/>
  <c r="K135" i="2"/>
  <c r="K111" i="2"/>
  <c r="K99" i="2"/>
  <c r="K51" i="2"/>
  <c r="N2" i="2"/>
  <c r="N4" i="2"/>
  <c r="P287" i="2"/>
  <c r="K215" i="2"/>
  <c r="K119" i="2"/>
  <c r="P308" i="2"/>
  <c r="K224" i="2"/>
  <c r="K164" i="2"/>
  <c r="K44" i="2"/>
  <c r="K239" i="2"/>
  <c r="P314" i="2"/>
  <c r="K254" i="2"/>
  <c r="K242" i="2"/>
  <c r="K218" i="2"/>
  <c r="K206" i="2"/>
  <c r="K194" i="2"/>
  <c r="K182" i="2"/>
  <c r="K158" i="2"/>
  <c r="K37" i="2"/>
  <c r="K25" i="2"/>
  <c r="K131" i="2"/>
  <c r="K299" i="2"/>
  <c r="K31" i="2"/>
  <c r="K236" i="2"/>
  <c r="K92" i="2"/>
  <c r="P325" i="2"/>
  <c r="K36" i="2"/>
  <c r="K24" i="2"/>
  <c r="K12" i="2"/>
  <c r="P311" i="2"/>
  <c r="K203" i="2"/>
  <c r="K10" i="2"/>
  <c r="K323" i="2"/>
  <c r="K227" i="2"/>
  <c r="P320" i="2"/>
  <c r="K200" i="2"/>
  <c r="K7" i="2"/>
  <c r="K325" i="2"/>
  <c r="K313" i="2"/>
  <c r="K301" i="2"/>
  <c r="K289" i="2"/>
  <c r="K277" i="2"/>
  <c r="K265" i="2"/>
  <c r="P324" i="2"/>
  <c r="P312" i="2"/>
  <c r="K48" i="2"/>
  <c r="K35" i="2"/>
  <c r="K23" i="2"/>
  <c r="K11" i="2"/>
  <c r="K140" i="2"/>
  <c r="K137" i="2"/>
  <c r="K185" i="2"/>
  <c r="K250" i="2"/>
  <c r="K237" i="2"/>
  <c r="K13" i="2"/>
  <c r="K49" i="2"/>
  <c r="K43" i="2"/>
  <c r="K61" i="2"/>
  <c r="K60" i="2"/>
  <c r="K253" i="2"/>
  <c r="K241" i="2"/>
  <c r="K229" i="2"/>
  <c r="K217" i="2"/>
  <c r="K205" i="2"/>
  <c r="K193" i="2"/>
  <c r="K181" i="2"/>
  <c r="K169" i="2"/>
  <c r="K157" i="2"/>
  <c r="K145" i="2"/>
  <c r="K133" i="2"/>
  <c r="K121" i="2"/>
  <c r="K109" i="2"/>
  <c r="K97" i="2"/>
  <c r="K85" i="2"/>
  <c r="K73" i="2"/>
  <c r="K2" i="2"/>
  <c r="K252" i="2"/>
  <c r="K240" i="2"/>
  <c r="K228" i="2"/>
  <c r="K216" i="2"/>
  <c r="K204" i="2"/>
  <c r="K192" i="2"/>
  <c r="K180" i="2"/>
  <c r="K168" i="2"/>
  <c r="K156" i="2"/>
  <c r="K144" i="2"/>
  <c r="K132" i="2"/>
  <c r="K120" i="2"/>
  <c r="K108" i="2"/>
  <c r="K96" i="2"/>
  <c r="K84" i="2"/>
  <c r="K72" i="2"/>
  <c r="K26" i="2"/>
  <c r="K14" i="2"/>
  <c r="K65" i="2"/>
  <c r="K53" i="2"/>
  <c r="K66" i="2"/>
  <c r="K64" i="2"/>
  <c r="K63" i="2"/>
  <c r="K52" i="2"/>
  <c r="K50" i="2"/>
  <c r="K47" i="2"/>
  <c r="K45" i="2"/>
  <c r="J42" i="5" l="1"/>
  <c r="J22" i="5"/>
  <c r="J37" i="5"/>
  <c r="J50" i="5"/>
  <c r="J44" i="5"/>
  <c r="J34" i="5"/>
  <c r="J11" i="5"/>
  <c r="J45" i="5"/>
  <c r="J47" i="5"/>
  <c r="P23" i="5" a="1"/>
  <c r="P23" i="5" s="1"/>
  <c r="H5" i="5"/>
  <c r="J24" i="5"/>
  <c r="J13" i="5"/>
  <c r="J23" i="5"/>
  <c r="K23" i="5" s="1"/>
  <c r="L23" i="5" s="1"/>
  <c r="M23" i="5" s="1"/>
  <c r="N23" i="5" s="1"/>
  <c r="O23" i="5" s="1"/>
  <c r="J46" i="5"/>
  <c r="P51" i="5" a="1"/>
  <c r="P51" i="5" s="1"/>
  <c r="P49" i="5" a="1"/>
  <c r="P49" i="5" s="1"/>
  <c r="H4" i="5"/>
  <c r="J20" i="5"/>
  <c r="J39" i="5"/>
  <c r="P48" i="5" a="1"/>
  <c r="P48" i="5" s="1"/>
  <c r="J31" i="5"/>
  <c r="J40" i="5"/>
  <c r="P29" i="5" a="1"/>
  <c r="P29" i="5" s="1"/>
  <c r="P41" i="5" a="1"/>
  <c r="P41" i="5" s="1"/>
  <c r="J30" i="5"/>
  <c r="J26" i="5"/>
  <c r="P32" i="5" a="1"/>
  <c r="P32" i="5" s="1"/>
  <c r="P36" i="5" a="1"/>
  <c r="P36" i="5" s="1"/>
  <c r="P28" i="5" a="1"/>
  <c r="P28" i="5" s="1"/>
  <c r="P38" i="5" a="1"/>
  <c r="P38" i="5" s="1"/>
  <c r="F2" i="5"/>
  <c r="K55" i="5"/>
  <c r="L55" i="5" s="1"/>
  <c r="M55" i="5" s="1"/>
  <c r="N55" i="5" s="1"/>
  <c r="O55" i="5" s="1"/>
  <c r="K126" i="5"/>
  <c r="K65" i="5"/>
  <c r="K137" i="5"/>
  <c r="K10" i="5"/>
  <c r="J76" i="6"/>
  <c r="J101" i="6"/>
  <c r="K99" i="5"/>
  <c r="L99" i="5" s="1"/>
  <c r="M99" i="5" s="1"/>
  <c r="N99" i="5" s="1"/>
  <c r="O99" i="5" s="1"/>
  <c r="K79" i="5"/>
  <c r="J138" i="6"/>
  <c r="J120" i="6"/>
  <c r="K147" i="5"/>
  <c r="J186" i="6"/>
  <c r="J48" i="6"/>
  <c r="J73" i="6"/>
  <c r="J60" i="6"/>
  <c r="K237" i="5"/>
  <c r="J98" i="6"/>
  <c r="J3" i="6"/>
  <c r="K194" i="6" s="1"/>
  <c r="J215" i="6"/>
  <c r="P10" i="6"/>
  <c r="Q10" i="6" s="1" a="1"/>
  <c r="Q10" i="6" s="1"/>
  <c r="J12" i="6"/>
  <c r="J30" i="6"/>
  <c r="J6" i="6"/>
  <c r="K6" i="6" s="1"/>
  <c r="L6" i="6" s="1"/>
  <c r="M6" i="6" s="1"/>
  <c r="N6" i="6" s="1"/>
  <c r="O6" i="6" s="1"/>
  <c r="K87" i="5"/>
  <c r="J192" i="6"/>
  <c r="J161" i="6"/>
  <c r="J135" i="6"/>
  <c r="J68" i="6"/>
  <c r="K84" i="5"/>
  <c r="J113" i="6"/>
  <c r="J56" i="6"/>
  <c r="J38" i="6"/>
  <c r="J208" i="6"/>
  <c r="J176" i="6"/>
  <c r="J19" i="6"/>
  <c r="K11" i="6" s="1"/>
  <c r="L11" i="6" s="1"/>
  <c r="M11" i="6" s="1"/>
  <c r="N11" i="6" s="1"/>
  <c r="O11" i="6" s="1"/>
  <c r="J92" i="6"/>
  <c r="K150" i="5"/>
  <c r="J65" i="6"/>
  <c r="J44" i="6"/>
  <c r="K151" i="5"/>
  <c r="K263" i="5"/>
  <c r="J119" i="6"/>
  <c r="J180" i="6"/>
  <c r="J151" i="6"/>
  <c r="J14" i="6"/>
  <c r="J85" i="6"/>
  <c r="J218" i="6"/>
  <c r="J49" i="6"/>
  <c r="J184" i="6"/>
  <c r="K203" i="5"/>
  <c r="K185" i="5"/>
  <c r="L185" i="5" s="1"/>
  <c r="M185" i="5" s="1"/>
  <c r="N185" i="5" s="1"/>
  <c r="O185" i="5" s="1"/>
  <c r="K262" i="5"/>
  <c r="K155" i="5"/>
  <c r="K76" i="5"/>
  <c r="K80" i="5"/>
  <c r="K66" i="5"/>
  <c r="L66" i="5" s="1"/>
  <c r="M66" i="5" s="1"/>
  <c r="N66" i="5" s="1"/>
  <c r="O66" i="5" s="1"/>
  <c r="J51" i="6"/>
  <c r="K71" i="5"/>
  <c r="K62" i="5"/>
  <c r="J47" i="6"/>
  <c r="J10" i="6"/>
  <c r="K10" i="6" s="1"/>
  <c r="L10" i="6" s="1"/>
  <c r="M10" i="6" s="1"/>
  <c r="N10" i="6" s="1"/>
  <c r="O10" i="6" s="1"/>
  <c r="K175" i="5"/>
  <c r="K72" i="5"/>
  <c r="J81" i="6"/>
  <c r="J126" i="6"/>
  <c r="J191" i="6"/>
  <c r="P8" i="6"/>
  <c r="Q8" i="6" s="1" a="1"/>
  <c r="Q8" i="6" s="1"/>
  <c r="J103" i="6"/>
  <c r="J25" i="6"/>
  <c r="J33" i="6"/>
  <c r="P22" i="6" s="1"/>
  <c r="Q22" i="6" s="1" a="1"/>
  <c r="Q22" i="6" s="1"/>
  <c r="J130" i="6"/>
  <c r="J185" i="6"/>
  <c r="J35" i="6"/>
  <c r="J100" i="6"/>
  <c r="P5" i="6"/>
  <c r="Q5" i="6" s="1" a="1"/>
  <c r="Q5" i="6" s="1"/>
  <c r="J105" i="6"/>
  <c r="J75" i="6"/>
  <c r="J82" i="6"/>
  <c r="J134" i="6"/>
  <c r="J167" i="6"/>
  <c r="J142" i="6"/>
  <c r="J88" i="6"/>
  <c r="J106" i="6"/>
  <c r="J110" i="6"/>
  <c r="J52" i="6"/>
  <c r="J41" i="6"/>
  <c r="J129" i="6"/>
  <c r="K278" i="5"/>
  <c r="J164" i="6"/>
  <c r="J162" i="6"/>
  <c r="K8" i="5"/>
  <c r="J80" i="6"/>
  <c r="K105" i="5"/>
  <c r="J153" i="6"/>
  <c r="J190" i="6"/>
  <c r="J89" i="6"/>
  <c r="J148" i="6"/>
  <c r="K210" i="5"/>
  <c r="J217" i="6"/>
  <c r="J58" i="6"/>
  <c r="J87" i="6"/>
  <c r="K125" i="5"/>
  <c r="K184" i="5"/>
  <c r="K211" i="5"/>
  <c r="K160" i="5"/>
  <c r="J59" i="6"/>
  <c r="J109" i="6"/>
  <c r="J96" i="6"/>
  <c r="J16" i="6"/>
  <c r="K17" i="5"/>
  <c r="J177" i="6"/>
  <c r="J124" i="6"/>
  <c r="J212" i="6"/>
  <c r="K206" i="5"/>
  <c r="J28" i="6"/>
  <c r="K141" i="6" s="1"/>
  <c r="K9" i="5"/>
  <c r="J95" i="6"/>
  <c r="J94" i="6"/>
  <c r="J152" i="6"/>
  <c r="K6" i="5"/>
  <c r="J159" i="6"/>
  <c r="J83" i="6"/>
  <c r="J225" i="6"/>
  <c r="J34" i="6"/>
  <c r="J104" i="6"/>
  <c r="J93" i="6"/>
  <c r="J150" i="6"/>
  <c r="J147" i="6"/>
  <c r="J97" i="6"/>
  <c r="J133" i="6"/>
  <c r="J78" i="6"/>
  <c r="J71" i="6"/>
  <c r="J132" i="6"/>
  <c r="J26" i="6"/>
  <c r="J197" i="6"/>
  <c r="J112" i="6"/>
  <c r="J17" i="6"/>
  <c r="P17" i="6" s="1"/>
  <c r="Q17" i="6" s="1" a="1"/>
  <c r="Q17" i="6" s="1"/>
  <c r="J4" i="6"/>
  <c r="K4" i="6" s="1"/>
  <c r="L4" i="6" s="1"/>
  <c r="M4" i="6" s="1"/>
  <c r="N4" i="6" s="1"/>
  <c r="O4" i="6" s="1"/>
  <c r="J137" i="6"/>
  <c r="J13" i="6"/>
  <c r="J53" i="6"/>
  <c r="P7" i="6"/>
  <c r="Q7" i="6" s="1" a="1"/>
  <c r="Q7" i="6" s="1"/>
  <c r="J196" i="6"/>
  <c r="K172" i="5"/>
  <c r="J193" i="6"/>
  <c r="J70" i="6"/>
  <c r="J173" i="6"/>
  <c r="K94" i="5"/>
  <c r="L94" i="5" s="1"/>
  <c r="M94" i="5" s="1"/>
  <c r="N94" i="5" s="1"/>
  <c r="O94" i="5" s="1"/>
  <c r="J108" i="6"/>
  <c r="J84" i="6"/>
  <c r="J198" i="6"/>
  <c r="J199" i="6"/>
  <c r="K73" i="5"/>
  <c r="J42" i="6"/>
  <c r="J64" i="6"/>
  <c r="K92" i="5"/>
  <c r="K90" i="5"/>
  <c r="K170" i="5"/>
  <c r="K121" i="5"/>
  <c r="J43" i="6"/>
  <c r="J8" i="6"/>
  <c r="K8" i="6" s="1"/>
  <c r="L8" i="6" s="1"/>
  <c r="M8" i="6" s="1"/>
  <c r="N8" i="6" s="1"/>
  <c r="O8" i="6" s="1"/>
  <c r="J61" i="6"/>
  <c r="K115" i="5"/>
  <c r="J99" i="6"/>
  <c r="J32" i="6"/>
  <c r="P3" i="6"/>
  <c r="Q3" i="6" s="1" a="1"/>
  <c r="Q3" i="6" s="1"/>
  <c r="K202" i="5"/>
  <c r="K186" i="5"/>
  <c r="K198" i="5"/>
  <c r="J168" i="6"/>
  <c r="J154" i="6"/>
  <c r="K97" i="5"/>
  <c r="J121" i="6"/>
  <c r="J203" i="6"/>
  <c r="K189" i="5"/>
  <c r="L189" i="5" s="1"/>
  <c r="M189" i="5" s="1"/>
  <c r="N189" i="5" s="1"/>
  <c r="O189" i="5" s="1"/>
  <c r="J45" i="6"/>
  <c r="J156" i="6"/>
  <c r="J181" i="6"/>
  <c r="K15" i="5"/>
  <c r="K33" i="5"/>
  <c r="J15" i="6"/>
  <c r="J55" i="6"/>
  <c r="K275" i="5"/>
  <c r="J223" i="6"/>
  <c r="K163" i="5"/>
  <c r="L163" i="5" s="1"/>
  <c r="M163" i="5" s="1"/>
  <c r="N163" i="5" s="1"/>
  <c r="O163" i="5" s="1"/>
  <c r="J22" i="6"/>
  <c r="J202" i="6"/>
  <c r="J117" i="6"/>
  <c r="K117" i="6" s="1"/>
  <c r="K227" i="5"/>
  <c r="K52" i="5"/>
  <c r="J118" i="6"/>
  <c r="J220" i="6"/>
  <c r="J86" i="6"/>
  <c r="J31" i="6"/>
  <c r="H22" i="5"/>
  <c r="H21" i="5"/>
  <c r="F4" i="5"/>
  <c r="H20" i="5"/>
  <c r="H19" i="5"/>
  <c r="P19" i="5" s="1" a="1"/>
  <c r="P19" i="5" s="1"/>
  <c r="H17" i="5"/>
  <c r="H16" i="5"/>
  <c r="P16" i="5" s="1" a="1"/>
  <c r="P16" i="5" s="1"/>
  <c r="H18" i="5"/>
  <c r="H14" i="5"/>
  <c r="H244" i="5"/>
  <c r="H146" i="5"/>
  <c r="H179" i="5"/>
  <c r="H269" i="5"/>
  <c r="H239" i="5"/>
  <c r="H210" i="5"/>
  <c r="H169" i="5"/>
  <c r="H195" i="5"/>
  <c r="H271" i="5"/>
  <c r="H213" i="5"/>
  <c r="H160" i="5"/>
  <c r="H125" i="5"/>
  <c r="H231" i="5"/>
  <c r="H268" i="5"/>
  <c r="H155" i="5"/>
  <c r="H214" i="5"/>
  <c r="H258" i="5"/>
  <c r="H267" i="5"/>
  <c r="H230" i="5"/>
  <c r="H157" i="5"/>
  <c r="H170" i="5"/>
  <c r="H226" i="5"/>
  <c r="H242" i="5"/>
  <c r="H222" i="5"/>
  <c r="H265" i="5"/>
  <c r="H245" i="5"/>
  <c r="H205" i="5"/>
  <c r="H249" i="5"/>
  <c r="H233" i="5"/>
  <c r="H256" i="5"/>
  <c r="H229" i="5"/>
  <c r="H240" i="5"/>
  <c r="H232" i="5"/>
  <c r="H274" i="5"/>
  <c r="H236" i="5"/>
  <c r="H211" i="5"/>
  <c r="H171" i="5"/>
  <c r="H254" i="5"/>
  <c r="H114" i="5"/>
  <c r="H260" i="5"/>
  <c r="H149" i="5"/>
  <c r="H216" i="5"/>
  <c r="H115" i="5"/>
  <c r="H122" i="5"/>
  <c r="H224" i="5"/>
  <c r="H247" i="5"/>
  <c r="H237" i="5"/>
  <c r="H175" i="5"/>
  <c r="H145" i="5"/>
  <c r="H187" i="5"/>
  <c r="H259" i="5"/>
  <c r="H262" i="5"/>
  <c r="H90" i="5"/>
  <c r="H238" i="5"/>
  <c r="H139" i="5"/>
  <c r="H253" i="5"/>
  <c r="H246" i="5"/>
  <c r="H270" i="5"/>
  <c r="H209" i="5"/>
  <c r="H228" i="5"/>
  <c r="H252" i="5"/>
  <c r="H241" i="5"/>
  <c r="H234" i="5"/>
  <c r="H174" i="5"/>
  <c r="H163" i="5"/>
  <c r="H261" i="5"/>
  <c r="H227" i="5"/>
  <c r="H243" i="5"/>
  <c r="H257" i="5"/>
  <c r="H204" i="5"/>
  <c r="H251" i="5"/>
  <c r="H116" i="5"/>
  <c r="H166" i="5"/>
  <c r="H235" i="5"/>
  <c r="L314" i="2" a="1"/>
  <c r="L314" i="2" s="1"/>
  <c r="M314" i="2" s="1" a="1"/>
  <c r="M314" i="2" s="1"/>
  <c r="L311" i="2" a="1"/>
  <c r="L311" i="2" s="1"/>
  <c r="M311" i="2" s="1" a="1"/>
  <c r="M311" i="2" s="1"/>
  <c r="L306" i="2" a="1"/>
  <c r="L306" i="2" s="1"/>
  <c r="M306" i="2" s="1" a="1"/>
  <c r="M306" i="2" s="1"/>
  <c r="L283" i="2" a="1"/>
  <c r="L283" i="2" s="1"/>
  <c r="M283" i="2" s="1" a="1"/>
  <c r="M283" i="2" s="1"/>
  <c r="L312" i="2" a="1"/>
  <c r="L312" i="2" s="1"/>
  <c r="M312" i="2" s="1" a="1"/>
  <c r="M312" i="2" s="1"/>
  <c r="L304" i="2" a="1"/>
  <c r="L304" i="2" s="1"/>
  <c r="M304" i="2" s="1" a="1"/>
  <c r="M304" i="2" s="1"/>
  <c r="L308" i="2" a="1"/>
  <c r="L308" i="2" s="1"/>
  <c r="M308" i="2" s="1" a="1"/>
  <c r="M308" i="2" s="1"/>
  <c r="L287" i="2" a="1"/>
  <c r="L287" i="2" s="1"/>
  <c r="M287" i="2" s="1" a="1"/>
  <c r="M287" i="2" s="1"/>
  <c r="L307" i="2" a="1"/>
  <c r="L307" i="2" s="1"/>
  <c r="M307" i="2" s="1" a="1"/>
  <c r="M307" i="2" s="1"/>
  <c r="L303" i="2" a="1"/>
  <c r="L303" i="2" s="1"/>
  <c r="M303" i="2" s="1" a="1"/>
  <c r="M303" i="2" s="1"/>
  <c r="L299" i="2" a="1"/>
  <c r="L299" i="2" s="1"/>
  <c r="M299" i="2" s="1" a="1"/>
  <c r="M299" i="2" s="1"/>
  <c r="Q312" i="2"/>
  <c r="Q303" i="2"/>
  <c r="Q324" i="2"/>
  <c r="Q329" i="2"/>
  <c r="Q327" i="2"/>
  <c r="Q319" i="2"/>
  <c r="Q308" i="2"/>
  <c r="Q316" i="2"/>
  <c r="Q304" i="2"/>
  <c r="Q328" i="2"/>
  <c r="Q317" i="2"/>
  <c r="Q306" i="2"/>
  <c r="Q325" i="2"/>
  <c r="Q314" i="2"/>
  <c r="Q299" i="2"/>
  <c r="Q283" i="2"/>
  <c r="Q311" i="2"/>
  <c r="Q318" i="2"/>
  <c r="Q322" i="2"/>
  <c r="Q330" i="2"/>
  <c r="Q287" i="2"/>
  <c r="Q315" i="2"/>
  <c r="Q307" i="2"/>
  <c r="Q320" i="2"/>
  <c r="Q321" i="2"/>
  <c r="Q323" i="2"/>
  <c r="O2" i="2"/>
  <c r="P302" i="2" s="1"/>
  <c r="P7" i="5" l="1" a="1"/>
  <c r="P7" i="5" s="1"/>
  <c r="K11" i="5"/>
  <c r="K14" i="5"/>
  <c r="P43" i="5" a="1"/>
  <c r="P43" i="5" s="1"/>
  <c r="P35" i="5" a="1"/>
  <c r="P35" i="5" s="1"/>
  <c r="P27" i="5" a="1"/>
  <c r="P27" i="5" s="1"/>
  <c r="P25" i="5" a="1"/>
  <c r="P25" i="5" s="1"/>
  <c r="I5" i="5"/>
  <c r="K37" i="5"/>
  <c r="K26" i="5"/>
  <c r="K50" i="5"/>
  <c r="I4" i="5"/>
  <c r="K20" i="5"/>
  <c r="P42" i="5" a="1"/>
  <c r="P42" i="5" s="1"/>
  <c r="K13" i="5"/>
  <c r="K18" i="5"/>
  <c r="K39" i="5"/>
  <c r="K34" i="5"/>
  <c r="L34" i="5" s="1"/>
  <c r="M34" i="5" s="1"/>
  <c r="N34" i="5" s="1"/>
  <c r="O34" i="5" s="1"/>
  <c r="K24" i="5"/>
  <c r="K22" i="5"/>
  <c r="K46" i="5"/>
  <c r="L46" i="5" s="1"/>
  <c r="M46" i="5" s="1"/>
  <c r="N46" i="5" s="1"/>
  <c r="O46" i="5" s="1"/>
  <c r="K44" i="5"/>
  <c r="K42" i="5"/>
  <c r="L42" i="5" s="1"/>
  <c r="M42" i="5" s="1"/>
  <c r="N42" i="5" s="1"/>
  <c r="O42" i="5" s="1"/>
  <c r="K40" i="5"/>
  <c r="K47" i="5"/>
  <c r="P46" i="5" a="1"/>
  <c r="P46" i="5" s="1"/>
  <c r="K31" i="5"/>
  <c r="K45" i="5"/>
  <c r="P21" i="5" a="1"/>
  <c r="P21" i="5" s="1"/>
  <c r="P17" i="5" a="1"/>
  <c r="P17" i="5" s="1"/>
  <c r="K30" i="5"/>
  <c r="P15" i="5" a="1"/>
  <c r="P15" i="5" s="1"/>
  <c r="P34" i="5" a="1"/>
  <c r="P34" i="5" s="1"/>
  <c r="P12" i="5" a="1"/>
  <c r="P12" i="5" s="1"/>
  <c r="P33" i="5" a="1"/>
  <c r="P33" i="5" s="1"/>
  <c r="N3" i="5" a="1"/>
  <c r="N3" i="5" s="1"/>
  <c r="P9" i="5" a="1"/>
  <c r="P9" i="5" s="1"/>
  <c r="N2" i="5" a="1"/>
  <c r="N2" i="5" s="1"/>
  <c r="L121" i="5"/>
  <c r="K156" i="6"/>
  <c r="K150" i="6"/>
  <c r="K111" i="6"/>
  <c r="K218" i="6"/>
  <c r="K25" i="6"/>
  <c r="L25" i="6" s="1"/>
  <c r="M25" i="6" s="1"/>
  <c r="N25" i="6" s="1"/>
  <c r="O25" i="6" s="1"/>
  <c r="K76" i="6"/>
  <c r="P28" i="6"/>
  <c r="Q28" i="6" s="1" a="1"/>
  <c r="Q28" i="6" s="1"/>
  <c r="K164" i="6"/>
  <c r="K200" i="6"/>
  <c r="L278" i="5"/>
  <c r="K73" i="6"/>
  <c r="L172" i="5"/>
  <c r="K217" i="6"/>
  <c r="K38" i="6"/>
  <c r="K188" i="6"/>
  <c r="K31" i="6"/>
  <c r="L31" i="6" s="1"/>
  <c r="M31" i="6" s="1"/>
  <c r="N31" i="6" s="1"/>
  <c r="O31" i="6" s="1"/>
  <c r="K225" i="6"/>
  <c r="L76" i="5"/>
  <c r="M76" i="5" s="1"/>
  <c r="N76" i="5" s="1"/>
  <c r="O76" i="5" s="1"/>
  <c r="L65" i="5"/>
  <c r="K86" i="6"/>
  <c r="L275" i="5"/>
  <c r="K203" i="6"/>
  <c r="L115" i="5"/>
  <c r="K40" i="6"/>
  <c r="K71" i="6"/>
  <c r="K83" i="6"/>
  <c r="L17" i="5"/>
  <c r="K201" i="6"/>
  <c r="K148" i="6"/>
  <c r="K52" i="6"/>
  <c r="K81" i="6"/>
  <c r="L155" i="5"/>
  <c r="K37" i="6"/>
  <c r="K119" i="6"/>
  <c r="K113" i="6"/>
  <c r="K12" i="6"/>
  <c r="L12" i="6" s="1"/>
  <c r="M12" i="6" s="1"/>
  <c r="N12" i="6" s="1"/>
  <c r="O12" i="6" s="1"/>
  <c r="P12" i="6"/>
  <c r="Q12" i="6" s="1" a="1"/>
  <c r="Q12" i="6" s="1"/>
  <c r="K186" i="6"/>
  <c r="K36" i="6"/>
  <c r="K183" i="6"/>
  <c r="K33" i="6"/>
  <c r="L33" i="6" s="1"/>
  <c r="M33" i="6" s="1"/>
  <c r="N33" i="6" s="1"/>
  <c r="O33" i="6" s="1"/>
  <c r="P33" i="6"/>
  <c r="Q33" i="6" s="1" a="1"/>
  <c r="Q33" i="6" s="1"/>
  <c r="P29" i="6"/>
  <c r="Q29" i="6" s="1" a="1"/>
  <c r="Q29" i="6" s="1"/>
  <c r="P25" i="6"/>
  <c r="Q25" i="6" s="1" a="1"/>
  <c r="Q25" i="6" s="1"/>
  <c r="K21" i="6"/>
  <c r="L21" i="6" s="1"/>
  <c r="M21" i="6" s="1"/>
  <c r="N21" i="6" s="1"/>
  <c r="O21" i="6" s="1"/>
  <c r="K167" i="6"/>
  <c r="K19" i="6"/>
  <c r="L19" i="6" s="1"/>
  <c r="M19" i="6" s="1"/>
  <c r="N19" i="6" s="1"/>
  <c r="O19" i="6" s="1"/>
  <c r="L202" i="5"/>
  <c r="K29" i="6"/>
  <c r="L29" i="6" s="1"/>
  <c r="M29" i="6" s="1"/>
  <c r="N29" i="6" s="1"/>
  <c r="O29" i="6" s="1"/>
  <c r="K221" i="6"/>
  <c r="L160" i="5"/>
  <c r="K51" i="6"/>
  <c r="K140" i="6"/>
  <c r="L137" i="5"/>
  <c r="K22" i="6"/>
  <c r="L22" i="6" s="1"/>
  <c r="M22" i="6" s="1"/>
  <c r="N22" i="6" s="1"/>
  <c r="O22" i="6" s="1"/>
  <c r="K212" i="6"/>
  <c r="K158" i="6"/>
  <c r="K50" i="6"/>
  <c r="K26" i="6"/>
  <c r="L26" i="6" s="1"/>
  <c r="M26" i="6" s="1"/>
  <c r="N26" i="6" s="1"/>
  <c r="O26" i="6" s="1"/>
  <c r="K75" i="6"/>
  <c r="K182" i="6"/>
  <c r="K99" i="6"/>
  <c r="K219" i="6"/>
  <c r="K41" i="6"/>
  <c r="K30" i="6"/>
  <c r="L30" i="6" s="1"/>
  <c r="M30" i="6" s="1"/>
  <c r="N30" i="6" s="1"/>
  <c r="O30" i="6" s="1"/>
  <c r="K220" i="6"/>
  <c r="K55" i="6"/>
  <c r="K121" i="6"/>
  <c r="P19" i="6"/>
  <c r="Q19" i="6" s="1" a="1"/>
  <c r="Q19" i="6" s="1"/>
  <c r="K178" i="6"/>
  <c r="L73" i="5"/>
  <c r="M73" i="5" s="1"/>
  <c r="N73" i="5" s="1"/>
  <c r="O73" i="5" s="1"/>
  <c r="K53" i="6"/>
  <c r="K78" i="6"/>
  <c r="K159" i="6"/>
  <c r="K16" i="6"/>
  <c r="L16" i="6" s="1"/>
  <c r="M16" i="6" s="1"/>
  <c r="N16" i="6" s="1"/>
  <c r="O16" i="6" s="1"/>
  <c r="K62" i="6"/>
  <c r="K89" i="6"/>
  <c r="K110" i="6"/>
  <c r="K100" i="6"/>
  <c r="K143" i="6"/>
  <c r="L263" i="5"/>
  <c r="L84" i="5"/>
  <c r="L147" i="5"/>
  <c r="K189" i="6"/>
  <c r="L126" i="5"/>
  <c r="P15" i="6"/>
  <c r="Q15" i="6" s="1" a="1"/>
  <c r="Q15" i="6" s="1"/>
  <c r="L9" i="5"/>
  <c r="M9" i="5" s="1"/>
  <c r="N9" i="5" s="1"/>
  <c r="O9" i="5" s="1"/>
  <c r="K102" i="6"/>
  <c r="L262" i="5"/>
  <c r="K101" i="6"/>
  <c r="K93" i="6"/>
  <c r="K34" i="6"/>
  <c r="K14" i="6"/>
  <c r="L14" i="6" s="1"/>
  <c r="M14" i="6" s="1"/>
  <c r="N14" i="6" s="1"/>
  <c r="O14" i="6" s="1"/>
  <c r="K124" i="6"/>
  <c r="L80" i="5"/>
  <c r="K54" i="6"/>
  <c r="K42" i="6"/>
  <c r="P42" i="6" s="1"/>
  <c r="Q42" i="6" s="1" a="1"/>
  <c r="Q42" i="6" s="1"/>
  <c r="L210" i="5"/>
  <c r="M210" i="5" s="1"/>
  <c r="N210" i="5" s="1"/>
  <c r="O210" i="5" s="1"/>
  <c r="K48" i="6"/>
  <c r="K118" i="6"/>
  <c r="K15" i="6"/>
  <c r="L15" i="6" s="1"/>
  <c r="M15" i="6" s="1"/>
  <c r="N15" i="6" s="1"/>
  <c r="O15" i="6" s="1"/>
  <c r="L97" i="5"/>
  <c r="K61" i="6"/>
  <c r="K23" i="6"/>
  <c r="L23" i="6" s="1"/>
  <c r="M23" i="6" s="1"/>
  <c r="N23" i="6" s="1"/>
  <c r="O23" i="6" s="1"/>
  <c r="K199" i="6"/>
  <c r="K13" i="6"/>
  <c r="L13" i="6" s="1"/>
  <c r="M13" i="6" s="1"/>
  <c r="N13" i="6" s="1"/>
  <c r="O13" i="6" s="1"/>
  <c r="K133" i="6"/>
  <c r="L6" i="5"/>
  <c r="K96" i="6"/>
  <c r="K57" i="6"/>
  <c r="P57" i="6" s="1"/>
  <c r="Q57" i="6" s="1" a="1"/>
  <c r="Q57" i="6" s="1"/>
  <c r="K190" i="6"/>
  <c r="K106" i="6"/>
  <c r="K35" i="6"/>
  <c r="L72" i="5"/>
  <c r="M72" i="5" s="1"/>
  <c r="N72" i="5" s="1"/>
  <c r="O72" i="5" s="1"/>
  <c r="K72" i="6"/>
  <c r="K27" i="6"/>
  <c r="L27" i="6" s="1"/>
  <c r="M27" i="6" s="1"/>
  <c r="N27" i="6" s="1"/>
  <c r="O27" i="6" s="1"/>
  <c r="L151" i="5"/>
  <c r="M151" i="5" s="1"/>
  <c r="N151" i="5" s="1"/>
  <c r="O151" i="5" s="1"/>
  <c r="K68" i="6"/>
  <c r="K215" i="6"/>
  <c r="K120" i="6"/>
  <c r="L10" i="5"/>
  <c r="L92" i="5"/>
  <c r="K142" i="6"/>
  <c r="K92" i="6"/>
  <c r="L186" i="5"/>
  <c r="K162" i="6"/>
  <c r="K85" i="6"/>
  <c r="P18" i="6"/>
  <c r="Q18" i="6" s="1" a="1"/>
  <c r="Q18" i="6" s="1"/>
  <c r="K104" i="6"/>
  <c r="K134" i="6"/>
  <c r="K192" i="6"/>
  <c r="P32" i="6"/>
  <c r="Q32" i="6" s="1" a="1"/>
  <c r="Q32" i="6" s="1"/>
  <c r="K208" i="6"/>
  <c r="K45" i="6"/>
  <c r="P31" i="6"/>
  <c r="Q31" i="6" s="1" a="1"/>
  <c r="Q31" i="6" s="1"/>
  <c r="K191" i="6"/>
  <c r="K223" i="6"/>
  <c r="K132" i="6"/>
  <c r="K126" i="6"/>
  <c r="K74" i="6"/>
  <c r="L52" i="5"/>
  <c r="M52" i="5" s="1"/>
  <c r="N52" i="5" s="1"/>
  <c r="O52" i="5" s="1"/>
  <c r="L33" i="5"/>
  <c r="K154" i="6"/>
  <c r="K91" i="6"/>
  <c r="K198" i="6"/>
  <c r="K137" i="6"/>
  <c r="K97" i="6"/>
  <c r="K152" i="6"/>
  <c r="K109" i="6"/>
  <c r="L184" i="5"/>
  <c r="K153" i="6"/>
  <c r="P30" i="6"/>
  <c r="Q30" i="6" s="1" a="1"/>
  <c r="Q30" i="6" s="1"/>
  <c r="K185" i="6"/>
  <c r="L175" i="5"/>
  <c r="M175" i="5" s="1"/>
  <c r="N175" i="5" s="1"/>
  <c r="O175" i="5" s="1"/>
  <c r="K67" i="6"/>
  <c r="L203" i="5"/>
  <c r="M203" i="5" s="1"/>
  <c r="N203" i="5" s="1"/>
  <c r="O203" i="5" s="1"/>
  <c r="K44" i="6"/>
  <c r="K135" i="6"/>
  <c r="K3" i="6"/>
  <c r="L3" i="6" s="1"/>
  <c r="M3" i="6" s="1"/>
  <c r="N3" i="6" s="1"/>
  <c r="O3" i="6" s="1"/>
  <c r="P20" i="6"/>
  <c r="Q20" i="6" s="1" a="1"/>
  <c r="Q20" i="6" s="1"/>
  <c r="P21" i="6"/>
  <c r="Q21" i="6" s="1" a="1"/>
  <c r="Q21" i="6" s="1"/>
  <c r="K138" i="6"/>
  <c r="K123" i="6"/>
  <c r="P24" i="6"/>
  <c r="Q24" i="6" s="1" a="1"/>
  <c r="Q24" i="6" s="1"/>
  <c r="L8" i="5"/>
  <c r="L62" i="5"/>
  <c r="P14" i="6"/>
  <c r="Q14" i="6" s="1" a="1"/>
  <c r="Q14" i="6" s="1"/>
  <c r="K131" i="6"/>
  <c r="K202" i="6"/>
  <c r="K28" i="6"/>
  <c r="L28" i="6" s="1"/>
  <c r="M28" i="6" s="1"/>
  <c r="N28" i="6" s="1"/>
  <c r="O28" i="6" s="1"/>
  <c r="K136" i="6"/>
  <c r="L71" i="5"/>
  <c r="M71" i="5" s="1"/>
  <c r="N71" i="5" s="1"/>
  <c r="O71" i="5" s="1"/>
  <c r="K207" i="6"/>
  <c r="K69" i="6"/>
  <c r="P69" i="6" s="1"/>
  <c r="Q69" i="6" s="1" a="1"/>
  <c r="Q69" i="6" s="1"/>
  <c r="P23" i="6"/>
  <c r="Q23" i="6" s="1" a="1"/>
  <c r="Q23" i="6" s="1"/>
  <c r="L206" i="5"/>
  <c r="K103" i="6"/>
  <c r="K60" i="6"/>
  <c r="K127" i="6"/>
  <c r="K193" i="6"/>
  <c r="K82" i="6"/>
  <c r="L87" i="5"/>
  <c r="K46" i="6"/>
  <c r="K32" i="6"/>
  <c r="L32" i="6" s="1"/>
  <c r="M32" i="6" s="1"/>
  <c r="N32" i="6" s="1"/>
  <c r="O32" i="6" s="1"/>
  <c r="K206" i="6"/>
  <c r="L211" i="5"/>
  <c r="M211" i="5" s="1"/>
  <c r="N211" i="5" s="1"/>
  <c r="O211" i="5" s="1"/>
  <c r="K151" i="6"/>
  <c r="K196" i="6"/>
  <c r="K105" i="6"/>
  <c r="K56" i="6"/>
  <c r="K144" i="6"/>
  <c r="P49" i="6"/>
  <c r="Q49" i="6" s="1" a="1"/>
  <c r="Q49" i="6" s="1"/>
  <c r="L15" i="5"/>
  <c r="K168" i="6"/>
  <c r="K43" i="6"/>
  <c r="P43" i="6" s="1"/>
  <c r="Q43" i="6" s="1" a="1"/>
  <c r="Q43" i="6" s="1"/>
  <c r="L170" i="5"/>
  <c r="K84" i="6"/>
  <c r="K94" i="6"/>
  <c r="K24" i="6"/>
  <c r="L24" i="6" s="1"/>
  <c r="M24" i="6" s="1"/>
  <c r="N24" i="6" s="1"/>
  <c r="O24" i="6" s="1"/>
  <c r="L105" i="5"/>
  <c r="P11" i="6"/>
  <c r="Q11" i="6" s="1" a="1"/>
  <c r="Q11" i="6" s="1"/>
  <c r="K130" i="6"/>
  <c r="K20" i="6"/>
  <c r="L20" i="6" s="1"/>
  <c r="M20" i="6" s="1"/>
  <c r="N20" i="6" s="1"/>
  <c r="O20" i="6" s="1"/>
  <c r="K184" i="6"/>
  <c r="K65" i="6"/>
  <c r="P26" i="6"/>
  <c r="Q26" i="6" s="1" a="1"/>
  <c r="Q26" i="6" s="1"/>
  <c r="K98" i="6"/>
  <c r="L79" i="5"/>
  <c r="K165" i="6"/>
  <c r="K128" i="6"/>
  <c r="K112" i="6"/>
  <c r="K173" i="6"/>
  <c r="K87" i="6"/>
  <c r="K161" i="6"/>
  <c r="K70" i="6"/>
  <c r="P70" i="6" s="1"/>
  <c r="Q70" i="6" s="1" a="1"/>
  <c r="Q70" i="6" s="1"/>
  <c r="K58" i="6"/>
  <c r="K176" i="6"/>
  <c r="K197" i="6"/>
  <c r="K64" i="6"/>
  <c r="K129" i="6"/>
  <c r="P13" i="6"/>
  <c r="Q13" i="6" s="1" a="1"/>
  <c r="Q13" i="6" s="1"/>
  <c r="K177" i="6"/>
  <c r="L177" i="6" s="1"/>
  <c r="K107" i="6"/>
  <c r="K180" i="6"/>
  <c r="L227" i="5"/>
  <c r="K181" i="6"/>
  <c r="L198" i="5"/>
  <c r="K63" i="6"/>
  <c r="L90" i="5"/>
  <c r="K108" i="6"/>
  <c r="K17" i="6"/>
  <c r="L17" i="6" s="1"/>
  <c r="M17" i="6" s="1"/>
  <c r="N17" i="6" s="1"/>
  <c r="O17" i="6" s="1"/>
  <c r="K147" i="6"/>
  <c r="K95" i="6"/>
  <c r="K59" i="6"/>
  <c r="L125" i="5"/>
  <c r="K80" i="6"/>
  <c r="K88" i="6"/>
  <c r="P27" i="6"/>
  <c r="Q27" i="6" s="1" a="1"/>
  <c r="Q27" i="6" s="1"/>
  <c r="K47" i="6"/>
  <c r="K39" i="6"/>
  <c r="K49" i="6"/>
  <c r="L150" i="5"/>
  <c r="P16" i="6"/>
  <c r="Q16" i="6" s="1" a="1"/>
  <c r="Q16" i="6" s="1"/>
  <c r="L237" i="5"/>
  <c r="K172" i="6"/>
  <c r="K18" i="6"/>
  <c r="L18" i="6" s="1"/>
  <c r="M18" i="6" s="1"/>
  <c r="N18" i="6" s="1"/>
  <c r="O18" i="6" s="1"/>
  <c r="P38" i="2"/>
  <c r="Q38" i="2" s="1"/>
  <c r="R38" i="2"/>
  <c r="P294" i="2"/>
  <c r="P290" i="2"/>
  <c r="P293" i="2"/>
  <c r="P282" i="2"/>
  <c r="Q282" i="2" s="1"/>
  <c r="P295" i="2"/>
  <c r="P331" i="2"/>
  <c r="P285" i="2"/>
  <c r="P296" i="2"/>
  <c r="P300" i="2"/>
  <c r="P301" i="2"/>
  <c r="P286" i="2"/>
  <c r="P289" i="2"/>
  <c r="Q289" i="2" s="1"/>
  <c r="P298" i="2"/>
  <c r="P309" i="2"/>
  <c r="Q302" i="2"/>
  <c r="L302" i="2" a="1"/>
  <c r="L302" i="2" s="1"/>
  <c r="M302" i="2" s="1" a="1"/>
  <c r="M302" i="2" s="1"/>
  <c r="P326" i="2"/>
  <c r="P284" i="2"/>
  <c r="P297" i="2"/>
  <c r="P291" i="2"/>
  <c r="P243" i="2"/>
  <c r="P278" i="2"/>
  <c r="P266" i="2"/>
  <c r="P262" i="2"/>
  <c r="P241" i="2"/>
  <c r="P258" i="2"/>
  <c r="P221" i="2"/>
  <c r="L221" i="2" s="1" a="1"/>
  <c r="L221" i="2" s="1"/>
  <c r="P226" i="2"/>
  <c r="P274" i="2"/>
  <c r="P244" i="2"/>
  <c r="P277" i="2"/>
  <c r="P232" i="2"/>
  <c r="P256" i="2"/>
  <c r="P245" i="2"/>
  <c r="P264" i="2"/>
  <c r="P249" i="2"/>
  <c r="P279" i="2"/>
  <c r="P225" i="2"/>
  <c r="L225" i="2" s="1" a="1"/>
  <c r="L225" i="2" s="1"/>
  <c r="P230" i="2"/>
  <c r="P255" i="2"/>
  <c r="P272" i="2"/>
  <c r="P288" i="2"/>
  <c r="P224" i="2"/>
  <c r="P219" i="2"/>
  <c r="L219" i="2" s="1" a="1"/>
  <c r="L219" i="2" s="1"/>
  <c r="P305" i="2"/>
  <c r="P223" i="2"/>
  <c r="L223" i="2" s="1" a="1"/>
  <c r="L223" i="2" s="1"/>
  <c r="P228" i="2"/>
  <c r="P252" i="2"/>
  <c r="P313" i="2"/>
  <c r="P239" i="2"/>
  <c r="P233" i="2"/>
  <c r="P260" i="2"/>
  <c r="P281" i="2"/>
  <c r="P2" i="2"/>
  <c r="P247" i="2"/>
  <c r="P265" i="2"/>
  <c r="P280" i="2"/>
  <c r="P242" i="2"/>
  <c r="P292" i="2"/>
  <c r="P263" i="2"/>
  <c r="P254" i="2"/>
  <c r="P257" i="2"/>
  <c r="P235" i="2"/>
  <c r="P234" i="2"/>
  <c r="P248" i="2"/>
  <c r="P222" i="2"/>
  <c r="P253" i="2"/>
  <c r="P267" i="2"/>
  <c r="P238" i="2"/>
  <c r="P250" i="2"/>
  <c r="P236" i="2"/>
  <c r="P261" i="2"/>
  <c r="P240" i="2"/>
  <c r="P246" i="2"/>
  <c r="P229" i="2"/>
  <c r="P269" i="2"/>
  <c r="P259" i="2"/>
  <c r="P273" i="2"/>
  <c r="P268" i="2"/>
  <c r="P237" i="2"/>
  <c r="P251" i="2"/>
  <c r="P231" i="2"/>
  <c r="P270" i="2"/>
  <c r="P271" i="2"/>
  <c r="P310" i="2"/>
  <c r="P227" i="2"/>
  <c r="P276" i="2"/>
  <c r="P275" i="2"/>
  <c r="P220" i="2"/>
  <c r="L220" i="2" s="1" a="1"/>
  <c r="L220" i="2" s="1"/>
  <c r="P126" i="2"/>
  <c r="P167" i="2"/>
  <c r="P138" i="2"/>
  <c r="P86" i="2"/>
  <c r="P123" i="2"/>
  <c r="P94" i="2"/>
  <c r="P205" i="2"/>
  <c r="P103" i="2"/>
  <c r="P121" i="2"/>
  <c r="P208" i="2"/>
  <c r="L208" i="2" s="1" a="1"/>
  <c r="L208" i="2" s="1"/>
  <c r="P156" i="2"/>
  <c r="P113" i="2"/>
  <c r="P128" i="2"/>
  <c r="P136" i="2"/>
  <c r="P148" i="2"/>
  <c r="P112" i="2"/>
  <c r="P200" i="2"/>
  <c r="L200" i="2" s="1" a="1"/>
  <c r="L200" i="2" s="1"/>
  <c r="P73" i="2"/>
  <c r="P192" i="2"/>
  <c r="P198" i="2"/>
  <c r="P217" i="2"/>
  <c r="L217" i="2" s="1" a="1"/>
  <c r="L217" i="2" s="1"/>
  <c r="P125" i="2"/>
  <c r="P81" i="2"/>
  <c r="P102" i="2"/>
  <c r="P118" i="2"/>
  <c r="P82" i="2"/>
  <c r="P175" i="2"/>
  <c r="P195" i="2"/>
  <c r="P144" i="2"/>
  <c r="P214" i="2"/>
  <c r="P177" i="2"/>
  <c r="P114" i="2"/>
  <c r="R101" i="2"/>
  <c r="R113" i="2"/>
  <c r="R305" i="2"/>
  <c r="R261" i="2"/>
  <c r="R175" i="2"/>
  <c r="R273" i="2"/>
  <c r="R331" i="2"/>
  <c r="R292" i="2"/>
  <c r="R328" i="2"/>
  <c r="R30" i="2"/>
  <c r="R171" i="2"/>
  <c r="R36" i="2"/>
  <c r="R315" i="2"/>
  <c r="R104" i="2"/>
  <c r="R95" i="2"/>
  <c r="R34" i="2"/>
  <c r="R243" i="2"/>
  <c r="R57" i="2"/>
  <c r="R161" i="2"/>
  <c r="R43" i="2"/>
  <c r="R168" i="2"/>
  <c r="R12" i="2"/>
  <c r="R188" i="2"/>
  <c r="R186" i="2"/>
  <c r="R37" i="2"/>
  <c r="R136" i="2"/>
  <c r="R174" i="2"/>
  <c r="R28" i="2"/>
  <c r="R120" i="2"/>
  <c r="P20" i="2"/>
  <c r="P13" i="2"/>
  <c r="P35" i="2"/>
  <c r="P51" i="2"/>
  <c r="R94" i="2"/>
  <c r="R210" i="2"/>
  <c r="R19" i="2"/>
  <c r="R49" i="2"/>
  <c r="R325" i="2"/>
  <c r="R114" i="2"/>
  <c r="R310" i="2"/>
  <c r="R274" i="2"/>
  <c r="R287" i="2"/>
  <c r="R137" i="2"/>
  <c r="R9" i="2"/>
  <c r="R234" i="2"/>
  <c r="R14" i="2"/>
  <c r="R98" i="2"/>
  <c r="R63" i="2"/>
  <c r="P19" i="2"/>
  <c r="R282" i="2"/>
  <c r="R115" i="2"/>
  <c r="R245" i="2"/>
  <c r="R3" i="2"/>
  <c r="R47" i="2"/>
  <c r="R39" i="2"/>
  <c r="R27" i="2"/>
  <c r="R177" i="2"/>
  <c r="R212" i="2"/>
  <c r="R159" i="2"/>
  <c r="R132" i="2"/>
  <c r="R296" i="2"/>
  <c r="P37" i="2"/>
  <c r="R317" i="2"/>
  <c r="R50" i="2"/>
  <c r="R271" i="2"/>
  <c r="P18" i="2"/>
  <c r="R24" i="2"/>
  <c r="R20" i="2"/>
  <c r="R258" i="2"/>
  <c r="R148" i="2"/>
  <c r="R2" i="2"/>
  <c r="R242" i="2"/>
  <c r="R66" i="2"/>
  <c r="R195" i="2"/>
  <c r="R72" i="2"/>
  <c r="R65" i="2"/>
  <c r="R126" i="2"/>
  <c r="R13" i="2"/>
  <c r="P34" i="2"/>
  <c r="P12" i="2"/>
  <c r="R130" i="2"/>
  <c r="R224" i="2"/>
  <c r="R237" i="2"/>
  <c r="R58" i="2"/>
  <c r="R111" i="2"/>
  <c r="R131" i="2"/>
  <c r="R121" i="2"/>
  <c r="R213" i="2"/>
  <c r="R157" i="2"/>
  <c r="R67" i="2"/>
  <c r="R216" i="2"/>
  <c r="R244" i="2"/>
  <c r="R267" i="2"/>
  <c r="R187" i="2"/>
  <c r="P27" i="2"/>
  <c r="R321" i="2"/>
  <c r="R8" i="2"/>
  <c r="R103" i="2"/>
  <c r="R277" i="2"/>
  <c r="R61" i="2"/>
  <c r="R268" i="2"/>
  <c r="R304" i="2"/>
  <c r="R173" i="2"/>
  <c r="R227" i="2"/>
  <c r="R298" i="2"/>
  <c r="R180" i="2"/>
  <c r="R151" i="2"/>
  <c r="R231" i="2"/>
  <c r="R182" i="2"/>
  <c r="R230" i="2"/>
  <c r="R276" i="2"/>
  <c r="R170" i="2"/>
  <c r="R91" i="2"/>
  <c r="R45" i="2"/>
  <c r="R35" i="2"/>
  <c r="R4" i="2"/>
  <c r="R293" i="2"/>
  <c r="R204" i="2"/>
  <c r="R206" i="2"/>
  <c r="R105" i="2"/>
  <c r="R123" i="2"/>
  <c r="P21" i="2"/>
  <c r="P36" i="2"/>
  <c r="P22" i="2"/>
  <c r="R10" i="2"/>
  <c r="R167" i="2"/>
  <c r="R42" i="2"/>
  <c r="R218" i="2"/>
  <c r="R140" i="2"/>
  <c r="R260" i="2"/>
  <c r="R74" i="2"/>
  <c r="R15" i="2"/>
  <c r="R307" i="2"/>
  <c r="R266" i="2"/>
  <c r="R201" i="2"/>
  <c r="R217" i="2"/>
  <c r="R164" i="2"/>
  <c r="R330" i="2"/>
  <c r="R229" i="2"/>
  <c r="R219" i="2"/>
  <c r="R211" i="2"/>
  <c r="R7" i="2"/>
  <c r="R90" i="2"/>
  <c r="R29" i="2"/>
  <c r="R189" i="2"/>
  <c r="R252" i="2"/>
  <c r="R80" i="2"/>
  <c r="R138" i="2"/>
  <c r="R226" i="2"/>
  <c r="R265" i="2"/>
  <c r="R165" i="2"/>
  <c r="R26" i="2"/>
  <c r="R318" i="2"/>
  <c r="R86" i="2"/>
  <c r="R59" i="2"/>
  <c r="P9" i="2"/>
  <c r="R246" i="2"/>
  <c r="R154" i="2"/>
  <c r="R228" i="2"/>
  <c r="R202" i="2"/>
  <c r="R214" i="2"/>
  <c r="R290" i="2"/>
  <c r="R241" i="2"/>
  <c r="R232" i="2"/>
  <c r="R158" i="2"/>
  <c r="R96" i="2"/>
  <c r="R178" i="2"/>
  <c r="R322" i="2"/>
  <c r="R145" i="2"/>
  <c r="P17" i="2"/>
  <c r="P120" i="2"/>
  <c r="P78" i="2"/>
  <c r="P87" i="2"/>
  <c r="P72" i="2"/>
  <c r="P216" i="2"/>
  <c r="P152" i="2"/>
  <c r="R257" i="2"/>
  <c r="R198" i="2"/>
  <c r="R302" i="2"/>
  <c r="R32" i="2"/>
  <c r="R116" i="2"/>
  <c r="R192" i="2"/>
  <c r="R60" i="2"/>
  <c r="R22" i="2"/>
  <c r="R191" i="2"/>
  <c r="R288" i="2"/>
  <c r="R289" i="2"/>
  <c r="R162" i="2"/>
  <c r="R236" i="2"/>
  <c r="R326" i="2"/>
  <c r="R183" i="2"/>
  <c r="R311" i="2"/>
  <c r="R64" i="2"/>
  <c r="R262" i="2"/>
  <c r="R41" i="2"/>
  <c r="R299" i="2"/>
  <c r="R122" i="2"/>
  <c r="R176" i="2"/>
  <c r="R152" i="2"/>
  <c r="R46" i="2"/>
  <c r="R81" i="2"/>
  <c r="R23" i="2"/>
  <c r="R110" i="2"/>
  <c r="P76" i="2"/>
  <c r="P33" i="2"/>
  <c r="P142" i="2"/>
  <c r="P62" i="2"/>
  <c r="P66" i="2"/>
  <c r="P58" i="2"/>
  <c r="P181" i="2"/>
  <c r="P213" i="2"/>
  <c r="P197" i="2"/>
  <c r="P172" i="2"/>
  <c r="P162" i="2"/>
  <c r="P45" i="2"/>
  <c r="P8" i="2"/>
  <c r="P159" i="2"/>
  <c r="P74" i="2"/>
  <c r="P203" i="2"/>
  <c r="L203" i="2" s="1" a="1"/>
  <c r="L203" i="2" s="1"/>
  <c r="P180" i="2"/>
  <c r="P31" i="2"/>
  <c r="P188" i="2"/>
  <c r="P104" i="2"/>
  <c r="P171" i="2"/>
  <c r="P16" i="2"/>
  <c r="P183" i="2"/>
  <c r="P60" i="2"/>
  <c r="P141" i="2"/>
  <c r="P178" i="2"/>
  <c r="P100" i="2"/>
  <c r="P90" i="2"/>
  <c r="P145" i="2"/>
  <c r="P199" i="2"/>
  <c r="P56" i="2"/>
  <c r="P147" i="2"/>
  <c r="P187" i="2"/>
  <c r="P218" i="2"/>
  <c r="L218" i="2" s="1" a="1"/>
  <c r="L218" i="2" s="1"/>
  <c r="P131" i="2"/>
  <c r="P108" i="2"/>
  <c r="P209" i="2"/>
  <c r="P111" i="2"/>
  <c r="P106" i="2"/>
  <c r="P135" i="2"/>
  <c r="P109" i="2"/>
  <c r="P163" i="2"/>
  <c r="P149" i="2"/>
  <c r="P92" i="2"/>
  <c r="P151" i="2"/>
  <c r="P182" i="2"/>
  <c r="P173" i="2"/>
  <c r="R17" i="2"/>
  <c r="R254" i="2"/>
  <c r="R70" i="2"/>
  <c r="R253" i="2"/>
  <c r="R160" i="2"/>
  <c r="R125" i="2"/>
  <c r="R51" i="2"/>
  <c r="R172" i="2"/>
  <c r="R48" i="2"/>
  <c r="R272" i="2"/>
  <c r="R118" i="2"/>
  <c r="R197" i="2"/>
  <c r="R294" i="2"/>
  <c r="R52" i="2"/>
  <c r="R87" i="2"/>
  <c r="R89" i="2"/>
  <c r="R143" i="2"/>
  <c r="R119" i="2"/>
  <c r="R221" i="2"/>
  <c r="R249" i="2"/>
  <c r="R196" i="2"/>
  <c r="R238" i="2"/>
  <c r="R280" i="2"/>
  <c r="R6" i="2"/>
  <c r="R291" i="2"/>
  <c r="R281" i="2"/>
  <c r="R82" i="2"/>
  <c r="R286" i="2"/>
  <c r="P85" i="2"/>
  <c r="P80" i="2"/>
  <c r="P69" i="2"/>
  <c r="P161" i="2"/>
  <c r="P75" i="2"/>
  <c r="P191" i="2"/>
  <c r="P204" i="2"/>
  <c r="P140" i="2"/>
  <c r="P15" i="2"/>
  <c r="P48" i="2"/>
  <c r="P24" i="2"/>
  <c r="P99" i="2"/>
  <c r="P169" i="2"/>
  <c r="P127" i="2"/>
  <c r="P124" i="2"/>
  <c r="P185" i="2"/>
  <c r="P59" i="2"/>
  <c r="P115" i="2"/>
  <c r="P146" i="2"/>
  <c r="P157" i="2"/>
  <c r="P137" i="2"/>
  <c r="P116" i="2"/>
  <c r="P105" i="2"/>
  <c r="P64" i="2"/>
  <c r="P95" i="2"/>
  <c r="R112" i="2"/>
  <c r="R251" i="2"/>
  <c r="R73" i="2"/>
  <c r="R99" i="2"/>
  <c r="R248" i="2"/>
  <c r="R313" i="2"/>
  <c r="R199" i="2"/>
  <c r="R79" i="2"/>
  <c r="R285" i="2"/>
  <c r="R306" i="2"/>
  <c r="R76" i="2"/>
  <c r="R127" i="2"/>
  <c r="R141" i="2"/>
  <c r="R308" i="2"/>
  <c r="R163" i="2"/>
  <c r="R225" i="2"/>
  <c r="R135" i="2"/>
  <c r="R129" i="2"/>
  <c r="R25" i="2"/>
  <c r="R185" i="2"/>
  <c r="R117" i="2"/>
  <c r="R259" i="2"/>
  <c r="R33" i="2"/>
  <c r="R11" i="2"/>
  <c r="P49" i="2"/>
  <c r="P67" i="2"/>
  <c r="P54" i="2"/>
  <c r="P32" i="2"/>
  <c r="P89" i="2"/>
  <c r="P206" i="2"/>
  <c r="L206" i="2" s="1" a="1"/>
  <c r="L206" i="2" s="1"/>
  <c r="P155" i="2"/>
  <c r="P168" i="2"/>
  <c r="P212" i="2"/>
  <c r="L212" i="2" s="1" a="1"/>
  <c r="L212" i="2" s="1"/>
  <c r="P55" i="2"/>
  <c r="P84" i="2"/>
  <c r="P63" i="2"/>
  <c r="P215" i="2"/>
  <c r="L215" i="2" s="1" a="1"/>
  <c r="L215" i="2" s="1"/>
  <c r="P91" i="2"/>
  <c r="P61" i="2"/>
  <c r="P10" i="2"/>
  <c r="P29" i="2"/>
  <c r="P110" i="2"/>
  <c r="P101" i="2"/>
  <c r="P26" i="2"/>
  <c r="P23" i="2"/>
  <c r="R142" i="2"/>
  <c r="R134" i="2"/>
  <c r="R324" i="2"/>
  <c r="R312" i="2"/>
  <c r="R71" i="2"/>
  <c r="R93" i="2"/>
  <c r="R205" i="2"/>
  <c r="R207" i="2"/>
  <c r="R184" i="2"/>
  <c r="R284" i="2"/>
  <c r="R31" i="2"/>
  <c r="R323" i="2"/>
  <c r="R139" i="2"/>
  <c r="R295" i="2"/>
  <c r="R300" i="2"/>
  <c r="R128" i="2"/>
  <c r="R88" i="2"/>
  <c r="R215" i="2"/>
  <c r="R44" i="2"/>
  <c r="R146" i="2"/>
  <c r="R54" i="2"/>
  <c r="R147" i="2"/>
  <c r="R85" i="2"/>
  <c r="R169" i="2"/>
  <c r="R155" i="2"/>
  <c r="R144" i="2"/>
  <c r="R327" i="2"/>
  <c r="R55" i="2"/>
  <c r="R53" i="2"/>
  <c r="R309" i="2"/>
  <c r="R149" i="2"/>
  <c r="R220" i="2"/>
  <c r="P30" i="2"/>
  <c r="P201" i="2"/>
  <c r="L201" i="2" s="1" a="1"/>
  <c r="L201" i="2" s="1"/>
  <c r="P170" i="2"/>
  <c r="P119" i="2"/>
  <c r="P132" i="2"/>
  <c r="P176" i="2"/>
  <c r="P4" i="2"/>
  <c r="P70" i="2"/>
  <c r="P93" i="2"/>
  <c r="P14" i="2"/>
  <c r="P179" i="2"/>
  <c r="P166" i="2"/>
  <c r="P130" i="2"/>
  <c r="P202" i="2"/>
  <c r="L202" i="2" s="1" a="1"/>
  <c r="L202" i="2" s="1"/>
  <c r="P25" i="2"/>
  <c r="P44" i="2"/>
  <c r="P46" i="2"/>
  <c r="P134" i="2"/>
  <c r="P83" i="2"/>
  <c r="P96" i="2"/>
  <c r="P68" i="2"/>
  <c r="P129" i="2"/>
  <c r="P50" i="2"/>
  <c r="P41" i="2"/>
  <c r="P194" i="2"/>
  <c r="P143" i="2"/>
  <c r="P6" i="2"/>
  <c r="P164" i="2"/>
  <c r="P42" i="2"/>
  <c r="P193" i="2"/>
  <c r="P79" i="2"/>
  <c r="P189" i="2"/>
  <c r="P53" i="2"/>
  <c r="R193" i="2"/>
  <c r="R40" i="2"/>
  <c r="R194" i="2"/>
  <c r="R247" i="2"/>
  <c r="R100" i="2"/>
  <c r="R75" i="2"/>
  <c r="R264" i="2"/>
  <c r="R263" i="2"/>
  <c r="R156" i="2"/>
  <c r="P47" i="2"/>
  <c r="P77" i="2"/>
  <c r="R301" i="2"/>
  <c r="R250" i="2"/>
  <c r="R108" i="2"/>
  <c r="R109" i="2"/>
  <c r="R270" i="2"/>
  <c r="R190" i="2"/>
  <c r="R77" i="2"/>
  <c r="R78" i="2"/>
  <c r="R239" i="2"/>
  <c r="R18" i="2"/>
  <c r="R240" i="2"/>
  <c r="R278" i="2"/>
  <c r="P190" i="2"/>
  <c r="P196" i="2"/>
  <c r="P210" i="2"/>
  <c r="P5" i="2"/>
  <c r="P98" i="2"/>
  <c r="P211" i="2"/>
  <c r="P43" i="2"/>
  <c r="P57" i="2"/>
  <c r="P40" i="2"/>
  <c r="P158" i="2"/>
  <c r="P107" i="2"/>
  <c r="P3" i="2"/>
  <c r="P186" i="2"/>
  <c r="P39" i="2"/>
  <c r="P133" i="2"/>
  <c r="P28" i="2"/>
  <c r="P153" i="2"/>
  <c r="P88" i="2"/>
  <c r="R256" i="2"/>
  <c r="R181" i="2"/>
  <c r="R222" i="2"/>
  <c r="R297" i="2"/>
  <c r="R68" i="2"/>
  <c r="R203" i="2"/>
  <c r="R303" i="2"/>
  <c r="R235" i="2"/>
  <c r="R279" i="2"/>
  <c r="R124" i="2"/>
  <c r="R223" i="2"/>
  <c r="R269" i="2"/>
  <c r="R102" i="2"/>
  <c r="R320" i="2"/>
  <c r="R84" i="2"/>
  <c r="R283" i="2"/>
  <c r="R233" i="2"/>
  <c r="R275" i="2"/>
  <c r="R314" i="2"/>
  <c r="R209" i="2"/>
  <c r="R21" i="2"/>
  <c r="R316" i="2"/>
  <c r="R179" i="2"/>
  <c r="R62" i="2"/>
  <c r="R92" i="2"/>
  <c r="R150" i="2"/>
  <c r="R133" i="2"/>
  <c r="R16" i="2"/>
  <c r="R208" i="2"/>
  <c r="R106" i="2"/>
  <c r="R69" i="2"/>
  <c r="R5" i="2"/>
  <c r="R200" i="2"/>
  <c r="R319" i="2"/>
  <c r="R166" i="2"/>
  <c r="R56" i="2"/>
  <c r="R97" i="2"/>
  <c r="R153" i="2"/>
  <c r="R329" i="2"/>
  <c r="R255" i="2"/>
  <c r="R107" i="2"/>
  <c r="R83" i="2"/>
  <c r="P184" i="2"/>
  <c r="P154" i="2"/>
  <c r="P65" i="2"/>
  <c r="P174" i="2"/>
  <c r="P165" i="2"/>
  <c r="P11" i="2"/>
  <c r="P139" i="2"/>
  <c r="P7" i="2"/>
  <c r="P160" i="2"/>
  <c r="P122" i="2"/>
  <c r="P71" i="2"/>
  <c r="P52" i="2"/>
  <c r="P150" i="2"/>
  <c r="P207" i="2"/>
  <c r="L207" i="2" s="1" a="1"/>
  <c r="L207" i="2" s="1"/>
  <c r="P97" i="2"/>
  <c r="P117" i="2"/>
  <c r="L31" i="5" l="1"/>
  <c r="M31" i="5" s="1"/>
  <c r="N31" i="5" s="1"/>
  <c r="O31" i="5" s="1"/>
  <c r="L13" i="5"/>
  <c r="J4" i="5"/>
  <c r="L44" i="5"/>
  <c r="P37" i="5" a="1"/>
  <c r="P37" i="5" s="1"/>
  <c r="L37" i="5"/>
  <c r="M37" i="5" s="1"/>
  <c r="N37" i="5" s="1"/>
  <c r="O37" i="5" s="1"/>
  <c r="L26" i="5"/>
  <c r="P20" i="5" a="1"/>
  <c r="P20" i="5" s="1"/>
  <c r="L24" i="5"/>
  <c r="M24" i="5" s="1"/>
  <c r="N24" i="5" s="1"/>
  <c r="O24" i="5" s="1"/>
  <c r="P24" i="5" a="1"/>
  <c r="P24" i="5" s="1"/>
  <c r="L14" i="5"/>
  <c r="L18" i="5"/>
  <c r="L20" i="5"/>
  <c r="M20" i="5" s="1"/>
  <c r="N20" i="5" s="1"/>
  <c r="O20" i="5" s="1"/>
  <c r="J5" i="5"/>
  <c r="L22" i="5"/>
  <c r="L47" i="5"/>
  <c r="P47" i="5" s="1" a="1"/>
  <c r="P47" i="5" s="1"/>
  <c r="L39" i="5"/>
  <c r="P31" i="5" a="1"/>
  <c r="P31" i="5" s="1"/>
  <c r="L11" i="5"/>
  <c r="L45" i="5"/>
  <c r="L40" i="5"/>
  <c r="L50" i="5"/>
  <c r="L30" i="5"/>
  <c r="P6" i="5" a="1"/>
  <c r="P6" i="5" s="1"/>
  <c r="M87" i="5"/>
  <c r="N87" i="5" s="1"/>
  <c r="O87" i="5" s="1"/>
  <c r="M150" i="5"/>
  <c r="N150" i="5" s="1"/>
  <c r="O150" i="5" s="1"/>
  <c r="M227" i="5"/>
  <c r="L84" i="6"/>
  <c r="M237" i="5"/>
  <c r="L147" i="6"/>
  <c r="L107" i="6"/>
  <c r="L161" i="6"/>
  <c r="L130" i="6"/>
  <c r="L46" i="6"/>
  <c r="M46" i="6" s="1"/>
  <c r="N46" i="6" s="1"/>
  <c r="O46" i="6" s="1"/>
  <c r="M184" i="5"/>
  <c r="N184" i="5" s="1"/>
  <c r="O184" i="5" s="1"/>
  <c r="P50" i="6"/>
  <c r="Q50" i="6" s="1" a="1"/>
  <c r="Q50" i="6" s="1"/>
  <c r="L192" i="6"/>
  <c r="M10" i="5"/>
  <c r="L96" i="6"/>
  <c r="P55" i="6"/>
  <c r="Q55" i="6" s="1" a="1"/>
  <c r="Q55" i="6" s="1"/>
  <c r="L101" i="6"/>
  <c r="L110" i="6"/>
  <c r="L220" i="6"/>
  <c r="L158" i="6"/>
  <c r="L167" i="6"/>
  <c r="L188" i="6"/>
  <c r="L136" i="6"/>
  <c r="L134" i="6"/>
  <c r="L120" i="6"/>
  <c r="M6" i="5"/>
  <c r="N6" i="5" s="1"/>
  <c r="O6" i="5" s="1"/>
  <c r="L48" i="6"/>
  <c r="M48" i="6" s="1"/>
  <c r="N48" i="6" s="1"/>
  <c r="O48" i="6" s="1"/>
  <c r="M262" i="5"/>
  <c r="L89" i="6"/>
  <c r="P54" i="6"/>
  <c r="Q54" i="6" s="1" a="1"/>
  <c r="Q54" i="6" s="1"/>
  <c r="L212" i="6"/>
  <c r="L113" i="6"/>
  <c r="L40" i="6"/>
  <c r="M40" i="6" s="1"/>
  <c r="N40" i="6" s="1"/>
  <c r="O40" i="6" s="1"/>
  <c r="L38" i="6"/>
  <c r="M38" i="6" s="1"/>
  <c r="N38" i="6" s="1"/>
  <c r="O38" i="6" s="1"/>
  <c r="L109" i="6"/>
  <c r="L108" i="6"/>
  <c r="L173" i="6"/>
  <c r="M105" i="5"/>
  <c r="N105" i="5" s="1"/>
  <c r="O105" i="5" s="1"/>
  <c r="L152" i="6"/>
  <c r="L104" i="6"/>
  <c r="L133" i="6"/>
  <c r="L62" i="6"/>
  <c r="M62" i="6" s="1"/>
  <c r="N62" i="6" s="1"/>
  <c r="O62" i="6" s="1"/>
  <c r="L217" i="6"/>
  <c r="M90" i="5"/>
  <c r="L202" i="6"/>
  <c r="L97" i="6"/>
  <c r="L132" i="6"/>
  <c r="L68" i="6"/>
  <c r="M68" i="6" s="1"/>
  <c r="N68" i="6" s="1"/>
  <c r="O68" i="6" s="1"/>
  <c r="P68" i="6"/>
  <c r="Q68" i="6" s="1" a="1"/>
  <c r="Q68" i="6" s="1"/>
  <c r="L42" i="6"/>
  <c r="M42" i="6" s="1"/>
  <c r="N42" i="6" s="1"/>
  <c r="O42" i="6" s="1"/>
  <c r="P35" i="6"/>
  <c r="Q35" i="6" s="1" a="1"/>
  <c r="Q35" i="6" s="1"/>
  <c r="M137" i="5"/>
  <c r="P53" i="6"/>
  <c r="Q53" i="6" s="1" a="1"/>
  <c r="Q53" i="6" s="1"/>
  <c r="L37" i="6"/>
  <c r="M37" i="6" s="1"/>
  <c r="N37" i="6" s="1"/>
  <c r="O37" i="6" s="1"/>
  <c r="L203" i="6"/>
  <c r="M172" i="5"/>
  <c r="N172" i="5" s="1"/>
  <c r="O172" i="5" s="1"/>
  <c r="L111" i="6"/>
  <c r="P111" i="6" s="1"/>
  <c r="Q111" i="6" s="1" a="1"/>
  <c r="Q111" i="6" s="1"/>
  <c r="P65" i="6"/>
  <c r="Q65" i="6" s="1" a="1"/>
  <c r="Q65" i="6" s="1"/>
  <c r="L82" i="6"/>
  <c r="P62" i="6"/>
  <c r="Q62" i="6" s="1" a="1"/>
  <c r="Q62" i="6" s="1"/>
  <c r="L126" i="6"/>
  <c r="L215" i="6"/>
  <c r="L102" i="6"/>
  <c r="P37" i="6"/>
  <c r="Q37" i="6" s="1" a="1"/>
  <c r="Q37" i="6" s="1"/>
  <c r="L119" i="6"/>
  <c r="M115" i="5"/>
  <c r="L218" i="6"/>
  <c r="L49" i="6"/>
  <c r="M49" i="6" s="1"/>
  <c r="N49" i="6" s="1"/>
  <c r="O49" i="6" s="1"/>
  <c r="L129" i="6"/>
  <c r="L112" i="6"/>
  <c r="L193" i="6"/>
  <c r="L39" i="6"/>
  <c r="M39" i="6" s="1"/>
  <c r="N39" i="6" s="1"/>
  <c r="O39" i="6" s="1"/>
  <c r="L63" i="6"/>
  <c r="M63" i="6" s="1"/>
  <c r="N63" i="6" s="1"/>
  <c r="O63" i="6" s="1"/>
  <c r="L64" i="6"/>
  <c r="M64" i="6" s="1"/>
  <c r="N64" i="6" s="1"/>
  <c r="O64" i="6" s="1"/>
  <c r="L128" i="6"/>
  <c r="L94" i="6"/>
  <c r="P94" i="6" s="1"/>
  <c r="Q94" i="6" s="1" a="1"/>
  <c r="Q94" i="6" s="1"/>
  <c r="L144" i="6"/>
  <c r="L127" i="6"/>
  <c r="L131" i="6"/>
  <c r="L135" i="6"/>
  <c r="L137" i="6"/>
  <c r="L223" i="6"/>
  <c r="P48" i="6"/>
  <c r="Q48" i="6" s="1" a="1"/>
  <c r="Q48" i="6" s="1"/>
  <c r="L199" i="6"/>
  <c r="L159" i="6"/>
  <c r="L140" i="6"/>
  <c r="M155" i="5"/>
  <c r="M275" i="5"/>
  <c r="N275" i="5" s="1"/>
  <c r="O275" i="5" s="1"/>
  <c r="L73" i="6"/>
  <c r="L150" i="6"/>
  <c r="L74" i="6"/>
  <c r="L47" i="6"/>
  <c r="M47" i="6" s="1"/>
  <c r="N47" i="6" s="1"/>
  <c r="O47" i="6" s="1"/>
  <c r="M198" i="5"/>
  <c r="L165" i="6"/>
  <c r="L56" i="6"/>
  <c r="M56" i="6" s="1"/>
  <c r="N56" i="6" s="1"/>
  <c r="O56" i="6" s="1"/>
  <c r="L60" i="6"/>
  <c r="M60" i="6" s="1"/>
  <c r="N60" i="6" s="1"/>
  <c r="O60" i="6" s="1"/>
  <c r="L44" i="6"/>
  <c r="M44" i="6" s="1"/>
  <c r="N44" i="6" s="1"/>
  <c r="O44" i="6" s="1"/>
  <c r="L198" i="6"/>
  <c r="L191" i="6"/>
  <c r="L85" i="6"/>
  <c r="L54" i="6"/>
  <c r="M54" i="6" s="1"/>
  <c r="N54" i="6" s="1"/>
  <c r="O54" i="6" s="1"/>
  <c r="M126" i="5"/>
  <c r="N126" i="5" s="1"/>
  <c r="O126" i="5" s="1"/>
  <c r="L78" i="6"/>
  <c r="L41" i="6"/>
  <c r="M41" i="6" s="1"/>
  <c r="N41" i="6" s="1"/>
  <c r="O41" i="6" s="1"/>
  <c r="L51" i="6"/>
  <c r="M51" i="6" s="1"/>
  <c r="N51" i="6" s="1"/>
  <c r="O51" i="6" s="1"/>
  <c r="L81" i="6"/>
  <c r="L86" i="6"/>
  <c r="M278" i="5"/>
  <c r="N278" i="5" s="1"/>
  <c r="O278" i="5" s="1"/>
  <c r="L156" i="6"/>
  <c r="L181" i="6"/>
  <c r="L197" i="6"/>
  <c r="M79" i="5"/>
  <c r="N79" i="5" s="1"/>
  <c r="O79" i="5" s="1"/>
  <c r="L105" i="6"/>
  <c r="L103" i="6"/>
  <c r="M62" i="5"/>
  <c r="L91" i="6"/>
  <c r="L162" i="6"/>
  <c r="L72" i="6"/>
  <c r="L61" i="6"/>
  <c r="M61" i="6" s="1"/>
  <c r="N61" i="6" s="1"/>
  <c r="O61" i="6" s="1"/>
  <c r="M80" i="5"/>
  <c r="L189" i="6"/>
  <c r="L53" i="6"/>
  <c r="M53" i="6" s="1"/>
  <c r="N53" i="6" s="1"/>
  <c r="O53" i="6" s="1"/>
  <c r="L219" i="6"/>
  <c r="M160" i="5"/>
  <c r="L52" i="6"/>
  <c r="M52" i="6" s="1"/>
  <c r="N52" i="6" s="1"/>
  <c r="O52" i="6" s="1"/>
  <c r="L200" i="6"/>
  <c r="P44" i="6"/>
  <c r="Q44" i="6" s="1" a="1"/>
  <c r="Q44" i="6" s="1"/>
  <c r="P40" i="6"/>
  <c r="Q40" i="6" s="1" a="1"/>
  <c r="Q40" i="6" s="1"/>
  <c r="L196" i="6"/>
  <c r="M206" i="5"/>
  <c r="M8" i="5"/>
  <c r="L67" i="6"/>
  <c r="M67" i="6" s="1"/>
  <c r="N67" i="6" s="1"/>
  <c r="O67" i="6" s="1"/>
  <c r="L154" i="6"/>
  <c r="L45" i="6"/>
  <c r="M45" i="6" s="1"/>
  <c r="N45" i="6" s="1"/>
  <c r="O45" i="6" s="1"/>
  <c r="M186" i="5"/>
  <c r="M97" i="5"/>
  <c r="N97" i="5" s="1"/>
  <c r="O97" i="5" s="1"/>
  <c r="L124" i="6"/>
  <c r="M147" i="5"/>
  <c r="L99" i="6"/>
  <c r="L221" i="6"/>
  <c r="M121" i="5"/>
  <c r="L148" i="6"/>
  <c r="P52" i="6"/>
  <c r="Q52" i="6" s="1" a="1"/>
  <c r="Q52" i="6" s="1"/>
  <c r="P41" i="6"/>
  <c r="Q41" i="6" s="1" a="1"/>
  <c r="Q41" i="6" s="1"/>
  <c r="P60" i="6"/>
  <c r="Q60" i="6" s="1" a="1"/>
  <c r="Q60" i="6" s="1"/>
  <c r="L80" i="6"/>
  <c r="P39" i="6"/>
  <c r="Q39" i="6" s="1" a="1"/>
  <c r="Q39" i="6" s="1"/>
  <c r="L176" i="6"/>
  <c r="M170" i="5"/>
  <c r="L151" i="6"/>
  <c r="L117" i="6"/>
  <c r="M33" i="5"/>
  <c r="P67" i="6"/>
  <c r="Q67" i="6" s="1" a="1"/>
  <c r="Q67" i="6" s="1"/>
  <c r="P38" i="6"/>
  <c r="Q38" i="6" s="1" a="1"/>
  <c r="Q38" i="6" s="1"/>
  <c r="L35" i="6"/>
  <c r="M35" i="6" s="1"/>
  <c r="N35" i="6" s="1"/>
  <c r="O35" i="6" s="1"/>
  <c r="M84" i="5"/>
  <c r="N84" i="5" s="1"/>
  <c r="O84" i="5" s="1"/>
  <c r="L178" i="6"/>
  <c r="L182" i="6"/>
  <c r="L183" i="6"/>
  <c r="L201" i="6"/>
  <c r="M65" i="5"/>
  <c r="N65" i="5" s="1"/>
  <c r="O65" i="5" s="1"/>
  <c r="L141" i="6"/>
  <c r="L75" i="6"/>
  <c r="M202" i="5"/>
  <c r="L36" i="6"/>
  <c r="M36" i="6" s="1"/>
  <c r="N36" i="6" s="1"/>
  <c r="O36" i="6" s="1"/>
  <c r="P36" i="6"/>
  <c r="Q36" i="6" s="1" a="1"/>
  <c r="Q36" i="6" s="1"/>
  <c r="M17" i="5"/>
  <c r="L164" i="6"/>
  <c r="P63" i="6"/>
  <c r="Q63" i="6" s="1" a="1"/>
  <c r="Q63" i="6" s="1"/>
  <c r="L65" i="6"/>
  <c r="M65" i="6" s="1"/>
  <c r="N65" i="6" s="1"/>
  <c r="O65" i="6" s="1"/>
  <c r="L208" i="6"/>
  <c r="L106" i="6"/>
  <c r="P106" i="6" s="1"/>
  <c r="Q106" i="6" s="1" a="1"/>
  <c r="Q106" i="6" s="1"/>
  <c r="L59" i="6"/>
  <c r="M59" i="6" s="1"/>
  <c r="N59" i="6" s="1"/>
  <c r="O59" i="6" s="1"/>
  <c r="P61" i="6"/>
  <c r="Q61" i="6" s="1" a="1"/>
  <c r="Q61" i="6" s="1"/>
  <c r="L70" i="6"/>
  <c r="M70" i="6" s="1"/>
  <c r="N70" i="6" s="1"/>
  <c r="O70" i="6" s="1"/>
  <c r="L184" i="6"/>
  <c r="L168" i="6"/>
  <c r="L206" i="6"/>
  <c r="L123" i="6"/>
  <c r="P46" i="6"/>
  <c r="Q46" i="6" s="1" a="1"/>
  <c r="Q46" i="6" s="1"/>
  <c r="L142" i="6"/>
  <c r="L190" i="6"/>
  <c r="P59" i="6"/>
  <c r="Q59" i="6" s="1" a="1"/>
  <c r="Q59" i="6" s="1"/>
  <c r="L34" i="6"/>
  <c r="M34" i="6" s="1"/>
  <c r="N34" i="6" s="1"/>
  <c r="O34" i="6" s="1"/>
  <c r="L143" i="6"/>
  <c r="L121" i="6"/>
  <c r="P56" i="6"/>
  <c r="Q56" i="6" s="1" a="1"/>
  <c r="Q56" i="6" s="1"/>
  <c r="L186" i="6"/>
  <c r="L83" i="6"/>
  <c r="L225" i="6"/>
  <c r="P64" i="6"/>
  <c r="Q64" i="6" s="1" a="1"/>
  <c r="Q64" i="6" s="1"/>
  <c r="L87" i="6"/>
  <c r="L88" i="6"/>
  <c r="L98" i="6"/>
  <c r="M125" i="5"/>
  <c r="N125" i="5" s="1"/>
  <c r="O125" i="5" s="1"/>
  <c r="L58" i="6"/>
  <c r="M58" i="6" s="1"/>
  <c r="N58" i="6" s="1"/>
  <c r="O58" i="6" s="1"/>
  <c r="P58" i="6"/>
  <c r="Q58" i="6" s="1" a="1"/>
  <c r="Q58" i="6" s="1"/>
  <c r="L43" i="6"/>
  <c r="M43" i="6" s="1"/>
  <c r="N43" i="6" s="1"/>
  <c r="O43" i="6" s="1"/>
  <c r="L69" i="6"/>
  <c r="M69" i="6" s="1"/>
  <c r="N69" i="6" s="1"/>
  <c r="O69" i="6" s="1"/>
  <c r="L185" i="6"/>
  <c r="L92" i="6"/>
  <c r="L118" i="6"/>
  <c r="M263" i="5"/>
  <c r="L172" i="6"/>
  <c r="L95" i="6"/>
  <c r="L180" i="6"/>
  <c r="P47" i="6"/>
  <c r="Q47" i="6" s="1" a="1"/>
  <c r="Q47" i="6" s="1"/>
  <c r="M15" i="5"/>
  <c r="L207" i="6"/>
  <c r="L138" i="6"/>
  <c r="L153" i="6"/>
  <c r="P34" i="6"/>
  <c r="Q34" i="6" s="1" a="1"/>
  <c r="Q34" i="6" s="1"/>
  <c r="P45" i="6"/>
  <c r="Q45" i="6" s="1" a="1"/>
  <c r="Q45" i="6" s="1"/>
  <c r="M92" i="5"/>
  <c r="L57" i="6"/>
  <c r="M57" i="6" s="1"/>
  <c r="N57" i="6" s="1"/>
  <c r="O57" i="6" s="1"/>
  <c r="P51" i="6"/>
  <c r="Q51" i="6" s="1" a="1"/>
  <c r="Q51" i="6" s="1"/>
  <c r="L93" i="6"/>
  <c r="M93" i="6" s="1"/>
  <c r="N93" i="6" s="1"/>
  <c r="O93" i="6" s="1"/>
  <c r="L100" i="6"/>
  <c r="P100" i="6" s="1"/>
  <c r="Q100" i="6" s="1" a="1"/>
  <c r="Q100" i="6" s="1"/>
  <c r="L55" i="6"/>
  <c r="M55" i="6" s="1"/>
  <c r="N55" i="6" s="1"/>
  <c r="O55" i="6" s="1"/>
  <c r="L50" i="6"/>
  <c r="M50" i="6" s="1"/>
  <c r="N50" i="6" s="1"/>
  <c r="O50" i="6" s="1"/>
  <c r="L71" i="6"/>
  <c r="P71" i="6" s="1"/>
  <c r="Q71" i="6" s="1" a="1"/>
  <c r="Q71" i="6" s="1"/>
  <c r="L76" i="6"/>
  <c r="L194" i="6"/>
  <c r="L2" i="2" a="1"/>
  <c r="L2" i="2" s="1"/>
  <c r="Q293" i="2"/>
  <c r="L38" i="2" a="1"/>
  <c r="L38" i="2" s="1"/>
  <c r="M38" i="2" s="1" a="1"/>
  <c r="M38" i="2" s="1"/>
  <c r="L294" i="2" a="1"/>
  <c r="L294" i="2" s="1"/>
  <c r="M294" i="2" s="1" a="1"/>
  <c r="M294" i="2" s="1"/>
  <c r="Q295" i="2"/>
  <c r="Q290" i="2"/>
  <c r="L293" i="2" a="1"/>
  <c r="L293" i="2" s="1"/>
  <c r="M293" i="2" s="1" a="1"/>
  <c r="M293" i="2" s="1"/>
  <c r="Q331" i="2"/>
  <c r="L296" i="2" a="1"/>
  <c r="L296" i="2" s="1"/>
  <c r="M296" i="2" s="1" a="1"/>
  <c r="M296" i="2" s="1"/>
  <c r="L290" i="2" a="1"/>
  <c r="L290" i="2" s="1"/>
  <c r="M290" i="2" s="1" a="1"/>
  <c r="M290" i="2" s="1"/>
  <c r="L295" i="2" a="1"/>
  <c r="L295" i="2" s="1"/>
  <c r="M295" i="2" s="1" a="1"/>
  <c r="M295" i="2" s="1"/>
  <c r="L300" i="2" a="1"/>
  <c r="L300" i="2" s="1"/>
  <c r="M300" i="2" s="1" a="1"/>
  <c r="M300" i="2" s="1"/>
  <c r="L289" i="2" a="1"/>
  <c r="L289" i="2" s="1"/>
  <c r="M289" i="2" s="1" a="1"/>
  <c r="M289" i="2" s="1"/>
  <c r="Q285" i="2"/>
  <c r="Q301" i="2"/>
  <c r="Q300" i="2"/>
  <c r="Q296" i="2"/>
  <c r="L285" i="2" a="1"/>
  <c r="L285" i="2" s="1"/>
  <c r="M285" i="2" s="1" a="1"/>
  <c r="M285" i="2" s="1"/>
  <c r="L282" i="2" a="1"/>
  <c r="L282" i="2" s="1"/>
  <c r="M282" i="2" s="1" a="1"/>
  <c r="M282" i="2" s="1"/>
  <c r="Q286" i="2"/>
  <c r="L286" i="2" a="1"/>
  <c r="L286" i="2" s="1"/>
  <c r="M286" i="2" s="1" a="1"/>
  <c r="M286" i="2" s="1"/>
  <c r="Q294" i="2"/>
  <c r="L309" i="2" a="1"/>
  <c r="L309" i="2" s="1"/>
  <c r="M309" i="2" s="1" a="1"/>
  <c r="M309" i="2" s="1"/>
  <c r="Q309" i="2"/>
  <c r="L301" i="2" a="1"/>
  <c r="L301" i="2" s="1"/>
  <c r="M301" i="2" s="1" a="1"/>
  <c r="M301" i="2" s="1"/>
  <c r="L298" i="2" a="1"/>
  <c r="L298" i="2" s="1"/>
  <c r="M298" i="2" s="1" a="1"/>
  <c r="M298" i="2" s="1"/>
  <c r="Q298" i="2"/>
  <c r="Q297" i="2"/>
  <c r="L297" i="2" a="1"/>
  <c r="L297" i="2" s="1"/>
  <c r="M297" i="2" s="1" a="1"/>
  <c r="M297" i="2" s="1"/>
  <c r="L291" i="2" a="1"/>
  <c r="L291" i="2" s="1"/>
  <c r="M291" i="2" s="1" a="1"/>
  <c r="M291" i="2" s="1"/>
  <c r="Q291" i="2"/>
  <c r="Q326" i="2"/>
  <c r="Q284" i="2"/>
  <c r="L284" i="2" a="1"/>
  <c r="L284" i="2" s="1"/>
  <c r="M284" i="2" s="1" a="1"/>
  <c r="M284" i="2" s="1"/>
  <c r="L253" i="2" a="1"/>
  <c r="L253" i="2" s="1"/>
  <c r="M253" i="2" s="1" a="1"/>
  <c r="M253" i="2" s="1"/>
  <c r="L247" i="2" a="1"/>
  <c r="L247" i="2" s="1"/>
  <c r="M247" i="2" s="1" a="1"/>
  <c r="M247" i="2" s="1"/>
  <c r="L259" i="2" a="1"/>
  <c r="L259" i="2" s="1"/>
  <c r="M259" i="2" s="1" a="1"/>
  <c r="M259" i="2" s="1"/>
  <c r="L281" i="2" a="1"/>
  <c r="L281" i="2" s="1"/>
  <c r="M281" i="2" s="1" a="1"/>
  <c r="M281" i="2" s="1"/>
  <c r="L275" i="2" a="1"/>
  <c r="L275" i="2" s="1"/>
  <c r="M275" i="2" s="1" a="1"/>
  <c r="M275" i="2" s="1"/>
  <c r="L234" i="2" a="1"/>
  <c r="L234" i="2" s="1"/>
  <c r="M234" i="2" s="1" a="1"/>
  <c r="M234" i="2" s="1"/>
  <c r="L260" i="2" a="1"/>
  <c r="L260" i="2" s="1"/>
  <c r="M260" i="2" s="1" a="1"/>
  <c r="M260" i="2" s="1"/>
  <c r="L276" i="2" a="1"/>
  <c r="L276" i="2" s="1"/>
  <c r="M276" i="2" s="1" a="1"/>
  <c r="M276" i="2" s="1"/>
  <c r="L229" i="2" a="1"/>
  <c r="L229" i="2" s="1"/>
  <c r="M229" i="2" s="1" a="1"/>
  <c r="M229" i="2" s="1"/>
  <c r="L235" i="2" a="1"/>
  <c r="L235" i="2" s="1"/>
  <c r="M235" i="2" s="1" a="1"/>
  <c r="M235" i="2" s="1"/>
  <c r="L233" i="2" a="1"/>
  <c r="L233" i="2" s="1"/>
  <c r="M233" i="2" s="1" a="1"/>
  <c r="M233" i="2" s="1"/>
  <c r="L227" i="2" a="1"/>
  <c r="L227" i="2" s="1"/>
  <c r="M227" i="2" s="1" a="1"/>
  <c r="M227" i="2" s="1"/>
  <c r="L257" i="2" a="1"/>
  <c r="L257" i="2" s="1"/>
  <c r="M257" i="2" s="1" a="1"/>
  <c r="M257" i="2" s="1"/>
  <c r="L258" i="2" a="1"/>
  <c r="L258" i="2" s="1"/>
  <c r="M258" i="2" s="1" a="1"/>
  <c r="M258" i="2" s="1"/>
  <c r="L240" i="2" a="1"/>
  <c r="L240" i="2" s="1"/>
  <c r="M240" i="2" s="1" a="1"/>
  <c r="M240" i="2" s="1"/>
  <c r="L241" i="2" a="1"/>
  <c r="L241" i="2" s="1"/>
  <c r="M241" i="2" s="1" a="1"/>
  <c r="M241" i="2" s="1"/>
  <c r="L271" i="2" a="1"/>
  <c r="L271" i="2" s="1"/>
  <c r="M271" i="2" s="1" a="1"/>
  <c r="M271" i="2" s="1"/>
  <c r="L263" i="2" a="1"/>
  <c r="L263" i="2" s="1"/>
  <c r="M263" i="2" s="1" a="1"/>
  <c r="M263" i="2" s="1"/>
  <c r="L262" i="2" a="1"/>
  <c r="L262" i="2" s="1"/>
  <c r="M262" i="2" s="1" a="1"/>
  <c r="M262" i="2" s="1"/>
  <c r="L204" i="2" a="1"/>
  <c r="L204" i="2" s="1"/>
  <c r="L214" i="2" a="1"/>
  <c r="L214" i="2" s="1"/>
  <c r="M214" i="2" s="1" a="1"/>
  <c r="M214" i="2" s="1"/>
  <c r="L270" i="2" a="1"/>
  <c r="L270" i="2" s="1"/>
  <c r="M270" i="2" s="1" a="1"/>
  <c r="M270" i="2" s="1"/>
  <c r="L236" i="2" a="1"/>
  <c r="L236" i="2" s="1"/>
  <c r="M236" i="2" s="1" a="1"/>
  <c r="M236" i="2" s="1"/>
  <c r="L292" i="2" a="1"/>
  <c r="L292" i="2" s="1"/>
  <c r="M292" i="2" s="1" a="1"/>
  <c r="M292" i="2" s="1"/>
  <c r="L228" i="2" a="1"/>
  <c r="L228" i="2" s="1"/>
  <c r="M228" i="2" s="1" a="1"/>
  <c r="M228" i="2" s="1"/>
  <c r="L264" i="2" a="1"/>
  <c r="L264" i="2" s="1"/>
  <c r="M264" i="2" s="1" a="1"/>
  <c r="M264" i="2" s="1"/>
  <c r="L266" i="2" a="1"/>
  <c r="L266" i="2" s="1"/>
  <c r="M266" i="2" s="1" a="1"/>
  <c r="M266" i="2" s="1"/>
  <c r="L267" i="2" a="1"/>
  <c r="L267" i="2" s="1"/>
  <c r="M267" i="2" s="1" a="1"/>
  <c r="M267" i="2" s="1"/>
  <c r="L232" i="2" a="1"/>
  <c r="L232" i="2" s="1"/>
  <c r="M232" i="2" s="1" a="1"/>
  <c r="M232" i="2" s="1"/>
  <c r="L268" i="2" a="1"/>
  <c r="L268" i="2" s="1"/>
  <c r="M268" i="2" s="1" a="1"/>
  <c r="M268" i="2" s="1"/>
  <c r="L277" i="2" a="1"/>
  <c r="L277" i="2" s="1"/>
  <c r="M277" i="2" s="1" a="1"/>
  <c r="M277" i="2" s="1"/>
  <c r="L273" i="2" a="1"/>
  <c r="L273" i="2" s="1"/>
  <c r="M273" i="2" s="1" a="1"/>
  <c r="M273" i="2" s="1"/>
  <c r="L222" i="2" a="1"/>
  <c r="L222" i="2" s="1"/>
  <c r="L288" i="2" a="1"/>
  <c r="L288" i="2" s="1"/>
  <c r="M288" i="2" s="1" a="1"/>
  <c r="M288" i="2" s="1"/>
  <c r="L272" i="2" a="1"/>
  <c r="L272" i="2" s="1"/>
  <c r="M272" i="2" s="1" a="1"/>
  <c r="M272" i="2" s="1"/>
  <c r="L269" i="2" a="1"/>
  <c r="L269" i="2" s="1"/>
  <c r="M269" i="2" s="1" a="1"/>
  <c r="M269" i="2" s="1"/>
  <c r="L226" i="2" a="1"/>
  <c r="L226" i="2" s="1"/>
  <c r="L209" i="2" a="1"/>
  <c r="L209" i="2" s="1"/>
  <c r="L211" i="2" a="1"/>
  <c r="L211" i="2" s="1"/>
  <c r="L254" i="2" a="1"/>
  <c r="L254" i="2" s="1"/>
  <c r="M254" i="2" s="1" a="1"/>
  <c r="M254" i="2" s="1"/>
  <c r="L279" i="2" a="1"/>
  <c r="L279" i="2" s="1"/>
  <c r="M279" i="2" s="1" a="1"/>
  <c r="M279" i="2" s="1"/>
  <c r="L261" i="2" a="1"/>
  <c r="L261" i="2" s="1"/>
  <c r="M261" i="2" s="1" a="1"/>
  <c r="M261" i="2" s="1"/>
  <c r="L252" i="2" a="1"/>
  <c r="L252" i="2" s="1"/>
  <c r="M252" i="2" s="1" a="1"/>
  <c r="M252" i="2" s="1"/>
  <c r="L249" i="2" a="1"/>
  <c r="L249" i="2" s="1"/>
  <c r="M249" i="2" s="1" a="1"/>
  <c r="M249" i="2" s="1"/>
  <c r="L210" i="2" a="1"/>
  <c r="L210" i="2" s="1"/>
  <c r="L231" i="2" a="1"/>
  <c r="L231" i="2" s="1"/>
  <c r="M231" i="2" s="1" a="1"/>
  <c r="M231" i="2" s="1"/>
  <c r="L250" i="2" a="1"/>
  <c r="L250" i="2" s="1"/>
  <c r="M250" i="2" s="1" a="1"/>
  <c r="M250" i="2" s="1"/>
  <c r="L242" i="2" a="1"/>
  <c r="L242" i="2" s="1"/>
  <c r="M242" i="2" s="1" a="1"/>
  <c r="M242" i="2" s="1"/>
  <c r="L245" i="2" a="1"/>
  <c r="L245" i="2" s="1"/>
  <c r="M245" i="2" s="1" a="1"/>
  <c r="M245" i="2" s="1"/>
  <c r="L278" i="2" a="1"/>
  <c r="L278" i="2" s="1"/>
  <c r="M278" i="2" s="1" a="1"/>
  <c r="M278" i="2" s="1"/>
  <c r="L237" i="2" a="1"/>
  <c r="L237" i="2" s="1"/>
  <c r="M237" i="2" s="1" a="1"/>
  <c r="M237" i="2" s="1"/>
  <c r="L265" i="2" a="1"/>
  <c r="L265" i="2" s="1"/>
  <c r="M265" i="2" s="1" a="1"/>
  <c r="M265" i="2" s="1"/>
  <c r="L224" i="2" a="1"/>
  <c r="L224" i="2" s="1"/>
  <c r="L244" i="2" a="1"/>
  <c r="L244" i="2" s="1"/>
  <c r="M244" i="2" s="1" a="1"/>
  <c r="M244" i="2" s="1"/>
  <c r="L248" i="2" a="1"/>
  <c r="L248" i="2" s="1"/>
  <c r="M248" i="2" s="1" a="1"/>
  <c r="M248" i="2" s="1"/>
  <c r="L274" i="2" a="1"/>
  <c r="L274" i="2" s="1"/>
  <c r="M274" i="2" s="1" a="1"/>
  <c r="M274" i="2" s="1"/>
  <c r="L255" i="2" a="1"/>
  <c r="L255" i="2" s="1"/>
  <c r="M255" i="2" s="1" a="1"/>
  <c r="M255" i="2" s="1"/>
  <c r="L230" i="2" a="1"/>
  <c r="L230" i="2" s="1"/>
  <c r="L246" i="2" a="1"/>
  <c r="L246" i="2" s="1"/>
  <c r="M246" i="2" s="1" a="1"/>
  <c r="M246" i="2" s="1"/>
  <c r="L239" i="2" a="1"/>
  <c r="L239" i="2" s="1"/>
  <c r="M239" i="2" s="1" a="1"/>
  <c r="M239" i="2" s="1"/>
  <c r="L310" i="2" a="1"/>
  <c r="L310" i="2" s="1"/>
  <c r="M310" i="2" s="1" a="1"/>
  <c r="M310" i="2" s="1"/>
  <c r="L313" i="2" a="1"/>
  <c r="L313" i="2" s="1"/>
  <c r="M313" i="2" s="1" a="1"/>
  <c r="M313" i="2" s="1"/>
  <c r="L205" i="2" a="1"/>
  <c r="L205" i="2" s="1"/>
  <c r="L213" i="2" a="1"/>
  <c r="L213" i="2" s="1"/>
  <c r="L216" i="2" a="1"/>
  <c r="L216" i="2" s="1"/>
  <c r="L251" i="2" a="1"/>
  <c r="L251" i="2" s="1"/>
  <c r="M251" i="2" s="1" a="1"/>
  <c r="M251" i="2" s="1"/>
  <c r="L238" i="2" a="1"/>
  <c r="L238" i="2" s="1"/>
  <c r="M238" i="2" s="1" a="1"/>
  <c r="M238" i="2" s="1"/>
  <c r="L280" i="2" a="1"/>
  <c r="L280" i="2" s="1"/>
  <c r="M280" i="2" s="1" a="1"/>
  <c r="M280" i="2" s="1"/>
  <c r="L305" i="2" a="1"/>
  <c r="L305" i="2" s="1"/>
  <c r="M305" i="2" s="1" a="1"/>
  <c r="M305" i="2" s="1"/>
  <c r="L256" i="2" a="1"/>
  <c r="L256" i="2" s="1"/>
  <c r="M256" i="2" s="1" a="1"/>
  <c r="M256" i="2" s="1"/>
  <c r="Q243" i="2"/>
  <c r="L243" i="2" a="1"/>
  <c r="L243" i="2" s="1"/>
  <c r="M243" i="2" s="1" a="1"/>
  <c r="M243" i="2" s="1"/>
  <c r="Q262" i="2"/>
  <c r="Q266" i="2"/>
  <c r="Q278" i="2"/>
  <c r="Q2" i="2"/>
  <c r="Q245" i="2"/>
  <c r="Q256" i="2"/>
  <c r="Q237" i="2"/>
  <c r="Q219" i="2"/>
  <c r="Q268" i="2"/>
  <c r="Q253" i="2"/>
  <c r="Q273" i="2"/>
  <c r="Q222" i="2"/>
  <c r="Q288" i="2"/>
  <c r="Q244" i="2"/>
  <c r="Q259" i="2"/>
  <c r="Q248" i="2"/>
  <c r="Q281" i="2"/>
  <c r="Q272" i="2"/>
  <c r="Q274" i="2"/>
  <c r="Q275" i="2"/>
  <c r="Q269" i="2"/>
  <c r="Q234" i="2"/>
  <c r="Q260" i="2"/>
  <c r="Q255" i="2"/>
  <c r="Q226" i="2"/>
  <c r="Q231" i="2"/>
  <c r="Q223" i="2"/>
  <c r="Q251" i="2"/>
  <c r="Q305" i="2"/>
  <c r="Q232" i="2"/>
  <c r="Q277" i="2"/>
  <c r="Q276" i="2"/>
  <c r="Q229" i="2"/>
  <c r="Q235" i="2"/>
  <c r="Q233" i="2"/>
  <c r="Q227" i="2"/>
  <c r="Q246" i="2"/>
  <c r="Q257" i="2"/>
  <c r="Q239" i="2"/>
  <c r="Q225" i="2"/>
  <c r="Q258" i="2"/>
  <c r="Q310" i="2"/>
  <c r="Q240" i="2"/>
  <c r="Q254" i="2"/>
  <c r="Q313" i="2"/>
  <c r="Q279" i="2"/>
  <c r="Q241" i="2"/>
  <c r="Q250" i="2"/>
  <c r="Q280" i="2"/>
  <c r="Q267" i="2"/>
  <c r="Q247" i="2"/>
  <c r="Q230" i="2"/>
  <c r="Q271" i="2"/>
  <c r="Q261" i="2"/>
  <c r="Q263" i="2"/>
  <c r="Q252" i="2"/>
  <c r="Q249" i="2"/>
  <c r="Q242" i="2"/>
  <c r="Q238" i="2"/>
  <c r="Q265" i="2"/>
  <c r="Q224" i="2"/>
  <c r="Q221" i="2"/>
  <c r="Q270" i="2"/>
  <c r="Q236" i="2"/>
  <c r="Q292" i="2"/>
  <c r="Q228" i="2"/>
  <c r="Q264" i="2"/>
  <c r="L98" i="2" a="1"/>
  <c r="L98" i="2" s="1"/>
  <c r="L101" i="2" a="1"/>
  <c r="L101" i="2" s="1"/>
  <c r="L140" i="2" a="1"/>
  <c r="L140" i="2" s="1"/>
  <c r="L131" i="2" a="1"/>
  <c r="L131" i="2" s="1"/>
  <c r="L5" i="2" a="1"/>
  <c r="L5" i="2" s="1"/>
  <c r="L130" i="2" a="1"/>
  <c r="L130" i="2" s="1"/>
  <c r="L16" i="2" a="1"/>
  <c r="L16" i="2" s="1"/>
  <c r="L94" i="2" a="1"/>
  <c r="L94" i="2" s="1"/>
  <c r="L29" i="2" a="1"/>
  <c r="L29" i="2" s="1"/>
  <c r="L191" i="2" a="1"/>
  <c r="L191" i="2" s="1"/>
  <c r="L187" i="2" a="1"/>
  <c r="L187" i="2" s="1"/>
  <c r="L123" i="2" a="1"/>
  <c r="L123" i="2" s="1"/>
  <c r="L143" i="2" a="1"/>
  <c r="L143" i="2" s="1"/>
  <c r="L162" i="2" a="1"/>
  <c r="L162" i="2" s="1"/>
  <c r="L192" i="2" a="1"/>
  <c r="L192" i="2" s="1"/>
  <c r="L28" i="2" a="1"/>
  <c r="L28" i="2" s="1"/>
  <c r="L194" i="2" a="1"/>
  <c r="L194" i="2" s="1"/>
  <c r="L146" i="2" a="1"/>
  <c r="L146" i="2" s="1"/>
  <c r="L73" i="2" a="1"/>
  <c r="L73" i="2" s="1"/>
  <c r="L65" i="2" a="1"/>
  <c r="L65" i="2" s="1"/>
  <c r="L166" i="2" a="1"/>
  <c r="L166" i="2" s="1"/>
  <c r="L115" i="2" a="1"/>
  <c r="L115" i="2" s="1"/>
  <c r="L197" i="2" a="1"/>
  <c r="L197" i="2" s="1"/>
  <c r="L51" i="2" a="1"/>
  <c r="L51" i="2" s="1"/>
  <c r="L39" i="2" a="1"/>
  <c r="L39" i="2" s="1"/>
  <c r="L179" i="2" a="1"/>
  <c r="L179" i="2" s="1"/>
  <c r="L75" i="2" a="1"/>
  <c r="L75" i="2" s="1"/>
  <c r="L147" i="2" a="1"/>
  <c r="L147" i="2" s="1"/>
  <c r="L112" i="2" a="1"/>
  <c r="L112" i="2" s="1"/>
  <c r="L150" i="2" a="1"/>
  <c r="L150" i="2" s="1"/>
  <c r="L190" i="2" a="1"/>
  <c r="L190" i="2" s="1"/>
  <c r="L54" i="2" a="1"/>
  <c r="L54" i="2" s="1"/>
  <c r="L185" i="2" a="1"/>
  <c r="L185" i="2" s="1"/>
  <c r="L149" i="2" a="1"/>
  <c r="L149" i="2" s="1"/>
  <c r="L188" i="2" a="1"/>
  <c r="L188" i="2" s="1"/>
  <c r="L34" i="2" a="1"/>
  <c r="L34" i="2" s="1"/>
  <c r="L13" i="2" a="1"/>
  <c r="L13" i="2" s="1"/>
  <c r="L138" i="2" a="1"/>
  <c r="L138" i="2" s="1"/>
  <c r="L68" i="2" a="1"/>
  <c r="L68" i="2" s="1"/>
  <c r="L67" i="2" a="1"/>
  <c r="L67" i="2" s="1"/>
  <c r="L124" i="2" a="1"/>
  <c r="L124" i="2" s="1"/>
  <c r="L31" i="2" a="1"/>
  <c r="L31" i="2" s="1"/>
  <c r="L87" i="2" a="1"/>
  <c r="L87" i="2" s="1"/>
  <c r="L18" i="2" a="1"/>
  <c r="L18" i="2" s="1"/>
  <c r="L167" i="2" a="1"/>
  <c r="L167" i="2" s="1"/>
  <c r="L70" i="2" a="1"/>
  <c r="L70" i="2" s="1"/>
  <c r="L127" i="2" a="1"/>
  <c r="L127" i="2" s="1"/>
  <c r="L145" i="2" a="1"/>
  <c r="L145" i="2" s="1"/>
  <c r="L78" i="2" a="1"/>
  <c r="L78" i="2" s="1"/>
  <c r="L126" i="2" a="1"/>
  <c r="L126" i="2" s="1"/>
  <c r="L4" i="2" a="1"/>
  <c r="L4" i="2" s="1"/>
  <c r="L95" i="2" a="1"/>
  <c r="L95" i="2" s="1"/>
  <c r="L169" i="2" a="1"/>
  <c r="L169" i="2" s="1"/>
  <c r="L85" i="2" a="1"/>
  <c r="L85" i="2" s="1"/>
  <c r="L135" i="2" a="1"/>
  <c r="L135" i="2" s="1"/>
  <c r="L90" i="2" a="1"/>
  <c r="L90" i="2" s="1"/>
  <c r="L62" i="2" a="1"/>
  <c r="L62" i="2" s="1"/>
  <c r="L120" i="2" a="1"/>
  <c r="L120" i="2" s="1"/>
  <c r="L22" i="2" a="1"/>
  <c r="L22" i="2" s="1"/>
  <c r="L102" i="2" a="1"/>
  <c r="L102" i="2" s="1"/>
  <c r="L113" i="2" a="1"/>
  <c r="L113" i="2" s="1"/>
  <c r="L160" i="2" a="1"/>
  <c r="L160" i="2" s="1"/>
  <c r="L40" i="2" a="1"/>
  <c r="L40" i="2" s="1"/>
  <c r="L193" i="2" a="1"/>
  <c r="L193" i="2" s="1"/>
  <c r="L134" i="2" a="1"/>
  <c r="L134" i="2" s="1"/>
  <c r="L176" i="2" a="1"/>
  <c r="L176" i="2" s="1"/>
  <c r="L84" i="2" a="1"/>
  <c r="L84" i="2" s="1"/>
  <c r="L64" i="2" a="1"/>
  <c r="L64" i="2" s="1"/>
  <c r="L99" i="2" a="1"/>
  <c r="L99" i="2" s="1"/>
  <c r="L106" i="2" a="1"/>
  <c r="L106" i="2" s="1"/>
  <c r="L100" i="2" a="1"/>
  <c r="L100" i="2" s="1"/>
  <c r="L74" i="2" a="1"/>
  <c r="L74" i="2" s="1"/>
  <c r="L142" i="2" a="1"/>
  <c r="L142" i="2" s="1"/>
  <c r="L17" i="2" a="1"/>
  <c r="L17" i="2" s="1"/>
  <c r="L36" i="2" a="1"/>
  <c r="L36" i="2" s="1"/>
  <c r="L81" i="2" a="1"/>
  <c r="L81" i="2" s="1"/>
  <c r="L156" i="2" a="1"/>
  <c r="L156" i="2" s="1"/>
  <c r="L165" i="2" a="1"/>
  <c r="L165" i="2" s="1"/>
  <c r="L155" i="2" a="1"/>
  <c r="L155" i="2" s="1"/>
  <c r="L27" i="2" a="1"/>
  <c r="L27" i="2" s="1"/>
  <c r="L174" i="2" a="1"/>
  <c r="L174" i="2" s="1"/>
  <c r="L172" i="2" a="1"/>
  <c r="L172" i="2" s="1"/>
  <c r="L133" i="2" a="1"/>
  <c r="L133" i="2" s="1"/>
  <c r="L152" i="2" a="1"/>
  <c r="L152" i="2" s="1"/>
  <c r="L154" i="2" a="1"/>
  <c r="L154" i="2" s="1"/>
  <c r="L196" i="2" a="1"/>
  <c r="L196" i="2" s="1"/>
  <c r="L32" i="2" a="1"/>
  <c r="L32" i="2" s="1"/>
  <c r="L104" i="2" a="1"/>
  <c r="L104" i="2" s="1"/>
  <c r="L12" i="2" a="1"/>
  <c r="L12" i="2" s="1"/>
  <c r="L35" i="2" a="1"/>
  <c r="L35" i="2" s="1"/>
  <c r="L184" i="2" a="1"/>
  <c r="L184" i="2" s="1"/>
  <c r="L129" i="2" a="1"/>
  <c r="L129" i="2" s="1"/>
  <c r="L148" i="2" a="1"/>
  <c r="L148" i="2" s="1"/>
  <c r="L52" i="2" a="1"/>
  <c r="L52" i="2" s="1"/>
  <c r="L53" i="2" a="1"/>
  <c r="L53" i="2" s="1"/>
  <c r="L58" i="2" a="1"/>
  <c r="L58" i="2" s="1"/>
  <c r="L20" i="2" a="1"/>
  <c r="L20" i="2" s="1"/>
  <c r="L136" i="2" a="1"/>
  <c r="L136" i="2" s="1"/>
  <c r="L47" i="2" a="1"/>
  <c r="L47" i="2" s="1"/>
  <c r="L66" i="2" a="1"/>
  <c r="L66" i="2" s="1"/>
  <c r="L128" i="2" a="1"/>
  <c r="L128" i="2" s="1"/>
  <c r="L158" i="2" a="1"/>
  <c r="L158" i="2" s="1"/>
  <c r="L83" i="2" a="1"/>
  <c r="L83" i="2" s="1"/>
  <c r="L57" i="2" a="1"/>
  <c r="L57" i="2" s="1"/>
  <c r="L42" i="2" a="1"/>
  <c r="L42" i="2" s="1"/>
  <c r="L46" i="2" a="1"/>
  <c r="L46" i="2" s="1"/>
  <c r="L132" i="2" a="1"/>
  <c r="L132" i="2" s="1"/>
  <c r="L55" i="2" a="1"/>
  <c r="L55" i="2" s="1"/>
  <c r="L105" i="2" a="1"/>
  <c r="L105" i="2" s="1"/>
  <c r="L24" i="2" a="1"/>
  <c r="L24" i="2" s="1"/>
  <c r="L111" i="2" a="1"/>
  <c r="L111" i="2" s="1"/>
  <c r="L178" i="2" a="1"/>
  <c r="L178" i="2" s="1"/>
  <c r="L159" i="2" a="1"/>
  <c r="L159" i="2" s="1"/>
  <c r="L33" i="2" a="1"/>
  <c r="L33" i="2" s="1"/>
  <c r="L21" i="2" a="1"/>
  <c r="L21" i="2" s="1"/>
  <c r="L37" i="2" a="1"/>
  <c r="L37" i="2" s="1"/>
  <c r="L125" i="2" a="1"/>
  <c r="L125" i="2" s="1"/>
  <c r="L173" i="2" a="1"/>
  <c r="L173" i="2" s="1"/>
  <c r="L117" i="2" a="1"/>
  <c r="L117" i="2" s="1"/>
  <c r="L110" i="2" a="1"/>
  <c r="L110" i="2" s="1"/>
  <c r="L97" i="2" a="1"/>
  <c r="L97" i="2" s="1"/>
  <c r="L89" i="2" a="1"/>
  <c r="L89" i="2" s="1"/>
  <c r="L151" i="2" a="1"/>
  <c r="L151" i="2" s="1"/>
  <c r="L86" i="2" a="1"/>
  <c r="L86" i="2" s="1"/>
  <c r="L186" i="2" a="1"/>
  <c r="L186" i="2" s="1"/>
  <c r="L14" i="2" a="1"/>
  <c r="L14" i="2" s="1"/>
  <c r="L61" i="2" a="1"/>
  <c r="L61" i="2" s="1"/>
  <c r="L161" i="2" a="1"/>
  <c r="L161" i="2" s="1"/>
  <c r="L56" i="2" a="1"/>
  <c r="L56" i="2" s="1"/>
  <c r="L72" i="2" a="1"/>
  <c r="L72" i="2" s="1"/>
  <c r="L175" i="2" a="1"/>
  <c r="L175" i="2" s="1"/>
  <c r="L77" i="2" a="1"/>
  <c r="L77" i="2" s="1"/>
  <c r="L163" i="2" a="1"/>
  <c r="L163" i="2" s="1"/>
  <c r="L82" i="2" a="1"/>
  <c r="L82" i="2" s="1"/>
  <c r="L107" i="2" a="1"/>
  <c r="L107" i="2" s="1"/>
  <c r="L96" i="2" a="1"/>
  <c r="L96" i="2" s="1"/>
  <c r="L49" i="2" a="1"/>
  <c r="L49" i="2" s="1"/>
  <c r="L80" i="2" a="1"/>
  <c r="L80" i="2" s="1"/>
  <c r="L180" i="2" a="1"/>
  <c r="L180" i="2" s="1"/>
  <c r="L118" i="2" a="1"/>
  <c r="L118" i="2" s="1"/>
  <c r="L63" i="2" a="1"/>
  <c r="L63" i="2" s="1"/>
  <c r="L7" i="2" a="1"/>
  <c r="L7" i="2" s="1"/>
  <c r="L139" i="2" a="1"/>
  <c r="L139" i="2" s="1"/>
  <c r="L43" i="2" a="1"/>
  <c r="L43" i="2" s="1"/>
  <c r="L164" i="2" a="1"/>
  <c r="L164" i="2" s="1"/>
  <c r="L44" i="2" a="1"/>
  <c r="L44" i="2" s="1"/>
  <c r="L119" i="2" a="1"/>
  <c r="L119" i="2" s="1"/>
  <c r="L23" i="2" a="1"/>
  <c r="L23" i="2" s="1"/>
  <c r="L116" i="2" a="1"/>
  <c r="L116" i="2" s="1"/>
  <c r="L48" i="2" a="1"/>
  <c r="L48" i="2" s="1"/>
  <c r="L141" i="2" a="1"/>
  <c r="L141" i="2" s="1"/>
  <c r="L8" i="2" a="1"/>
  <c r="L8" i="2" s="1"/>
  <c r="L76" i="2" a="1"/>
  <c r="L76" i="2" s="1"/>
  <c r="L19" i="2" a="1"/>
  <c r="L19" i="2" s="1"/>
  <c r="L121" i="2" a="1"/>
  <c r="L121" i="2" s="1"/>
  <c r="L153" i="2" a="1"/>
  <c r="L153" i="2" s="1"/>
  <c r="L157" i="2" a="1"/>
  <c r="L157" i="2" s="1"/>
  <c r="L183" i="2" a="1"/>
  <c r="L183" i="2" s="1"/>
  <c r="L177" i="2" a="1"/>
  <c r="L177" i="2" s="1"/>
  <c r="L30" i="2" a="1"/>
  <c r="L30" i="2" s="1"/>
  <c r="L182" i="2" a="1"/>
  <c r="L182" i="2" s="1"/>
  <c r="L41" i="2" a="1"/>
  <c r="L41" i="2" s="1"/>
  <c r="L171" i="2" a="1"/>
  <c r="L171" i="2" s="1"/>
  <c r="L144" i="2" a="1"/>
  <c r="L144" i="2" s="1"/>
  <c r="L50" i="2" a="1"/>
  <c r="L50" i="2" s="1"/>
  <c r="L10" i="2" a="1"/>
  <c r="L10" i="2" s="1"/>
  <c r="L59" i="2" a="1"/>
  <c r="L59" i="2" s="1"/>
  <c r="L92" i="2" a="1"/>
  <c r="L92" i="2" s="1"/>
  <c r="L195" i="2" a="1"/>
  <c r="L195" i="2" s="1"/>
  <c r="L181" i="2" a="1"/>
  <c r="L181" i="2" s="1"/>
  <c r="L3" i="2" a="1"/>
  <c r="L3" i="2" s="1"/>
  <c r="L93" i="2" a="1"/>
  <c r="L93" i="2" s="1"/>
  <c r="L91" i="2" a="1"/>
  <c r="L91" i="2" s="1"/>
  <c r="L69" i="2" a="1"/>
  <c r="L69" i="2" s="1"/>
  <c r="L199" i="2" a="1"/>
  <c r="L199" i="2" s="1"/>
  <c r="L71" i="2" a="1"/>
  <c r="L71" i="2" s="1"/>
  <c r="L189" i="2" a="1"/>
  <c r="L189" i="2" s="1"/>
  <c r="L109" i="2" a="1"/>
  <c r="L109" i="2" s="1"/>
  <c r="L122" i="2" a="1"/>
  <c r="L122" i="2" s="1"/>
  <c r="L79" i="2" a="1"/>
  <c r="L79" i="2" s="1"/>
  <c r="L11" i="2" a="1"/>
  <c r="L11" i="2" s="1"/>
  <c r="L88" i="2" a="1"/>
  <c r="L88" i="2" s="1"/>
  <c r="L6" i="2" a="1"/>
  <c r="L6" i="2" s="1"/>
  <c r="L25" i="2" a="1"/>
  <c r="L25" i="2" s="1"/>
  <c r="L170" i="2" a="1"/>
  <c r="L170" i="2" s="1"/>
  <c r="L26" i="2" a="1"/>
  <c r="L26" i="2" s="1"/>
  <c r="L168" i="2" a="1"/>
  <c r="L168" i="2" s="1"/>
  <c r="L137" i="2" a="1"/>
  <c r="L137" i="2" s="1"/>
  <c r="L15" i="2" a="1"/>
  <c r="L15" i="2" s="1"/>
  <c r="L108" i="2" a="1"/>
  <c r="L108" i="2" s="1"/>
  <c r="L60" i="2" a="1"/>
  <c r="L60" i="2" s="1"/>
  <c r="L45" i="2" a="1"/>
  <c r="L45" i="2" s="1"/>
  <c r="L9" i="2" a="1"/>
  <c r="L9" i="2" s="1"/>
  <c r="L114" i="2" a="1"/>
  <c r="L114" i="2" s="1"/>
  <c r="L198" i="2" a="1"/>
  <c r="L198" i="2" s="1"/>
  <c r="L103" i="2" a="1"/>
  <c r="L103" i="2" s="1"/>
  <c r="Q199" i="2"/>
  <c r="Q203" i="2"/>
  <c r="Q220" i="2"/>
  <c r="Q187" i="2"/>
  <c r="Q147" i="2"/>
  <c r="Q216" i="2"/>
  <c r="Q150" i="2"/>
  <c r="Q184" i="2"/>
  <c r="Q186" i="2"/>
  <c r="Q52" i="2"/>
  <c r="Q3" i="2"/>
  <c r="Q77" i="2"/>
  <c r="Q50" i="2"/>
  <c r="Q166" i="2"/>
  <c r="Q29" i="2"/>
  <c r="Q89" i="2"/>
  <c r="Q115" i="2"/>
  <c r="Q191" i="2"/>
  <c r="Q151" i="2"/>
  <c r="Q218" i="2"/>
  <c r="Q16" i="2"/>
  <c r="Q172" i="2"/>
  <c r="Q27" i="2"/>
  <c r="Q177" i="2"/>
  <c r="Q192" i="2"/>
  <c r="Q205" i="2"/>
  <c r="Q71" i="2"/>
  <c r="Q47" i="2"/>
  <c r="Q32" i="2"/>
  <c r="Q92" i="2"/>
  <c r="Q104" i="2"/>
  <c r="Q51" i="2"/>
  <c r="Q144" i="2"/>
  <c r="Q200" i="2"/>
  <c r="Q123" i="2"/>
  <c r="Q10" i="2"/>
  <c r="Q171" i="2"/>
  <c r="Q68" i="2"/>
  <c r="Q61" i="2"/>
  <c r="Q57" i="2"/>
  <c r="Q127" i="2"/>
  <c r="Q31" i="2"/>
  <c r="Q58" i="2"/>
  <c r="Q87" i="2"/>
  <c r="Q34" i="2"/>
  <c r="Q13" i="2"/>
  <c r="Q175" i="2"/>
  <c r="Q148" i="2"/>
  <c r="Q138" i="2"/>
  <c r="Q129" i="2"/>
  <c r="Q75" i="2"/>
  <c r="Q197" i="2"/>
  <c r="Q214" i="2"/>
  <c r="Q73" i="2"/>
  <c r="Q94" i="2"/>
  <c r="Q96" i="2"/>
  <c r="Q91" i="2"/>
  <c r="Q181" i="2"/>
  <c r="Q72" i="2"/>
  <c r="Q12" i="2"/>
  <c r="Q195" i="2"/>
  <c r="Q112" i="2"/>
  <c r="Q7" i="2"/>
  <c r="Q80" i="2"/>
  <c r="Q109" i="2"/>
  <c r="Q139" i="2"/>
  <c r="Q43" i="2"/>
  <c r="Q193" i="2"/>
  <c r="Q134" i="2"/>
  <c r="Q4" i="2"/>
  <c r="Q63" i="2"/>
  <c r="Q95" i="2"/>
  <c r="Q169" i="2"/>
  <c r="Q85" i="2"/>
  <c r="Q135" i="2"/>
  <c r="Q145" i="2"/>
  <c r="Q180" i="2"/>
  <c r="Q66" i="2"/>
  <c r="Q78" i="2"/>
  <c r="Q18" i="2"/>
  <c r="Q20" i="2"/>
  <c r="Q82" i="2"/>
  <c r="Q136" i="2"/>
  <c r="Q167" i="2"/>
  <c r="Q14" i="2"/>
  <c r="Q149" i="2"/>
  <c r="Q213" i="2"/>
  <c r="Q124" i="2"/>
  <c r="Q188" i="2"/>
  <c r="Q70" i="2"/>
  <c r="Q64" i="2"/>
  <c r="Q99" i="2"/>
  <c r="Q106" i="2"/>
  <c r="Q90" i="2"/>
  <c r="Q62" i="2"/>
  <c r="Q120" i="2"/>
  <c r="Q118" i="2"/>
  <c r="Q128" i="2"/>
  <c r="Q126" i="2"/>
  <c r="Q179" i="2"/>
  <c r="Q161" i="2"/>
  <c r="Q189" i="2"/>
  <c r="Q56" i="2"/>
  <c r="Q83" i="2"/>
  <c r="Q215" i="2"/>
  <c r="Q165" i="2"/>
  <c r="Q46" i="2"/>
  <c r="Q55" i="2"/>
  <c r="Q105" i="2"/>
  <c r="Q24" i="2"/>
  <c r="Q111" i="2"/>
  <c r="Q100" i="2"/>
  <c r="Q74" i="2"/>
  <c r="Q142" i="2"/>
  <c r="Q22" i="2"/>
  <c r="Q102" i="2"/>
  <c r="Q113" i="2"/>
  <c r="Q158" i="2"/>
  <c r="Q54" i="2"/>
  <c r="Q93" i="2"/>
  <c r="Q67" i="2"/>
  <c r="Q163" i="2"/>
  <c r="Q117" i="2"/>
  <c r="Q44" i="2"/>
  <c r="Q212" i="2"/>
  <c r="Q116" i="2"/>
  <c r="Q48" i="2"/>
  <c r="Q178" i="2"/>
  <c r="Q159" i="2"/>
  <c r="Q33" i="2"/>
  <c r="Q17" i="2"/>
  <c r="Q36" i="2"/>
  <c r="Q81" i="2"/>
  <c r="Q156" i="2"/>
  <c r="Q152" i="2"/>
  <c r="Q160" i="2"/>
  <c r="Q40" i="2"/>
  <c r="Q35" i="2"/>
  <c r="Q79" i="2"/>
  <c r="Q49" i="2"/>
  <c r="Q11" i="2"/>
  <c r="Q88" i="2"/>
  <c r="Q211" i="2"/>
  <c r="Q42" i="2"/>
  <c r="Q176" i="2"/>
  <c r="Q153" i="2"/>
  <c r="Q98" i="2"/>
  <c r="Q164" i="2"/>
  <c r="Q132" i="2"/>
  <c r="Q119" i="2"/>
  <c r="Q23" i="2"/>
  <c r="Q97" i="2"/>
  <c r="Q65" i="2"/>
  <c r="Q133" i="2"/>
  <c r="Q210" i="2"/>
  <c r="Q143" i="2"/>
  <c r="Q25" i="2"/>
  <c r="Q170" i="2"/>
  <c r="Q26" i="2"/>
  <c r="Q168" i="2"/>
  <c r="Q137" i="2"/>
  <c r="Q15" i="2"/>
  <c r="Q209" i="2"/>
  <c r="Q141" i="2"/>
  <c r="Q8" i="2"/>
  <c r="Q76" i="2"/>
  <c r="Q21" i="2"/>
  <c r="Q37" i="2"/>
  <c r="Q125" i="2"/>
  <c r="Q208" i="2"/>
  <c r="Q107" i="2"/>
  <c r="Q59" i="2"/>
  <c r="Q122" i="2"/>
  <c r="Q53" i="2"/>
  <c r="Q185" i="2"/>
  <c r="Q69" i="2"/>
  <c r="Q84" i="2"/>
  <c r="Q174" i="2"/>
  <c r="Q28" i="2"/>
  <c r="Q5" i="2"/>
  <c r="Q6" i="2"/>
  <c r="Q207" i="2"/>
  <c r="Q154" i="2"/>
  <c r="Q39" i="2"/>
  <c r="Q196" i="2"/>
  <c r="Q194" i="2"/>
  <c r="Q202" i="2"/>
  <c r="Q201" i="2"/>
  <c r="Q101" i="2"/>
  <c r="Q155" i="2"/>
  <c r="Q157" i="2"/>
  <c r="Q140" i="2"/>
  <c r="Q173" i="2"/>
  <c r="Q108" i="2"/>
  <c r="Q60" i="2"/>
  <c r="Q45" i="2"/>
  <c r="Q19" i="2"/>
  <c r="Q217" i="2"/>
  <c r="Q121" i="2"/>
  <c r="Q86" i="2"/>
  <c r="Q190" i="2"/>
  <c r="Q41" i="2"/>
  <c r="Q130" i="2"/>
  <c r="Q30" i="2"/>
  <c r="Q110" i="2"/>
  <c r="Q206" i="2"/>
  <c r="Q146" i="2"/>
  <c r="Q204" i="2"/>
  <c r="Q182" i="2"/>
  <c r="Q131" i="2"/>
  <c r="Q183" i="2"/>
  <c r="Q162" i="2"/>
  <c r="Q9" i="2"/>
  <c r="Q114" i="2"/>
  <c r="Q198" i="2"/>
  <c r="Q103" i="2"/>
  <c r="M45" i="5" l="1"/>
  <c r="N45" i="5" s="1"/>
  <c r="O45" i="5" s="1"/>
  <c r="M14" i="5"/>
  <c r="N14" i="5" s="1"/>
  <c r="M44" i="5"/>
  <c r="M11" i="5"/>
  <c r="M13" i="5"/>
  <c r="N13" i="5" s="1"/>
  <c r="O13" i="5" s="1"/>
  <c r="M18" i="5"/>
  <c r="P13" i="5" a="1"/>
  <c r="P13" i="5" s="1"/>
  <c r="K4" i="5"/>
  <c r="M26" i="5"/>
  <c r="P45" i="5" a="1"/>
  <c r="P45" i="5" s="1"/>
  <c r="K5" i="5"/>
  <c r="L5" i="5" s="1"/>
  <c r="M5" i="5" s="1"/>
  <c r="M22" i="5"/>
  <c r="M50" i="5"/>
  <c r="M47" i="5"/>
  <c r="N47" i="5" s="1"/>
  <c r="O47" i="5" s="1"/>
  <c r="P39" i="5" a="1"/>
  <c r="P39" i="5" s="1"/>
  <c r="N5" i="5" a="1"/>
  <c r="N5" i="5" s="1"/>
  <c r="M30" i="5"/>
  <c r="M40" i="5"/>
  <c r="M39" i="5"/>
  <c r="N39" i="5" s="1"/>
  <c r="O39" i="5" s="1"/>
  <c r="P10" i="5" a="1"/>
  <c r="P10" i="5" s="1"/>
  <c r="N92" i="5"/>
  <c r="M95" i="6"/>
  <c r="N95" i="6" s="1"/>
  <c r="O95" i="6" s="1"/>
  <c r="M123" i="6"/>
  <c r="M151" i="6"/>
  <c r="M196" i="6"/>
  <c r="M85" i="6"/>
  <c r="N85" i="6" s="1"/>
  <c r="O85" i="6" s="1"/>
  <c r="M74" i="6"/>
  <c r="N74" i="6" s="1"/>
  <c r="O74" i="6" s="1"/>
  <c r="M112" i="6"/>
  <c r="N112" i="6" s="1"/>
  <c r="O112" i="6" s="1"/>
  <c r="M82" i="6"/>
  <c r="N82" i="6" s="1"/>
  <c r="O82" i="6" s="1"/>
  <c r="P95" i="6"/>
  <c r="Q95" i="6" s="1" a="1"/>
  <c r="Q95" i="6" s="1"/>
  <c r="M172" i="6"/>
  <c r="M225" i="6"/>
  <c r="N170" i="5"/>
  <c r="O170" i="5" s="1"/>
  <c r="M221" i="6"/>
  <c r="M72" i="6"/>
  <c r="N72" i="6" s="1"/>
  <c r="O72" i="6" s="1"/>
  <c r="P120" i="6"/>
  <c r="Q120" i="6" s="1" a="1"/>
  <c r="Q120" i="6" s="1"/>
  <c r="M191" i="6"/>
  <c r="M150" i="6"/>
  <c r="M127" i="6"/>
  <c r="M129" i="6"/>
  <c r="M132" i="6"/>
  <c r="M173" i="6"/>
  <c r="M96" i="6"/>
  <c r="N96" i="6" s="1"/>
  <c r="O96" i="6" s="1"/>
  <c r="N121" i="5"/>
  <c r="P109" i="6"/>
  <c r="Q109" i="6" s="1" a="1"/>
  <c r="Q109" i="6" s="1"/>
  <c r="M131" i="6"/>
  <c r="P92" i="6"/>
  <c r="Q92" i="6" s="1" a="1"/>
  <c r="Q92" i="6" s="1"/>
  <c r="M83" i="6"/>
  <c r="N83" i="6" s="1"/>
  <c r="O83" i="6" s="1"/>
  <c r="M206" i="6"/>
  <c r="M201" i="6"/>
  <c r="M176" i="6"/>
  <c r="M99" i="6"/>
  <c r="N99" i="6" s="1"/>
  <c r="O99" i="6" s="1"/>
  <c r="P99" i="6"/>
  <c r="Q99" i="6" s="1" a="1"/>
  <c r="Q99" i="6" s="1"/>
  <c r="P74" i="6"/>
  <c r="Q74" i="6" s="1" a="1"/>
  <c r="Q74" i="6" s="1"/>
  <c r="M162" i="6"/>
  <c r="P83" i="6"/>
  <c r="Q83" i="6" s="1" a="1"/>
  <c r="Q83" i="6" s="1"/>
  <c r="M198" i="6"/>
  <c r="M73" i="6"/>
  <c r="N73" i="6" s="1"/>
  <c r="O73" i="6" s="1"/>
  <c r="M144" i="6"/>
  <c r="M97" i="6"/>
  <c r="N97" i="6" s="1"/>
  <c r="O97" i="6" s="1"/>
  <c r="M108" i="6"/>
  <c r="N108" i="6" s="1"/>
  <c r="O108" i="6" s="1"/>
  <c r="M120" i="6"/>
  <c r="N120" i="6" s="1"/>
  <c r="O120" i="6" s="1"/>
  <c r="N10" i="5"/>
  <c r="O10" i="5" s="1"/>
  <c r="N147" i="5"/>
  <c r="P89" i="6"/>
  <c r="Q89" i="6" s="1" a="1"/>
  <c r="Q89" i="6" s="1"/>
  <c r="M91" i="6"/>
  <c r="N91" i="6" s="1"/>
  <c r="O91" i="6" s="1"/>
  <c r="M156" i="6"/>
  <c r="M94" i="6"/>
  <c r="N94" i="6" s="1"/>
  <c r="O94" i="6" s="1"/>
  <c r="P105" i="6"/>
  <c r="Q105" i="6" s="1" a="1"/>
  <c r="Q105" i="6" s="1"/>
  <c r="M111" i="6"/>
  <c r="N111" i="6" s="1"/>
  <c r="O111" i="6" s="1"/>
  <c r="M202" i="6"/>
  <c r="M109" i="6"/>
  <c r="N109" i="6" s="1"/>
  <c r="O109" i="6" s="1"/>
  <c r="M134" i="6"/>
  <c r="M192" i="6"/>
  <c r="P91" i="6"/>
  <c r="Q91" i="6" s="1" a="1"/>
  <c r="Q91" i="6" s="1"/>
  <c r="P103" i="6"/>
  <c r="Q103" i="6" s="1" a="1"/>
  <c r="Q103" i="6" s="1"/>
  <c r="P78" i="6"/>
  <c r="Q78" i="6" s="1" a="1"/>
  <c r="Q78" i="6" s="1"/>
  <c r="M184" i="6"/>
  <c r="P82" i="6"/>
  <c r="Q82" i="6" s="1" a="1"/>
  <c r="Q82" i="6" s="1"/>
  <c r="M182" i="6"/>
  <c r="M80" i="6"/>
  <c r="N80" i="6" s="1"/>
  <c r="O80" i="6" s="1"/>
  <c r="M124" i="6"/>
  <c r="N62" i="5"/>
  <c r="O62" i="5" s="1"/>
  <c r="N155" i="5"/>
  <c r="M128" i="6"/>
  <c r="M218" i="6"/>
  <c r="N90" i="5"/>
  <c r="O90" i="5" s="1"/>
  <c r="M177" i="6"/>
  <c r="M136" i="6"/>
  <c r="P136" i="6" s="1"/>
  <c r="Q136" i="6" s="1" a="1"/>
  <c r="Q136" i="6" s="1"/>
  <c r="M84" i="6"/>
  <c r="N84" i="6" s="1"/>
  <c r="O84" i="6" s="1"/>
  <c r="M183" i="6"/>
  <c r="M121" i="6"/>
  <c r="N121" i="6" s="1"/>
  <c r="O121" i="6" s="1"/>
  <c r="M178" i="6"/>
  <c r="M86" i="6"/>
  <c r="N86" i="6" s="1"/>
  <c r="O86" i="6" s="1"/>
  <c r="M140" i="6"/>
  <c r="P86" i="6"/>
  <c r="Q86" i="6" s="1" a="1"/>
  <c r="Q86" i="6" s="1"/>
  <c r="M188" i="6"/>
  <c r="N227" i="5"/>
  <c r="O227" i="5" s="1"/>
  <c r="P131" i="6"/>
  <c r="Q131" i="6" s="1" a="1"/>
  <c r="Q131" i="6" s="1"/>
  <c r="M194" i="6"/>
  <c r="M153" i="6"/>
  <c r="P117" i="6"/>
  <c r="Q117" i="6" s="1" a="1"/>
  <c r="Q117" i="6" s="1"/>
  <c r="M98" i="6"/>
  <c r="N98" i="6" s="1"/>
  <c r="O98" i="6" s="1"/>
  <c r="M143" i="6"/>
  <c r="N17" i="5"/>
  <c r="P97" i="6"/>
  <c r="Q97" i="6" s="1" a="1"/>
  <c r="Q97" i="6" s="1"/>
  <c r="N186" i="5"/>
  <c r="M105" i="6"/>
  <c r="N105" i="6" s="1"/>
  <c r="O105" i="6" s="1"/>
  <c r="M81" i="6"/>
  <c r="N81" i="6" s="1"/>
  <c r="O81" i="6" s="1"/>
  <c r="N206" i="5"/>
  <c r="O206" i="5" s="1"/>
  <c r="M159" i="6"/>
  <c r="M119" i="6"/>
  <c r="N119" i="6" s="1"/>
  <c r="O119" i="6" s="1"/>
  <c r="P84" i="6"/>
  <c r="Q84" i="6" s="1" a="1"/>
  <c r="Q84" i="6" s="1"/>
  <c r="P96" i="6"/>
  <c r="Q96" i="6" s="1" a="1"/>
  <c r="Q96" i="6" s="1"/>
  <c r="M164" i="6"/>
  <c r="N115" i="5"/>
  <c r="M203" i="6"/>
  <c r="P161" i="6"/>
  <c r="Q161" i="6" s="1" a="1"/>
  <c r="Q161" i="6" s="1"/>
  <c r="M76" i="6"/>
  <c r="N76" i="6" s="1"/>
  <c r="O76" i="6" s="1"/>
  <c r="M138" i="6"/>
  <c r="P76" i="6"/>
  <c r="Q76" i="6" s="1" a="1"/>
  <c r="Q76" i="6" s="1"/>
  <c r="M88" i="6"/>
  <c r="N88" i="6" s="1"/>
  <c r="O88" i="6" s="1"/>
  <c r="P113" i="6"/>
  <c r="Q113" i="6" s="1" a="1"/>
  <c r="Q113" i="6" s="1"/>
  <c r="N160" i="5"/>
  <c r="M165" i="6"/>
  <c r="M199" i="6"/>
  <c r="M217" i="6"/>
  <c r="M113" i="6"/>
  <c r="N113" i="6" s="1"/>
  <c r="O113" i="6" s="1"/>
  <c r="M167" i="6"/>
  <c r="M130" i="6"/>
  <c r="M168" i="6"/>
  <c r="P112" i="6"/>
  <c r="Q112" i="6" s="1" a="1"/>
  <c r="Q112" i="6" s="1"/>
  <c r="M71" i="6"/>
  <c r="N71" i="6" s="1"/>
  <c r="O71" i="6" s="1"/>
  <c r="M207" i="6"/>
  <c r="N263" i="5"/>
  <c r="O263" i="5" s="1"/>
  <c r="P75" i="6"/>
  <c r="Q75" i="6" s="1" a="1"/>
  <c r="Q75" i="6" s="1"/>
  <c r="P110" i="6"/>
  <c r="Q110" i="6" s="1" a="1"/>
  <c r="Q110" i="6" s="1"/>
  <c r="M154" i="6"/>
  <c r="M219" i="6"/>
  <c r="N198" i="5"/>
  <c r="P107" i="6"/>
  <c r="Q107" i="6" s="1" a="1"/>
  <c r="Q107" i="6" s="1"/>
  <c r="M102" i="6"/>
  <c r="N102" i="6" s="1"/>
  <c r="O102" i="6" s="1"/>
  <c r="P102" i="6"/>
  <c r="Q102" i="6" s="1" a="1"/>
  <c r="Q102" i="6" s="1"/>
  <c r="N137" i="5"/>
  <c r="M212" i="6"/>
  <c r="M158" i="6"/>
  <c r="M161" i="6"/>
  <c r="P88" i="6"/>
  <c r="Q88" i="6" s="1" a="1"/>
  <c r="Q88" i="6" s="1"/>
  <c r="P93" i="6"/>
  <c r="Q93" i="6" s="1" a="1"/>
  <c r="Q93" i="6" s="1"/>
  <c r="M200" i="6"/>
  <c r="N15" i="5"/>
  <c r="O15" i="5" s="1"/>
  <c r="M118" i="6"/>
  <c r="N118" i="6" s="1"/>
  <c r="O118" i="6" s="1"/>
  <c r="P101" i="6"/>
  <c r="Q101" i="6" s="1" a="1"/>
  <c r="Q101" i="6" s="1"/>
  <c r="M190" i="6"/>
  <c r="P72" i="6"/>
  <c r="Q72" i="6" s="1" a="1"/>
  <c r="Q72" i="6" s="1"/>
  <c r="N202" i="5"/>
  <c r="M197" i="6"/>
  <c r="M78" i="6"/>
  <c r="N78" i="6" s="1"/>
  <c r="O78" i="6" s="1"/>
  <c r="M223" i="6"/>
  <c r="P80" i="6"/>
  <c r="Q80" i="6" s="1" a="1"/>
  <c r="Q80" i="6" s="1"/>
  <c r="M215" i="6"/>
  <c r="M133" i="6"/>
  <c r="P133" i="6" s="1"/>
  <c r="Q133" i="6" s="1" a="1"/>
  <c r="Q133" i="6" s="1"/>
  <c r="M220" i="6"/>
  <c r="M107" i="6"/>
  <c r="N107" i="6" s="1"/>
  <c r="O107" i="6" s="1"/>
  <c r="P108" i="6"/>
  <c r="Q108" i="6" s="1" a="1"/>
  <c r="Q108" i="6" s="1"/>
  <c r="P81" i="6"/>
  <c r="Q81" i="6" s="1" a="1"/>
  <c r="Q81" i="6" s="1"/>
  <c r="P141" i="6"/>
  <c r="Q141" i="6" s="1" a="1"/>
  <c r="Q141" i="6" s="1"/>
  <c r="M92" i="6"/>
  <c r="N92" i="6" s="1"/>
  <c r="O92" i="6" s="1"/>
  <c r="M142" i="6"/>
  <c r="M106" i="6"/>
  <c r="N106" i="6" s="1"/>
  <c r="O106" i="6" s="1"/>
  <c r="M75" i="6"/>
  <c r="N75" i="6" s="1"/>
  <c r="O75" i="6" s="1"/>
  <c r="N33" i="5"/>
  <c r="O33" i="5" s="1"/>
  <c r="N8" i="5"/>
  <c r="M189" i="6"/>
  <c r="M181" i="6"/>
  <c r="P119" i="6"/>
  <c r="Q119" i="6" s="1" a="1"/>
  <c r="Q119" i="6" s="1"/>
  <c r="M137" i="6"/>
  <c r="P121" i="6"/>
  <c r="Q121" i="6" s="1" a="1"/>
  <c r="Q121" i="6" s="1"/>
  <c r="M126" i="6"/>
  <c r="M104" i="6"/>
  <c r="N104" i="6" s="1"/>
  <c r="O104" i="6" s="1"/>
  <c r="P104" i="6"/>
  <c r="Q104" i="6" s="1" a="1"/>
  <c r="Q104" i="6" s="1"/>
  <c r="M89" i="6"/>
  <c r="N89" i="6" s="1"/>
  <c r="O89" i="6" s="1"/>
  <c r="M110" i="6"/>
  <c r="N110" i="6" s="1"/>
  <c r="O110" i="6" s="1"/>
  <c r="M147" i="6"/>
  <c r="P98" i="6"/>
  <c r="Q98" i="6" s="1" a="1"/>
  <c r="Q98" i="6" s="1"/>
  <c r="M186" i="6"/>
  <c r="M103" i="6"/>
  <c r="N103" i="6" s="1"/>
  <c r="O103" i="6" s="1"/>
  <c r="M100" i="6"/>
  <c r="N100" i="6" s="1"/>
  <c r="O100" i="6" s="1"/>
  <c r="M180" i="6"/>
  <c r="M185" i="6"/>
  <c r="M87" i="6"/>
  <c r="N87" i="6" s="1"/>
  <c r="O87" i="6" s="1"/>
  <c r="P87" i="6"/>
  <c r="Q87" i="6" s="1" a="1"/>
  <c r="Q87" i="6" s="1"/>
  <c r="M208" i="6"/>
  <c r="M141" i="6"/>
  <c r="M117" i="6"/>
  <c r="N117" i="6" s="1"/>
  <c r="O117" i="6" s="1"/>
  <c r="M148" i="6"/>
  <c r="N80" i="5"/>
  <c r="O80" i="5" s="1"/>
  <c r="P73" i="6"/>
  <c r="Q73" i="6" s="1" a="1"/>
  <c r="Q73" i="6" s="1"/>
  <c r="P118" i="6"/>
  <c r="Q118" i="6" s="1" a="1"/>
  <c r="Q118" i="6" s="1"/>
  <c r="M135" i="6"/>
  <c r="M193" i="6"/>
  <c r="M152" i="6"/>
  <c r="P152" i="6" s="1"/>
  <c r="Q152" i="6" s="1" a="1"/>
  <c r="Q152" i="6" s="1"/>
  <c r="N262" i="5"/>
  <c r="M101" i="6"/>
  <c r="N101" i="6" s="1"/>
  <c r="O101" i="6" s="1"/>
  <c r="N237" i="5"/>
  <c r="O237" i="5" s="1"/>
  <c r="P85" i="6"/>
  <c r="Q85" i="6" s="1" a="1"/>
  <c r="Q85" i="6" s="1"/>
  <c r="AG2" i="2" a="1"/>
  <c r="AG2" i="2" s="1"/>
  <c r="X25" i="2"/>
  <c r="AC25" i="2"/>
  <c r="AA25" i="2"/>
  <c r="AB25" i="2"/>
  <c r="AD25" i="2"/>
  <c r="Z25" i="2"/>
  <c r="W25" i="2"/>
  <c r="V25" i="2"/>
  <c r="Y25" i="2"/>
  <c r="AG6" i="2" a="1"/>
  <c r="AG6" i="2" s="1"/>
  <c r="AG3" i="2" a="1"/>
  <c r="AG3" i="2" s="1"/>
  <c r="AG7" i="2" a="1"/>
  <c r="AG7" i="2" s="1"/>
  <c r="AG10" i="2" a="1"/>
  <c r="AG10" i="2" s="1"/>
  <c r="AG4" i="2" a="1"/>
  <c r="AG4" i="2" s="1"/>
  <c r="AG8" i="2" a="1"/>
  <c r="AG8" i="2" s="1"/>
  <c r="AG5" i="2" a="1"/>
  <c r="AG5" i="2" s="1"/>
  <c r="AG9" i="2" a="1"/>
  <c r="AG9" i="2" s="1"/>
  <c r="P26" i="5" l="1" a="1"/>
  <c r="P26" i="5" s="1"/>
  <c r="P11" i="5" a="1"/>
  <c r="P11" i="5" s="1"/>
  <c r="N22" i="5"/>
  <c r="N40" i="5"/>
  <c r="N4" i="5" a="1"/>
  <c r="N4" i="5" s="1"/>
  <c r="N44" i="5"/>
  <c r="P44" i="5" a="1"/>
  <c r="P44" i="5" s="1"/>
  <c r="N11" i="5"/>
  <c r="O11" i="5" s="1"/>
  <c r="N26" i="5"/>
  <c r="O26" i="5" s="1"/>
  <c r="L4" i="5"/>
  <c r="M4" i="5" s="1"/>
  <c r="N30" i="5"/>
  <c r="N50" i="5"/>
  <c r="O50" i="5" s="1"/>
  <c r="P50" i="5" a="1"/>
  <c r="P50" i="5" s="1"/>
  <c r="N18" i="5"/>
  <c r="P18" i="5" s="1" a="1"/>
  <c r="P18" i="5" s="1"/>
  <c r="P8" i="5" a="1"/>
  <c r="P8" i="5" s="1"/>
  <c r="P14" i="5" a="1"/>
  <c r="P14" i="5" s="1"/>
  <c r="N207" i="6"/>
  <c r="P129" i="6"/>
  <c r="Q129" i="6" s="1" a="1"/>
  <c r="Q129" i="6" s="1"/>
  <c r="N192" i="6"/>
  <c r="N129" i="6"/>
  <c r="O129" i="6" s="1"/>
  <c r="P126" i="6"/>
  <c r="Q126" i="6" s="1" a="1"/>
  <c r="Q126" i="6" s="1"/>
  <c r="N215" i="6"/>
  <c r="N200" i="6"/>
  <c r="N154" i="6"/>
  <c r="O154" i="6" s="1"/>
  <c r="N168" i="6"/>
  <c r="O168" i="6" s="1"/>
  <c r="N138" i="6"/>
  <c r="O138" i="6" s="1"/>
  <c r="P138" i="6"/>
  <c r="Q138" i="6" s="1" a="1"/>
  <c r="Q138" i="6" s="1"/>
  <c r="N124" i="6"/>
  <c r="O124" i="6" s="1"/>
  <c r="N134" i="6"/>
  <c r="O134" i="6" s="1"/>
  <c r="N206" i="6"/>
  <c r="N127" i="6"/>
  <c r="O127" i="6" s="1"/>
  <c r="N181" i="6"/>
  <c r="P208" i="6" s="1"/>
  <c r="Q208" i="6" s="1" a="1"/>
  <c r="Q208" i="6" s="1"/>
  <c r="N142" i="6"/>
  <c r="O142" i="6" s="1"/>
  <c r="N133" i="6"/>
  <c r="O133" i="6" s="1"/>
  <c r="N219" i="6"/>
  <c r="P127" i="6"/>
  <c r="Q127" i="6" s="1" a="1"/>
  <c r="Q127" i="6" s="1"/>
  <c r="P159" i="6"/>
  <c r="Q159" i="6" s="1" a="1"/>
  <c r="Q159" i="6" s="1"/>
  <c r="N126" i="6"/>
  <c r="O126" i="6" s="1"/>
  <c r="N130" i="6"/>
  <c r="O130" i="6" s="1"/>
  <c r="N153" i="6"/>
  <c r="O153" i="6" s="1"/>
  <c r="N150" i="6"/>
  <c r="O150" i="6" s="1"/>
  <c r="P182" i="6"/>
  <c r="Q182" i="6" s="1" a="1"/>
  <c r="Q182" i="6" s="1"/>
  <c r="N141" i="6"/>
  <c r="O141" i="6" s="1"/>
  <c r="O202" i="5"/>
  <c r="N135" i="6"/>
  <c r="O135" i="6" s="1"/>
  <c r="P165" i="6"/>
  <c r="Q165" i="6" s="1" a="1"/>
  <c r="Q165" i="6" s="1"/>
  <c r="N178" i="6"/>
  <c r="P162" i="6"/>
  <c r="Q162" i="6" s="1" a="1"/>
  <c r="Q162" i="6" s="1"/>
  <c r="P150" i="6"/>
  <c r="Q150" i="6" s="1" a="1"/>
  <c r="Q150" i="6" s="1"/>
  <c r="N223" i="6"/>
  <c r="N167" i="6"/>
  <c r="O167" i="6" s="1"/>
  <c r="P128" i="6"/>
  <c r="Q128" i="6" s="1" a="1"/>
  <c r="Q128" i="6" s="1"/>
  <c r="N159" i="6"/>
  <c r="O159" i="6" s="1"/>
  <c r="N194" i="6"/>
  <c r="N183" i="6"/>
  <c r="N182" i="6"/>
  <c r="N202" i="6"/>
  <c r="P202" i="6" s="1"/>
  <c r="Q202" i="6" s="1" a="1"/>
  <c r="Q202" i="6" s="1"/>
  <c r="N144" i="6"/>
  <c r="O144" i="6" s="1"/>
  <c r="N191" i="6"/>
  <c r="N158" i="6"/>
  <c r="O158" i="6" s="1"/>
  <c r="P143" i="6"/>
  <c r="Q143" i="6" s="1" a="1"/>
  <c r="Q143" i="6" s="1"/>
  <c r="N212" i="6"/>
  <c r="N199" i="6"/>
  <c r="O199" i="6" s="1"/>
  <c r="O92" i="5"/>
  <c r="N201" i="6"/>
  <c r="N148" i="6"/>
  <c r="O148" i="6" s="1"/>
  <c r="P167" i="6"/>
  <c r="Q167" i="6" s="1" a="1"/>
  <c r="Q167" i="6" s="1"/>
  <c r="N137" i="6"/>
  <c r="O137" i="6" s="1"/>
  <c r="N161" i="6"/>
  <c r="O161" i="6" s="1"/>
  <c r="P158" i="6"/>
  <c r="Q158" i="6" s="1" a="1"/>
  <c r="Q158" i="6" s="1"/>
  <c r="P124" i="6"/>
  <c r="Q124" i="6" s="1" a="1"/>
  <c r="Q124" i="6" s="1"/>
  <c r="P168" i="6"/>
  <c r="Q168" i="6" s="1" a="1"/>
  <c r="Q168" i="6" s="1"/>
  <c r="P148" i="6"/>
  <c r="Q148" i="6" s="1" a="1"/>
  <c r="Q148" i="6" s="1"/>
  <c r="N186" i="6"/>
  <c r="N208" i="6"/>
  <c r="P134" i="6"/>
  <c r="Q134" i="6" s="1" a="1"/>
  <c r="Q134" i="6" s="1"/>
  <c r="N189" i="6"/>
  <c r="O137" i="5"/>
  <c r="P164" i="6"/>
  <c r="Q164" i="6" s="1" a="1"/>
  <c r="Q164" i="6" s="1"/>
  <c r="N165" i="6"/>
  <c r="O165" i="6" s="1"/>
  <c r="N203" i="6"/>
  <c r="P203" i="6" s="1"/>
  <c r="Q203" i="6" s="1" a="1"/>
  <c r="Q203" i="6" s="1"/>
  <c r="N177" i="6"/>
  <c r="P130" i="6"/>
  <c r="Q130" i="6" s="1" a="1"/>
  <c r="Q130" i="6" s="1"/>
  <c r="N156" i="6"/>
  <c r="O156" i="6" s="1"/>
  <c r="N162" i="6"/>
  <c r="O162" i="6" s="1"/>
  <c r="N151" i="6"/>
  <c r="O151" i="6" s="1"/>
  <c r="P151" i="6"/>
  <c r="Q151" i="6" s="1" a="1"/>
  <c r="Q151" i="6" s="1"/>
  <c r="N136" i="6"/>
  <c r="O136" i="6" s="1"/>
  <c r="N131" i="6"/>
  <c r="O131" i="6" s="1"/>
  <c r="P186" i="6"/>
  <c r="Q186" i="6" s="1" a="1"/>
  <c r="Q186" i="6" s="1"/>
  <c r="O8" i="5"/>
  <c r="P142" i="6"/>
  <c r="Q142" i="6" s="1" a="1"/>
  <c r="Q142" i="6" s="1"/>
  <c r="N190" i="6"/>
  <c r="P154" i="6"/>
  <c r="Q154" i="6" s="1" a="1"/>
  <c r="Q154" i="6" s="1"/>
  <c r="O14" i="5"/>
  <c r="O115" i="5"/>
  <c r="O186" i="5"/>
  <c r="N188" i="6"/>
  <c r="P188" i="6" s="1"/>
  <c r="Q188" i="6" s="1" a="1"/>
  <c r="Q188" i="6" s="1"/>
  <c r="P153" i="6"/>
  <c r="Q153" i="6" s="1" a="1"/>
  <c r="Q153" i="6" s="1"/>
  <c r="O121" i="5"/>
  <c r="N123" i="6"/>
  <c r="O123" i="6" s="1"/>
  <c r="P123" i="6"/>
  <c r="Q123" i="6" s="1" a="1"/>
  <c r="Q123" i="6" s="1"/>
  <c r="N184" i="6"/>
  <c r="N221" i="6"/>
  <c r="P221" i="6" s="1"/>
  <c r="Q221" i="6" s="1" a="1"/>
  <c r="Q221" i="6" s="1"/>
  <c r="N196" i="6"/>
  <c r="O262" i="5"/>
  <c r="N147" i="6"/>
  <c r="O147" i="6" s="1"/>
  <c r="P183" i="6"/>
  <c r="Q183" i="6" s="1" a="1"/>
  <c r="Q183" i="6" s="1"/>
  <c r="O160" i="5"/>
  <c r="N164" i="6"/>
  <c r="O164" i="6" s="1"/>
  <c r="N218" i="6"/>
  <c r="P147" i="6"/>
  <c r="Q147" i="6" s="1" a="1"/>
  <c r="Q147" i="6" s="1"/>
  <c r="N225" i="6"/>
  <c r="N217" i="6"/>
  <c r="P217" i="6" s="1"/>
  <c r="Q217" i="6" s="1" a="1"/>
  <c r="Q217" i="6" s="1"/>
  <c r="N152" i="6"/>
  <c r="O152" i="6" s="1"/>
  <c r="N185" i="6"/>
  <c r="P132" i="6"/>
  <c r="Q132" i="6" s="1" a="1"/>
  <c r="Q132" i="6" s="1"/>
  <c r="O17" i="5"/>
  <c r="N140" i="6"/>
  <c r="O140" i="6" s="1"/>
  <c r="N128" i="6"/>
  <c r="O128" i="6" s="1"/>
  <c r="O147" i="5"/>
  <c r="N173" i="6"/>
  <c r="P173" i="6" s="1"/>
  <c r="Q173" i="6" s="1" a="1"/>
  <c r="Q173" i="6" s="1"/>
  <c r="N172" i="6"/>
  <c r="P172" i="6" s="1"/>
  <c r="Q172" i="6" s="1" a="1"/>
  <c r="Q172" i="6" s="1"/>
  <c r="P156" i="6"/>
  <c r="Q156" i="6" s="1" a="1"/>
  <c r="Q156" i="6" s="1"/>
  <c r="N197" i="6"/>
  <c r="N198" i="6"/>
  <c r="P144" i="6"/>
  <c r="Q144" i="6" s="1" a="1"/>
  <c r="Q144" i="6" s="1"/>
  <c r="P177" i="6"/>
  <c r="Q177" i="6" s="1" a="1"/>
  <c r="Q177" i="6" s="1"/>
  <c r="N193" i="6"/>
  <c r="N180" i="6"/>
  <c r="N220" i="6"/>
  <c r="O198" i="5"/>
  <c r="P137" i="6"/>
  <c r="Q137" i="6" s="1" a="1"/>
  <c r="Q137" i="6" s="1"/>
  <c r="N143" i="6"/>
  <c r="O143" i="6" s="1"/>
  <c r="O155" i="5"/>
  <c r="N176" i="6"/>
  <c r="N132" i="6"/>
  <c r="O132" i="6" s="1"/>
  <c r="P135" i="6"/>
  <c r="Q135" i="6" s="1" a="1"/>
  <c r="Q135" i="6" s="1"/>
  <c r="P140" i="6"/>
  <c r="Q140" i="6" s="1" a="1"/>
  <c r="Q140" i="6" s="1"/>
  <c r="M210" i="2" a="1"/>
  <c r="M210" i="2" s="1"/>
  <c r="M157" i="2" a="1"/>
  <c r="M157" i="2" s="1"/>
  <c r="M155" i="2" a="1"/>
  <c r="M155" i="2" s="1"/>
  <c r="M226" i="2" a="1"/>
  <c r="M226" i="2" s="1"/>
  <c r="M66" i="2" a="1"/>
  <c r="M66" i="2" s="1"/>
  <c r="M116" i="2" a="1"/>
  <c r="M116" i="2" s="1"/>
  <c r="M224" i="2" a="1"/>
  <c r="M224" i="2" s="1"/>
  <c r="M122" i="2" a="1"/>
  <c r="M122" i="2" s="1"/>
  <c r="M115" i="2" a="1"/>
  <c r="M115" i="2" s="1"/>
  <c r="M166" i="2" a="1"/>
  <c r="M166" i="2" s="1"/>
  <c r="M163" i="2" a="1"/>
  <c r="M163" i="2" s="1"/>
  <c r="M171" i="2" a="1"/>
  <c r="M171" i="2" s="1"/>
  <c r="M195" i="2" a="1"/>
  <c r="M195" i="2" s="1"/>
  <c r="M222" i="2" a="1"/>
  <c r="M222" i="2" s="1"/>
  <c r="M79" i="2" a="1"/>
  <c r="M79" i="2" s="1"/>
  <c r="M187" i="2" a="1"/>
  <c r="M187" i="2" s="1"/>
  <c r="M211" i="2" a="1"/>
  <c r="M211" i="2" s="1"/>
  <c r="M213" i="2" a="1"/>
  <c r="M213" i="2" s="1"/>
  <c r="M149" i="2" a="1"/>
  <c r="M149" i="2" s="1"/>
  <c r="M179" i="2" a="1"/>
  <c r="M179" i="2" s="1"/>
  <c r="M160" i="2" a="1"/>
  <c r="M160" i="2" s="1"/>
  <c r="M174" i="2" a="1"/>
  <c r="M174" i="2" s="1"/>
  <c r="M90" i="2" a="1"/>
  <c r="M90" i="2" s="1"/>
  <c r="M175" i="2" a="1"/>
  <c r="M175" i="2" s="1"/>
  <c r="M77" i="2" a="1"/>
  <c r="M77" i="2" s="1"/>
  <c r="M139" i="2" a="1"/>
  <c r="M139" i="2" s="1"/>
  <c r="M114" i="2" a="1"/>
  <c r="M114" i="2" s="1"/>
  <c r="M216" i="2" a="1"/>
  <c r="M216" i="2" s="1"/>
  <c r="M169" i="2" a="1"/>
  <c r="M169" i="2" s="1"/>
  <c r="M125" i="2" a="1"/>
  <c r="M125" i="2" s="1"/>
  <c r="M230" i="2" a="1"/>
  <c r="M230" i="2" s="1"/>
  <c r="M205" i="2" a="1"/>
  <c r="M205" i="2" s="1"/>
  <c r="M146" i="2" a="1"/>
  <c r="M146" i="2" s="1"/>
  <c r="M209" i="2" a="1"/>
  <c r="M209" i="2" s="1"/>
  <c r="M204" i="2" a="1"/>
  <c r="M204" i="2" s="1"/>
  <c r="M145" i="2" a="1"/>
  <c r="M145" i="2" s="1"/>
  <c r="M108" i="2" a="1"/>
  <c r="M108" i="2" s="1"/>
  <c r="M183" i="2" a="1"/>
  <c r="M183" i="2" s="1"/>
  <c r="M17" i="2" a="1"/>
  <c r="M17" i="2" s="1"/>
  <c r="M40" i="2" a="1"/>
  <c r="M40" i="2" s="1"/>
  <c r="M218" i="2" a="1"/>
  <c r="M218" i="2" s="1"/>
  <c r="M16" i="2" a="1"/>
  <c r="M16" i="2" s="1"/>
  <c r="M118" i="2" a="1"/>
  <c r="M118" i="2" s="1"/>
  <c r="M76" i="2" a="1"/>
  <c r="M76" i="2" s="1"/>
  <c r="M152" i="2" a="1"/>
  <c r="M152" i="2" s="1"/>
  <c r="M110" i="2" a="1"/>
  <c r="M110" i="2" s="1"/>
  <c r="M198" i="2" a="1"/>
  <c r="M198" i="2" s="1"/>
  <c r="M51" i="2" a="1"/>
  <c r="M51" i="2" s="1"/>
  <c r="M88" i="2" a="1"/>
  <c r="M88" i="2" s="1"/>
  <c r="M133" i="2" a="1"/>
  <c r="M133" i="2" s="1"/>
  <c r="M180" i="2" a="1"/>
  <c r="M180" i="2" s="1"/>
  <c r="M203" i="2" a="1"/>
  <c r="M203" i="2" s="1"/>
  <c r="M44" i="2" a="1"/>
  <c r="M44" i="2" s="1"/>
  <c r="M159" i="2" a="1"/>
  <c r="M159" i="2" s="1"/>
  <c r="M80" i="2" a="1"/>
  <c r="M80" i="2" s="1"/>
  <c r="M85" i="2" a="1"/>
  <c r="M85" i="2" s="1"/>
  <c r="M8" i="2" a="1"/>
  <c r="M8" i="2" s="1"/>
  <c r="M11" i="2" a="1"/>
  <c r="M11" i="2" s="1"/>
  <c r="M14" i="2" a="1"/>
  <c r="M14" i="2" s="1"/>
  <c r="M34" i="2" a="1"/>
  <c r="M34" i="2" s="1"/>
  <c r="M196" i="2" a="1"/>
  <c r="M196" i="2" s="1"/>
  <c r="M123" i="2" a="1"/>
  <c r="M123" i="2" s="1"/>
  <c r="M68" i="2" a="1"/>
  <c r="M68" i="2" s="1"/>
  <c r="M22" i="2" a="1"/>
  <c r="M22" i="2" s="1"/>
  <c r="M165" i="2" a="1"/>
  <c r="M165" i="2" s="1"/>
  <c r="M32" i="2" a="1"/>
  <c r="M32" i="2" s="1"/>
  <c r="M94" i="2" a="1"/>
  <c r="M94" i="2" s="1"/>
  <c r="M84" i="2" a="1"/>
  <c r="M84" i="2" s="1"/>
  <c r="M168" i="2" a="1"/>
  <c r="M168" i="2" s="1"/>
  <c r="M59" i="2" a="1"/>
  <c r="M59" i="2" s="1"/>
  <c r="M113" i="2" a="1"/>
  <c r="M113" i="2" s="1"/>
  <c r="M28" i="2" a="1"/>
  <c r="M28" i="2" s="1"/>
  <c r="M45" i="2" a="1"/>
  <c r="M45" i="2" s="1"/>
  <c r="M5" i="2" a="1"/>
  <c r="M5" i="2" s="1"/>
  <c r="M21" i="2" a="1"/>
  <c r="M21" i="2" s="1"/>
  <c r="M82" i="2" a="1"/>
  <c r="M82" i="2" s="1"/>
  <c r="M105" i="2" a="1"/>
  <c r="M105" i="2" s="1"/>
  <c r="M208" i="2" a="1"/>
  <c r="M208" i="2" s="1"/>
  <c r="M73" i="2" a="1"/>
  <c r="M73" i="2" s="1"/>
  <c r="M91" i="2" a="1"/>
  <c r="M91" i="2" s="1"/>
  <c r="M61" i="2" a="1"/>
  <c r="M61" i="2" s="1"/>
  <c r="M24" i="2" a="1"/>
  <c r="M24" i="2" s="1"/>
  <c r="M18" i="2" a="1"/>
  <c r="M18" i="2" s="1"/>
  <c r="M154" i="2" a="1"/>
  <c r="M154" i="2" s="1"/>
  <c r="M130" i="2" a="1"/>
  <c r="M130" i="2" s="1"/>
  <c r="M75" i="2" a="1"/>
  <c r="M75" i="2" s="1"/>
  <c r="M48" i="2" a="1"/>
  <c r="M48" i="2" s="1"/>
  <c r="M93" i="2" a="1"/>
  <c r="M93" i="2" s="1"/>
  <c r="M193" i="2" a="1"/>
  <c r="M193" i="2" s="1"/>
  <c r="M207" i="2" a="1"/>
  <c r="M207" i="2" s="1"/>
  <c r="M31" i="2" a="1"/>
  <c r="M31" i="2" s="1"/>
  <c r="M131" i="2" a="1"/>
  <c r="M131" i="2" s="1"/>
  <c r="M164" i="2" a="1"/>
  <c r="M164" i="2" s="1"/>
  <c r="M39" i="2" a="1"/>
  <c r="M39" i="2" s="1"/>
  <c r="M7" i="2" a="1"/>
  <c r="M7" i="2" s="1"/>
  <c r="M124" i="2" a="1"/>
  <c r="M124" i="2" s="1"/>
  <c r="M102" i="2" a="1"/>
  <c r="M102" i="2" s="1"/>
  <c r="M35" i="2" a="1"/>
  <c r="M35" i="2" s="1"/>
  <c r="M19" i="2" a="1"/>
  <c r="M19" i="2" s="1"/>
  <c r="M186" i="2" a="1"/>
  <c r="M186" i="2" s="1"/>
  <c r="M194" i="2" a="1"/>
  <c r="M194" i="2" s="1"/>
  <c r="M13" i="2" a="1"/>
  <c r="M13" i="2" s="1"/>
  <c r="M199" i="2" a="1"/>
  <c r="M199" i="2" s="1"/>
  <c r="M121" i="2" a="1"/>
  <c r="M121" i="2" s="1"/>
  <c r="M158" i="2" a="1"/>
  <c r="M158" i="2" s="1"/>
  <c r="M95" i="2" a="1"/>
  <c r="M95" i="2" s="1"/>
  <c r="M167" i="2" a="1"/>
  <c r="M167" i="2" s="1"/>
  <c r="M106" i="2" a="1"/>
  <c r="M106" i="2" s="1"/>
  <c r="M140" i="2" a="1"/>
  <c r="M140" i="2" s="1"/>
  <c r="M147" i="2" a="1"/>
  <c r="M147" i="2" s="1"/>
  <c r="M81" i="2" a="1"/>
  <c r="M81" i="2" s="1"/>
  <c r="M206" i="2" a="1"/>
  <c r="M206" i="2" s="1"/>
  <c r="M89" i="2" a="1"/>
  <c r="M89" i="2" s="1"/>
  <c r="M132" i="2" a="1"/>
  <c r="M132" i="2" s="1"/>
  <c r="M217" i="2" a="1"/>
  <c r="M217" i="2" s="1"/>
  <c r="M78" i="2" a="1"/>
  <c r="M78" i="2" s="1"/>
  <c r="M69" i="2" a="1"/>
  <c r="M69" i="2" s="1"/>
  <c r="M47" i="2" a="1"/>
  <c r="M47" i="2" s="1"/>
  <c r="M178" i="2" a="1"/>
  <c r="M178" i="2" s="1"/>
  <c r="M86" i="2" a="1"/>
  <c r="M86" i="2" s="1"/>
  <c r="M43" i="2" a="1"/>
  <c r="M43" i="2" s="1"/>
  <c r="M103" i="2" a="1"/>
  <c r="M103" i="2" s="1"/>
  <c r="M143" i="2" a="1"/>
  <c r="M143" i="2" s="1"/>
  <c r="M162" i="2" a="1"/>
  <c r="M162" i="2" s="1"/>
  <c r="M72" i="2" a="1"/>
  <c r="M72" i="2" s="1"/>
  <c r="M202" i="2" a="1"/>
  <c r="M202" i="2" s="1"/>
  <c r="M98" i="2" a="1"/>
  <c r="M98" i="2" s="1"/>
  <c r="M74" i="2" a="1"/>
  <c r="M74" i="2" s="1"/>
  <c r="M117" i="2" a="1"/>
  <c r="M117" i="2" s="1"/>
  <c r="M50" i="2" a="1"/>
  <c r="M50" i="2" s="1"/>
  <c r="M27" i="2" a="1"/>
  <c r="M27" i="2" s="1"/>
  <c r="M3" i="2" a="1"/>
  <c r="M3" i="2" s="1"/>
  <c r="M192" i="2" a="1"/>
  <c r="M192" i="2" s="1"/>
  <c r="M36" i="2" a="1"/>
  <c r="M36" i="2" s="1"/>
  <c r="M42" i="2" a="1"/>
  <c r="M42" i="2" s="1"/>
  <c r="M188" i="2" a="1"/>
  <c r="M188" i="2" s="1"/>
  <c r="M96" i="2" a="1"/>
  <c r="M96" i="2" s="1"/>
  <c r="M2" i="2" a="1"/>
  <c r="M2" i="2" s="1"/>
  <c r="M29" i="2" a="1"/>
  <c r="M29" i="2" s="1"/>
  <c r="M129" i="2" a="1"/>
  <c r="M129" i="2" s="1"/>
  <c r="M52" i="2" a="1"/>
  <c r="M52" i="2" s="1"/>
  <c r="M138" i="2" a="1"/>
  <c r="M138" i="2" s="1"/>
  <c r="M127" i="2" a="1"/>
  <c r="M127" i="2" s="1"/>
  <c r="M150" i="2" a="1"/>
  <c r="M150" i="2" s="1"/>
  <c r="M46" i="2" a="1"/>
  <c r="M46" i="2" s="1"/>
  <c r="M62" i="2" a="1"/>
  <c r="M62" i="2" s="1"/>
  <c r="M9" i="2" a="1"/>
  <c r="M9" i="2" s="1"/>
  <c r="M225" i="2" a="1"/>
  <c r="M225" i="2" s="1"/>
  <c r="M221" i="2" a="1"/>
  <c r="M221" i="2" s="1"/>
  <c r="M100" i="2" a="1"/>
  <c r="M100" i="2" s="1"/>
  <c r="M191" i="2" a="1"/>
  <c r="M191" i="2" s="1"/>
  <c r="M26" i="2" a="1"/>
  <c r="M26" i="2" s="1"/>
  <c r="M176" i="2" a="1"/>
  <c r="M176" i="2" s="1"/>
  <c r="M181" i="2" a="1"/>
  <c r="M181" i="2" s="1"/>
  <c r="M134" i="2" a="1"/>
  <c r="M134" i="2" s="1"/>
  <c r="M83" i="2" a="1"/>
  <c r="M83" i="2" s="1"/>
  <c r="M120" i="2" a="1"/>
  <c r="M120" i="2" s="1"/>
  <c r="M220" i="2" a="1"/>
  <c r="M220" i="2" s="1"/>
  <c r="M153" i="2" a="1"/>
  <c r="M153" i="2" s="1"/>
  <c r="M151" i="2" a="1"/>
  <c r="M151" i="2" s="1"/>
  <c r="M112" i="2" a="1"/>
  <c r="M112" i="2" s="1"/>
  <c r="M200" i="2" a="1"/>
  <c r="M200" i="2" s="1"/>
  <c r="M58" i="2" a="1"/>
  <c r="M58" i="2" s="1"/>
  <c r="M212" i="2" a="1"/>
  <c r="M212" i="2" s="1"/>
  <c r="M215" i="2" a="1"/>
  <c r="M215" i="2" s="1"/>
  <c r="M128" i="2" a="1"/>
  <c r="M128" i="2" s="1"/>
  <c r="M55" i="2" a="1"/>
  <c r="M55" i="2" s="1"/>
  <c r="M99" i="2" a="1"/>
  <c r="M99" i="2" s="1"/>
  <c r="M4" i="2" a="1"/>
  <c r="M4" i="2" s="1"/>
  <c r="M148" i="2" a="1"/>
  <c r="M148" i="2" s="1"/>
  <c r="M41" i="2" a="1"/>
  <c r="M41" i="2" s="1"/>
  <c r="M67" i="2" a="1"/>
  <c r="M67" i="2" s="1"/>
  <c r="M172" i="2" a="1"/>
  <c r="M172" i="2" s="1"/>
  <c r="M223" i="2" a="1"/>
  <c r="M223" i="2" s="1"/>
  <c r="M141" i="2" a="1"/>
  <c r="M141" i="2" s="1"/>
  <c r="M126" i="2" a="1"/>
  <c r="M126" i="2" s="1"/>
  <c r="M111" i="2" a="1"/>
  <c r="M111" i="2" s="1"/>
  <c r="M56" i="2" a="1"/>
  <c r="M56" i="2" s="1"/>
  <c r="M60" i="2" a="1"/>
  <c r="M60" i="2" s="1"/>
  <c r="M104" i="2" a="1"/>
  <c r="M104" i="2" s="1"/>
  <c r="M190" i="2" a="1"/>
  <c r="M190" i="2" s="1"/>
  <c r="M23" i="2" a="1"/>
  <c r="M23" i="2" s="1"/>
  <c r="M144" i="2" a="1"/>
  <c r="M144" i="2" s="1"/>
  <c r="M10" i="2" a="1"/>
  <c r="M10" i="2" s="1"/>
  <c r="M57" i="2" a="1"/>
  <c r="M57" i="2" s="1"/>
  <c r="M53" i="2" a="1"/>
  <c r="M53" i="2" s="1"/>
  <c r="M49" i="2" a="1"/>
  <c r="M49" i="2" s="1"/>
  <c r="M20" i="2" a="1"/>
  <c r="M20" i="2" s="1"/>
  <c r="M30" i="2" a="1"/>
  <c r="M30" i="2" s="1"/>
  <c r="M65" i="2" a="1"/>
  <c r="M65" i="2" s="1"/>
  <c r="M156" i="2" a="1"/>
  <c r="M156" i="2" s="1"/>
  <c r="M107" i="2" a="1"/>
  <c r="M107" i="2" s="1"/>
  <c r="M177" i="2" a="1"/>
  <c r="M177" i="2" s="1"/>
  <c r="M37" i="2" a="1"/>
  <c r="M37" i="2" s="1"/>
  <c r="M63" i="2" a="1"/>
  <c r="M63" i="2" s="1"/>
  <c r="M135" i="2" a="1"/>
  <c r="M135" i="2" s="1"/>
  <c r="M109" i="2" a="1"/>
  <c r="M109" i="2" s="1"/>
  <c r="M54" i="2" a="1"/>
  <c r="M54" i="2" s="1"/>
  <c r="M71" i="2" a="1"/>
  <c r="M71" i="2" s="1"/>
  <c r="M92" i="2" a="1"/>
  <c r="M92" i="2" s="1"/>
  <c r="M25" i="2" a="1"/>
  <c r="M25" i="2" s="1"/>
  <c r="M173" i="2" a="1"/>
  <c r="M173" i="2" s="1"/>
  <c r="M201" i="2" a="1"/>
  <c r="M201" i="2" s="1"/>
  <c r="M33" i="2" a="1"/>
  <c r="M33" i="2" s="1"/>
  <c r="M136" i="2" a="1"/>
  <c r="M136" i="2" s="1"/>
  <c r="M64" i="2" a="1"/>
  <c r="M64" i="2" s="1"/>
  <c r="M97" i="2" a="1"/>
  <c r="M97" i="2" s="1"/>
  <c r="M12" i="2" a="1"/>
  <c r="M12" i="2" s="1"/>
  <c r="M70" i="2" a="1"/>
  <c r="M70" i="2" s="1"/>
  <c r="M101" i="2" a="1"/>
  <c r="M101" i="2" s="1"/>
  <c r="M197" i="2" a="1"/>
  <c r="M197" i="2" s="1"/>
  <c r="M15" i="2" a="1"/>
  <c r="M15" i="2" s="1"/>
  <c r="M142" i="2" a="1"/>
  <c r="M142" i="2" s="1"/>
  <c r="M6" i="2" a="1"/>
  <c r="M6" i="2" s="1"/>
  <c r="M119" i="2" a="1"/>
  <c r="M119" i="2" s="1"/>
  <c r="M219" i="2" a="1"/>
  <c r="M219" i="2" s="1"/>
  <c r="M182" i="2" a="1"/>
  <c r="M182" i="2" s="1"/>
  <c r="M87" i="2" a="1"/>
  <c r="M87" i="2" s="1"/>
  <c r="M189" i="2" a="1"/>
  <c r="M189" i="2" s="1"/>
  <c r="M170" i="2" a="1"/>
  <c r="M170" i="2" s="1"/>
  <c r="M184" i="2" a="1"/>
  <c r="M184" i="2" s="1"/>
  <c r="M137" i="2" a="1"/>
  <c r="M137" i="2" s="1"/>
  <c r="M161" i="2" a="1"/>
  <c r="M161" i="2" s="1"/>
  <c r="M185" i="2" a="1"/>
  <c r="M185" i="2" s="1"/>
  <c r="P40" i="5" l="1" a="1"/>
  <c r="P40" i="5" s="1"/>
  <c r="O44" i="5"/>
  <c r="O40" i="5"/>
  <c r="O30" i="5"/>
  <c r="O22" i="5"/>
  <c r="P22" i="5" a="1"/>
  <c r="P22" i="5" s="1"/>
  <c r="O18" i="5"/>
  <c r="P30" i="5" a="1"/>
  <c r="P30" i="5" s="1"/>
  <c r="P193" i="6"/>
  <c r="Q193" i="6" s="1" a="1"/>
  <c r="Q193" i="6" s="1"/>
  <c r="O212" i="6"/>
  <c r="P191" i="6"/>
  <c r="Q191" i="6" s="1" a="1"/>
  <c r="Q191" i="6" s="1"/>
  <c r="P181" i="6"/>
  <c r="Q181" i="6" s="1" a="1"/>
  <c r="Q181" i="6" s="1"/>
  <c r="O185" i="6"/>
  <c r="P185" i="6"/>
  <c r="Q185" i="6" s="1" a="1"/>
  <c r="Q185" i="6" s="1"/>
  <c r="O189" i="6"/>
  <c r="O223" i="6"/>
  <c r="O192" i="6"/>
  <c r="O176" i="6"/>
  <c r="O198" i="6"/>
  <c r="P180" i="6"/>
  <c r="Q180" i="6" s="1" a="1"/>
  <c r="Q180" i="6" s="1"/>
  <c r="O208" i="6"/>
  <c r="P207" i="6"/>
  <c r="Q207" i="6" s="1" a="1"/>
  <c r="Q207" i="6" s="1"/>
  <c r="O206" i="6"/>
  <c r="O197" i="6"/>
  <c r="P215" i="6"/>
  <c r="Q215" i="6" s="1" a="1"/>
  <c r="Q215" i="6" s="1"/>
  <c r="P219" i="6"/>
  <c r="Q219" i="6" s="1" a="1"/>
  <c r="Q219" i="6" s="1"/>
  <c r="P176" i="6"/>
  <c r="Q176" i="6" s="1" a="1"/>
  <c r="Q176" i="6" s="1"/>
  <c r="O191" i="6"/>
  <c r="O207" i="6"/>
  <c r="P200" i="6"/>
  <c r="Q200" i="6" s="1" a="1"/>
  <c r="Q200" i="6" s="1"/>
  <c r="P199" i="6"/>
  <c r="Q199" i="6" s="1" a="1"/>
  <c r="Q199" i="6" s="1"/>
  <c r="P223" i="6"/>
  <c r="Q223" i="6" s="1" a="1"/>
  <c r="Q223" i="6" s="1"/>
  <c r="O178" i="6"/>
  <c r="P206" i="6"/>
  <c r="Q206" i="6" s="1" a="1"/>
  <c r="Q206" i="6" s="1"/>
  <c r="P198" i="6"/>
  <c r="Q198" i="6" s="1" a="1"/>
  <c r="Q198" i="6" s="1"/>
  <c r="O172" i="6"/>
  <c r="O217" i="6"/>
  <c r="O196" i="6"/>
  <c r="O186" i="6"/>
  <c r="P212" i="6"/>
  <c r="Q212" i="6" s="1" a="1"/>
  <c r="Q212" i="6" s="1"/>
  <c r="O202" i="6"/>
  <c r="P194" i="6"/>
  <c r="Q194" i="6" s="1" a="1"/>
  <c r="Q194" i="6" s="1"/>
  <c r="O188" i="6"/>
  <c r="O173" i="6"/>
  <c r="P218" i="6"/>
  <c r="Q218" i="6" s="1" a="1"/>
  <c r="Q218" i="6" s="1"/>
  <c r="P178" i="6"/>
  <c r="Q178" i="6" s="1" a="1"/>
  <c r="Q178" i="6" s="1"/>
  <c r="O182" i="6"/>
  <c r="P196" i="6"/>
  <c r="Q196" i="6" s="1" a="1"/>
  <c r="Q196" i="6" s="1"/>
  <c r="O221" i="6"/>
  <c r="O220" i="6"/>
  <c r="P220" i="6"/>
  <c r="Q220" i="6" s="1" a="1"/>
  <c r="Q220" i="6" s="1"/>
  <c r="O184" i="6"/>
  <c r="O177" i="6"/>
  <c r="O201" i="6"/>
  <c r="O183" i="6"/>
  <c r="P192" i="6"/>
  <c r="Q192" i="6" s="1" a="1"/>
  <c r="Q192" i="6" s="1"/>
  <c r="O219" i="6"/>
  <c r="P201" i="6"/>
  <c r="Q201" i="6" s="1" a="1"/>
  <c r="Q201" i="6" s="1"/>
  <c r="O180" i="6"/>
  <c r="O218" i="6"/>
  <c r="O203" i="6"/>
  <c r="O194" i="6"/>
  <c r="O200" i="6"/>
  <c r="P197" i="6"/>
  <c r="Q197" i="6" s="1" a="1"/>
  <c r="Q197" i="6" s="1"/>
  <c r="O181" i="6"/>
  <c r="O225" i="6"/>
  <c r="O190" i="6"/>
  <c r="P190" i="6"/>
  <c r="Q190" i="6" s="1" a="1"/>
  <c r="Q190" i="6" s="1"/>
  <c r="O193" i="6"/>
  <c r="P225" i="6"/>
  <c r="Q225" i="6" s="1" a="1"/>
  <c r="Q225" i="6" s="1"/>
  <c r="P189" i="6"/>
  <c r="Q189" i="6" s="1" a="1"/>
  <c r="Q189" i="6" s="1"/>
  <c r="O215" i="6"/>
  <c r="P184" i="6"/>
  <c r="Q184" i="6" s="1" a="1"/>
  <c r="Q184" i="6" s="1"/>
  <c r="V20" i="2"/>
  <c r="X20" i="2"/>
  <c r="Z20" i="2"/>
  <c r="AD20" i="2"/>
  <c r="Y20" i="2"/>
  <c r="AA20" i="2"/>
  <c r="W20" i="2"/>
  <c r="AC20" i="2"/>
  <c r="AB20" i="2"/>
  <c r="V10" i="6" l="1" a="1"/>
  <c r="V10" i="6" s="1"/>
  <c r="AD10" i="6" a="1"/>
  <c r="AD10" i="6" s="1"/>
  <c r="Y5" i="6"/>
  <c r="X10" i="6" a="1"/>
  <c r="X10" i="6" s="1"/>
  <c r="AA10" i="6" a="1"/>
  <c r="AA10" i="6" s="1"/>
  <c r="AB5" i="6"/>
  <c r="Z11" i="6" a="1"/>
  <c r="Z11" i="6" s="1"/>
  <c r="AB11" i="6" a="1"/>
  <c r="AB11" i="6" s="1"/>
  <c r="Z5" i="6"/>
  <c r="X5" i="6"/>
  <c r="V5" i="6"/>
  <c r="Z10" i="6" a="1"/>
  <c r="Z10" i="6" s="1"/>
  <c r="W11" i="6" a="1"/>
  <c r="W11" i="6" s="1"/>
  <c r="AD5" i="6"/>
  <c r="AA11" i="6" a="1"/>
  <c r="AA11" i="6" s="1"/>
  <c r="V11" i="6" a="1"/>
  <c r="V11" i="6" s="1"/>
  <c r="AA5" i="6"/>
  <c r="Y11" i="6" a="1"/>
  <c r="Y11" i="6" s="1"/>
  <c r="AC5" i="6"/>
  <c r="AD11" i="6" a="1"/>
  <c r="AD11" i="6" s="1"/>
  <c r="X11" i="6" a="1"/>
  <c r="X11" i="6" s="1"/>
  <c r="AC11" i="6" a="1"/>
  <c r="AC11" i="6" s="1"/>
  <c r="AB10" i="6" a="1"/>
  <c r="AB10" i="6" s="1"/>
  <c r="Y10" i="6" a="1"/>
  <c r="Y10" i="6" s="1"/>
  <c r="AC10" i="6" a="1"/>
  <c r="AC10" i="6" s="1"/>
  <c r="W5" i="6"/>
  <c r="W10" i="6" a="1"/>
  <c r="W10" i="6" s="1"/>
  <c r="AF25" i="2"/>
  <c r="AE25" i="2"/>
  <c r="AF20" i="2"/>
  <c r="AE20" i="2"/>
  <c r="Q139" i="6" l="1" a="1"/>
  <c r="Q139" i="6" s="1"/>
  <c r="Q157" i="6" a="1"/>
  <c r="Q157" i="6" s="1"/>
  <c r="Q175" i="6" a="1"/>
  <c r="Q175" i="6" s="1"/>
  <c r="Q211" i="6" a="1"/>
  <c r="Q211" i="6" s="1"/>
  <c r="Q166" i="6" a="1"/>
  <c r="Q166" i="6" s="1"/>
  <c r="Q77" i="6" a="1"/>
  <c r="Q77" i="6" s="1"/>
  <c r="Q122" i="6" a="1"/>
  <c r="Q122" i="6" s="1"/>
  <c r="Q149" i="6" a="1"/>
  <c r="Q149" i="6" s="1"/>
  <c r="Q114" i="6" a="1"/>
  <c r="Q114" i="6" s="1"/>
  <c r="Q204" i="6" a="1"/>
  <c r="Q204" i="6" s="1"/>
  <c r="Q79" i="6" a="1"/>
  <c r="Q79" i="6" s="1"/>
  <c r="Q115" i="6" a="1"/>
  <c r="Q115" i="6" s="1"/>
  <c r="Q169" i="6" a="1"/>
  <c r="Q169" i="6" s="1"/>
  <c r="Q187" i="6" a="1"/>
  <c r="Q187" i="6" s="1"/>
  <c r="Q195" i="6" a="1"/>
  <c r="Q195" i="6" s="1"/>
  <c r="Q205" i="6" a="1"/>
  <c r="Q205" i="6" s="1"/>
  <c r="Q213" i="6" a="1"/>
  <c r="Q213" i="6" s="1"/>
  <c r="Q160" i="6" a="1"/>
  <c r="Q160" i="6" s="1"/>
  <c r="Q116" i="6" a="1"/>
  <c r="Q116" i="6" s="1"/>
  <c r="Q125" i="6" a="1"/>
  <c r="Q125" i="6" s="1"/>
  <c r="Q170" i="6" a="1"/>
  <c r="Q170" i="6" s="1"/>
  <c r="Q179" i="6" a="1"/>
  <c r="Q179" i="6" s="1"/>
  <c r="Q224" i="6" a="1"/>
  <c r="Q224" i="6" s="1"/>
  <c r="Q90" i="6" a="1"/>
  <c r="Q90" i="6" s="1"/>
  <c r="Q216" i="6" a="1"/>
  <c r="Q216" i="6" s="1"/>
  <c r="Q145" i="6" a="1"/>
  <c r="Q145" i="6" s="1"/>
  <c r="Q163" i="6" a="1"/>
  <c r="Q163" i="6" s="1"/>
  <c r="Q171" i="6" a="1"/>
  <c r="Q171" i="6" s="1"/>
  <c r="Q146" i="6" a="1"/>
  <c r="Q146" i="6" s="1"/>
  <c r="Q155" i="6" a="1"/>
  <c r="Q155" i="6" s="1"/>
  <c r="Q209" i="6" a="1"/>
  <c r="Q209" i="6" s="1"/>
  <c r="Q66" i="6" a="1"/>
  <c r="Q66" i="6" s="1"/>
  <c r="Q174" i="6" a="1"/>
  <c r="Q174" i="6" s="1"/>
  <c r="Q210" i="6" a="1"/>
  <c r="Q210" i="6" s="1"/>
  <c r="AE5" i="6"/>
  <c r="AF5" i="6"/>
  <c r="AG25" i="2"/>
  <c r="AG20" i="2"/>
  <c r="AG5" i="6" l="1"/>
  <c r="V6" i="6"/>
  <c r="W6" i="6"/>
  <c r="AB6" i="6"/>
  <c r="AD6" i="6"/>
  <c r="Z6" i="6"/>
  <c r="AC6" i="6"/>
  <c r="X6" i="6"/>
  <c r="AA6" i="6"/>
  <c r="Y6" i="6"/>
  <c r="AE6" i="6" l="1"/>
  <c r="AF6" i="6"/>
  <c r="AG6" i="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<sst xmlns="http://schemas.openxmlformats.org/spreadsheetml/2006/main" count="1075" uniqueCount="67">
  <si>
    <t>AA</t>
  </si>
  <si>
    <t>BA</t>
  </si>
  <si>
    <t>BB</t>
  </si>
  <si>
    <t>CB</t>
  </si>
  <si>
    <t>CC</t>
  </si>
  <si>
    <t>DC</t>
  </si>
  <si>
    <t>DD</t>
  </si>
  <si>
    <t>Sınıf Ortalaması</t>
  </si>
  <si>
    <t>Öğrenci</t>
  </si>
  <si>
    <t>Standart Sapma</t>
  </si>
  <si>
    <t>Standart skor</t>
  </si>
  <si>
    <t>FF</t>
  </si>
  <si>
    <t>FD</t>
  </si>
  <si>
    <t>&lt;22</t>
  </si>
  <si>
    <t>&lt;24</t>
  </si>
  <si>
    <t>&lt;26</t>
  </si>
  <si>
    <t>&lt;28</t>
  </si>
  <si>
    <t>&lt;30</t>
  </si>
  <si>
    <t>&lt;32</t>
  </si>
  <si>
    <t>&lt;34</t>
  </si>
  <si>
    <t>&lt;36</t>
  </si>
  <si>
    <t>Öğrenci No</t>
  </si>
  <si>
    <t>Adı-Soyadı</t>
  </si>
  <si>
    <t>Vize Notu</t>
  </si>
  <si>
    <t>Final Notu</t>
  </si>
  <si>
    <t>Mevcut Tabloda Sınıf Ortalaması Aralığı</t>
  </si>
  <si>
    <t>Mevcutta sayı</t>
  </si>
  <si>
    <t>Başarılı</t>
  </si>
  <si>
    <t>Başarısız</t>
  </si>
  <si>
    <t>Toplam Öğrenci</t>
  </si>
  <si>
    <t>Hesaplamaya katılan</t>
  </si>
  <si>
    <t>Mevcutta finalde en düşük t skor</t>
  </si>
  <si>
    <t>Bütünleme Sonrası Ham başarı notu</t>
  </si>
  <si>
    <t>Bütünleme Notu</t>
  </si>
  <si>
    <t>GR</t>
  </si>
  <si>
    <t>Mevcutta Final Harf Notu</t>
  </si>
  <si>
    <t>Mevcutta Bütte Harf Notu</t>
  </si>
  <si>
    <t>Final Tskor</t>
  </si>
  <si>
    <t>Büt Tskor</t>
  </si>
  <si>
    <t>Önerilende Final Sınıf Sıralama</t>
  </si>
  <si>
    <t>Büt</t>
  </si>
  <si>
    <t>Vizze</t>
  </si>
  <si>
    <t>Final</t>
  </si>
  <si>
    <t>Bütünlemeye göre</t>
  </si>
  <si>
    <t>Finale Göre</t>
  </si>
  <si>
    <t>Final Ham başarı Notu</t>
  </si>
  <si>
    <t>Vize</t>
  </si>
  <si>
    <t>Önerilen Final AA Sıralama için Ham Puan</t>
  </si>
  <si>
    <t>Önerilen Final BA Sıralama için Ham Puan</t>
  </si>
  <si>
    <t>Önerilen Final BB Sıralama için Ham Puan</t>
  </si>
  <si>
    <t>Önerilen Final CB Sıralama için Ham Puan</t>
  </si>
  <si>
    <t>Önerilen Final CC Sıralama için Ham Puan</t>
  </si>
  <si>
    <t>Önerilen Final DC Sıralama için Ham Puan</t>
  </si>
  <si>
    <t>Önerilen Final DD Sıralama için Ham Puan</t>
  </si>
  <si>
    <t>TABLO</t>
  </si>
  <si>
    <t>Finalde Harf Notu</t>
  </si>
  <si>
    <t>Büt. Ham Başarı</t>
  </si>
  <si>
    <t>Bütte Harf Notu</t>
  </si>
  <si>
    <t>Final Harf Notu en düşük ham puan</t>
  </si>
  <si>
    <t>Final Harf Notu Sayıları</t>
  </si>
  <si>
    <t>Büt Harf Notu Sayıları</t>
  </si>
  <si>
    <t>Final Harf Notu en yüksek ham puan</t>
  </si>
  <si>
    <t>Yüzdelik</t>
  </si>
  <si>
    <t>DDS'de final ham başarı notu</t>
  </si>
  <si>
    <t>DDS'de büt ham başarı notu</t>
  </si>
  <si>
    <t>Önerilende Bütünleme Sınıf Sıralama</t>
  </si>
  <si>
    <t>Öğrenci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</si>
</sst>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theme="1"/>
      <name val="Arial"/>
      <family val="2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83">
    <xf numFmtId="0" fontId="0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9" applyNumberFormat="0" applyAlignment="0" applyProtection="0"/>
    <xf numFmtId="0" fontId="16" fillId="8" borderId="10" applyNumberFormat="0" applyAlignment="0" applyProtection="0"/>
    <xf numFmtId="0" fontId="17" fillId="8" borderId="9" applyNumberFormat="0" applyAlignment="0" applyProtection="0"/>
    <xf numFmtId="0" fontId="18" fillId="0" borderId="11" applyNumberFormat="0" applyFill="0" applyAlignment="0" applyProtection="0"/>
    <xf numFmtId="0" fontId="19" fillId="9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3" applyNumberFormat="0" applyFont="0" applyAlignment="0" applyProtection="0"/>
    <xf numFmtId="0" fontId="2" fillId="0" borderId="0"/>
    <xf numFmtId="0" fontId="2" fillId="10" borderId="13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0" borderId="1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3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3" borderId="2" xfId="0" applyFill="1" applyBorder="1"/>
    <xf numFmtId="0" fontId="0" fillId="2" borderId="2" xfId="0" applyFill="1" applyBorder="1"/>
    <xf numFmtId="0" fontId="5" fillId="0" borderId="2" xfId="0" applyFont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6" fillId="3" borderId="2" xfId="0" applyFont="1" applyFill="1" applyBorder="1"/>
    <xf numFmtId="0" fontId="5" fillId="3" borderId="0" xfId="0" applyFont="1" applyFill="1"/>
    <xf numFmtId="0" fontId="6" fillId="3" borderId="0" xfId="0" applyFont="1" applyFill="1"/>
    <xf numFmtId="0" fontId="5" fillId="0" borderId="2" xfId="0" applyFont="1" applyBorder="1"/>
    <xf numFmtId="0" fontId="7" fillId="3" borderId="2" xfId="0" applyFont="1" applyFill="1" applyBorder="1"/>
    <xf numFmtId="0" fontId="5" fillId="3" borderId="0" xfId="0" applyFont="1" applyFill="1" applyAlignment="1">
      <alignment wrapText="1"/>
    </xf>
    <xf numFmtId="0" fontId="23" fillId="3" borderId="2" xfId="0" applyFont="1" applyFill="1" applyBorder="1"/>
    <xf numFmtId="0" fontId="24" fillId="3" borderId="2" xfId="0" applyFont="1" applyFill="1" applyBorder="1" applyAlignment="1">
      <alignment wrapText="1"/>
    </xf>
    <xf numFmtId="0" fontId="23" fillId="3" borderId="0" xfId="0" applyFont="1" applyFill="1"/>
    <xf numFmtId="2" fontId="5" fillId="3" borderId="2" xfId="0" applyNumberFormat="1" applyFont="1" applyFill="1" applyBorder="1"/>
    <xf numFmtId="164" fontId="0" fillId="3" borderId="2" xfId="0" applyNumberFormat="1" applyFill="1" applyBorder="1"/>
    <xf numFmtId="0" fontId="26" fillId="3" borderId="2" xfId="0" applyFont="1" applyFill="1" applyBorder="1" applyAlignment="1">
      <alignment wrapText="1"/>
    </xf>
    <xf numFmtId="0" fontId="27" fillId="3" borderId="2" xfId="0" applyFont="1" applyFill="1" applyBorder="1"/>
    <xf numFmtId="0" fontId="27" fillId="3" borderId="0" xfId="0" applyFont="1" applyFill="1"/>
    <xf numFmtId="164" fontId="0" fillId="0" borderId="0" xfId="0" applyNumberFormat="1"/>
    <xf numFmtId="0" fontId="7" fillId="0" borderId="2" xfId="0" applyFont="1" applyBorder="1" applyAlignment="1">
      <alignment wrapText="1"/>
    </xf>
    <xf numFmtId="0" fontId="23" fillId="0" borderId="0" xfId="0" applyFont="1"/>
    <xf numFmtId="0" fontId="28" fillId="0" borderId="0" xfId="0" applyFont="1"/>
    <xf numFmtId="1" fontId="5" fillId="3" borderId="2" xfId="0" applyNumberFormat="1" applyFont="1" applyFill="1" applyBorder="1"/>
    <xf numFmtId="0" fontId="29" fillId="0" borderId="2" xfId="0" applyFont="1" applyBorder="1" applyAlignment="1">
      <alignment wrapText="1"/>
    </xf>
    <xf numFmtId="0" fontId="29" fillId="0" borderId="16" xfId="0" applyFont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</cellXfs>
  <cellStyles count="83">
    <cellStyle name="%20 - Vurgu1" xfId="18" builtinId="30" customBuiltin="1"/>
    <cellStyle name="%20 - Vurgu1 2" xfId="45" xr:uid="{3934C967-BAD1-4B99-95ED-948FA3B75B4C}"/>
    <cellStyle name="%20 - Vurgu1 3" xfId="65" xr:uid="{49441388-6146-40C6-912C-D70AD22BDC95}"/>
    <cellStyle name="%20 - Vurgu2" xfId="22" builtinId="34" customBuiltin="1"/>
    <cellStyle name="%20 - Vurgu2 2" xfId="48" xr:uid="{B6E31A70-999E-4800-AE2B-A0654EAB28BD}"/>
    <cellStyle name="%20 - Vurgu2 3" xfId="68" xr:uid="{27A6F16D-CE48-4952-B2EC-ED77469F9B45}"/>
    <cellStyle name="%20 - Vurgu3" xfId="26" builtinId="38" customBuiltin="1"/>
    <cellStyle name="%20 - Vurgu3 2" xfId="51" xr:uid="{57BF182F-55A1-49DB-ADC4-9214C9EDB061}"/>
    <cellStyle name="%20 - Vurgu3 3" xfId="71" xr:uid="{75BAB6A3-23DB-4552-9ADA-E9D124156A8B}"/>
    <cellStyle name="%20 - Vurgu4" xfId="30" builtinId="42" customBuiltin="1"/>
    <cellStyle name="%20 - Vurgu4 2" xfId="54" xr:uid="{E3710819-30E5-46AA-9924-0AB83F6C6D0C}"/>
    <cellStyle name="%20 - Vurgu4 3" xfId="74" xr:uid="{8C138572-EDA8-4CB5-9059-F1ACD92CBF62}"/>
    <cellStyle name="%20 - Vurgu5" xfId="34" builtinId="46" customBuiltin="1"/>
    <cellStyle name="%20 - Vurgu5 2" xfId="57" xr:uid="{4CC4CDEB-5C5D-442F-A505-C316FABDE5C8}"/>
    <cellStyle name="%20 - Vurgu5 3" xfId="77" xr:uid="{666D7255-9ABD-4123-BD00-18258B167DF0}"/>
    <cellStyle name="%20 - Vurgu6" xfId="38" builtinId="50" customBuiltin="1"/>
    <cellStyle name="%20 - Vurgu6 2" xfId="60" xr:uid="{F7AE0665-14BD-4934-BB77-58E88552BDEA}"/>
    <cellStyle name="%20 - Vurgu6 3" xfId="80" xr:uid="{908624DB-1CD0-4E74-A926-C8E91B7BD598}"/>
    <cellStyle name="%40 - Vurgu1" xfId="19" builtinId="31" customBuiltin="1"/>
    <cellStyle name="%40 - Vurgu1 2" xfId="46" xr:uid="{4BEA8291-0F54-4377-804A-535A5873310E}"/>
    <cellStyle name="%40 - Vurgu1 3" xfId="66" xr:uid="{4C497808-EB84-4F36-BE29-7B644F4CD429}"/>
    <cellStyle name="%40 - Vurgu2" xfId="23" builtinId="35" customBuiltin="1"/>
    <cellStyle name="%40 - Vurgu2 2" xfId="49" xr:uid="{3C2F3F6B-CA86-4CCF-B86B-5ADFA617791E}"/>
    <cellStyle name="%40 - Vurgu2 3" xfId="69" xr:uid="{85E6C6F9-048F-4428-AC34-61A84D6A276F}"/>
    <cellStyle name="%40 - Vurgu3" xfId="27" builtinId="39" customBuiltin="1"/>
    <cellStyle name="%40 - Vurgu3 2" xfId="52" xr:uid="{8565F931-BA04-4B1A-9E54-9118996DCAAD}"/>
    <cellStyle name="%40 - Vurgu3 3" xfId="72" xr:uid="{CC709831-2889-4AB2-8CFC-22943F24A181}"/>
    <cellStyle name="%40 - Vurgu4" xfId="31" builtinId="43" customBuiltin="1"/>
    <cellStyle name="%40 - Vurgu4 2" xfId="55" xr:uid="{544F6749-117F-4BCB-BDCB-7B51FCD4714F}"/>
    <cellStyle name="%40 - Vurgu4 3" xfId="75" xr:uid="{5AE9D51A-96F7-49FF-83AE-A3C249DB21CC}"/>
    <cellStyle name="%40 - Vurgu5" xfId="35" builtinId="47" customBuiltin="1"/>
    <cellStyle name="%40 - Vurgu5 2" xfId="58" xr:uid="{3BCC5469-E72B-4FB7-9737-CC6C2B14F39E}"/>
    <cellStyle name="%40 - Vurgu5 3" xfId="78" xr:uid="{EB9C19F7-A6D2-4AA4-9BF2-A0A0A4AE655B}"/>
    <cellStyle name="%40 - Vurgu6" xfId="39" builtinId="51" customBuiltin="1"/>
    <cellStyle name="%40 - Vurgu6 2" xfId="61" xr:uid="{34CD16F7-13A0-4763-9279-FA8C19C4E3D6}"/>
    <cellStyle name="%40 - Vurgu6 3" xfId="81" xr:uid="{7F3D56A6-3C67-443F-85C0-779D810D8E83}"/>
    <cellStyle name="%60 - Vurgu1" xfId="20" builtinId="32" customBuiltin="1"/>
    <cellStyle name="%60 - Vurgu1 2" xfId="47" xr:uid="{60336886-58E7-4BD8-A597-FAFE55B4867E}"/>
    <cellStyle name="%60 - Vurgu1 3" xfId="67" xr:uid="{16010D2E-0BAA-416C-98F5-7D9C55DE023C}"/>
    <cellStyle name="%60 - Vurgu2" xfId="24" builtinId="36" customBuiltin="1"/>
    <cellStyle name="%60 - Vurgu2 2" xfId="50" xr:uid="{F10C43AD-9385-4BDE-8E2D-5ACFEBCEB9C8}"/>
    <cellStyle name="%60 - Vurgu2 3" xfId="70" xr:uid="{0426B1DA-5461-49E9-B579-31FE49A6A65D}"/>
    <cellStyle name="%60 - Vurgu3" xfId="28" builtinId="40" customBuiltin="1"/>
    <cellStyle name="%60 - Vurgu3 2" xfId="53" xr:uid="{88A9A0B5-05FD-44E8-9ABE-14A3E11FB456}"/>
    <cellStyle name="%60 - Vurgu3 3" xfId="73" xr:uid="{407069C8-2659-438B-816D-6CA42DD7A46D}"/>
    <cellStyle name="%60 - Vurgu4" xfId="32" builtinId="44" customBuiltin="1"/>
    <cellStyle name="%60 - Vurgu4 2" xfId="56" xr:uid="{A77F4988-68B3-47C0-B4EB-4204C527CA7C}"/>
    <cellStyle name="%60 - Vurgu4 3" xfId="76" xr:uid="{DCC74494-B7C4-4869-8599-C51F76772399}"/>
    <cellStyle name="%60 - Vurgu5" xfId="36" builtinId="48" customBuiltin="1"/>
    <cellStyle name="%60 - Vurgu5 2" xfId="59" xr:uid="{AF1C596E-81B8-434C-AC9A-5456E4A0A7C7}"/>
    <cellStyle name="%60 - Vurgu5 3" xfId="79" xr:uid="{608DF2B6-7AF5-49EA-B597-DCCDF25D50DB}"/>
    <cellStyle name="%60 - Vurgu6" xfId="40" builtinId="52" customBuiltin="1"/>
    <cellStyle name="%60 - Vurgu6 2" xfId="62" xr:uid="{4723D745-4B60-484B-9DD1-5D5AC7F5A86D}"/>
    <cellStyle name="%60 - Vurgu6 3" xfId="82" xr:uid="{411EB755-22EE-451C-A20F-7341056CEE4E}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1" xr:uid="{5989C6FC-3FF1-438C-9AA5-1912BCC5155A}"/>
    <cellStyle name="Normal 3" xfId="43" xr:uid="{93EFA9EB-3D6A-4A19-994E-F218C0E29C52}"/>
    <cellStyle name="Normal 4" xfId="63" xr:uid="{96E0291A-454E-48A8-88CF-A7925DBA9617}"/>
    <cellStyle name="Not 2" xfId="42" xr:uid="{A89461F5-8458-42DC-9C94-EEC25DEC50BC}"/>
    <cellStyle name="Not 3" xfId="44" xr:uid="{FA42C456-DB49-4702-8674-B7159DA2CE51}"/>
    <cellStyle name="Not 4" xfId="64" xr:uid="{A5A03515-459C-4329-BAFE-915354969662}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Bütünlemeye Göre</a:t>
            </a:r>
            <a:r>
              <a:rPr lang="tr-TR" baseline="0"/>
              <a:t> </a:t>
            </a:r>
            <a:r>
              <a:rPr lang="tr-TR"/>
              <a:t>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8596719284261654"/>
          <c:y val="0.15283224400871459"/>
          <c:w val="0.81318941092628327"/>
          <c:h val="0.64048141858084728"/>
        </c:manualLayout>
      </c:layout>
      <c:lineChart>
        <c:grouping val="standard"/>
        <c:varyColors val="0"/>
        <c:ser>
          <c:idx val="0"/>
          <c:order val="0"/>
          <c:tx>
            <c:v>Mevcut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Yaklaşık'!$V$20:$AD$20</c:f>
              <c:numCache>
                <c:formatCode>General</c:formatCode>
                <c:ptCount val="9"/>
                <c:pt idx="0">
                  <c:v>79</c:v>
                </c:pt>
                <c:pt idx="1">
                  <c:v>12</c:v>
                </c:pt>
                <c:pt idx="2">
                  <c:v>36</c:v>
                </c:pt>
                <c:pt idx="3">
                  <c:v>47</c:v>
                </c:pt>
                <c:pt idx="4">
                  <c:v>53</c:v>
                </c:pt>
                <c:pt idx="5">
                  <c:v>38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9B9-9A21-D5430E5B239A}"/>
            </c:ext>
          </c:extLst>
        </c:ser>
        <c:ser>
          <c:idx val="1"/>
          <c:order val="1"/>
          <c:tx>
            <c:v>Mevcutta yüzdelik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Yaklaşık'!$V$21:$AD$21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9B9-9A21-D5430E5B239A}"/>
            </c:ext>
          </c:extLst>
        </c:ser>
        <c:ser>
          <c:idx val="2"/>
          <c:order val="2"/>
          <c:tx>
            <c:v>Önerilen Yüzdelik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Yaklaşık'!$V$22:$AD$22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4-49B9-9A21-D5430E5B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74655"/>
        <c:axId val="126770495"/>
      </c:lineChart>
      <c:catAx>
        <c:axId val="12677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0495"/>
        <c:crosses val="autoZero"/>
        <c:auto val="1"/>
        <c:lblAlgn val="ctr"/>
        <c:lblOffset val="100"/>
        <c:noMultiLvlLbl val="0"/>
      </c:catAx>
      <c:valAx>
        <c:axId val="12677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4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Finale Göre 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'Mevcut Bağ. Değ. Yaklaşık'!$S$25:$U$25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Yaklaşık'!$V$25:$AD$25</c:f>
              <c:numCache>
                <c:formatCode>General</c:formatCode>
                <c:ptCount val="9"/>
                <c:pt idx="0">
                  <c:v>94</c:v>
                </c:pt>
                <c:pt idx="1">
                  <c:v>31</c:v>
                </c:pt>
                <c:pt idx="2">
                  <c:v>27</c:v>
                </c:pt>
                <c:pt idx="3">
                  <c:v>32</c:v>
                </c:pt>
                <c:pt idx="4">
                  <c:v>46</c:v>
                </c:pt>
                <c:pt idx="5">
                  <c:v>35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4-4778-A853-AE4E5A3AFE55}"/>
            </c:ext>
          </c:extLst>
        </c:ser>
        <c:ser>
          <c:idx val="1"/>
          <c:order val="1"/>
          <c:tx>
            <c:strRef>
              <c:f>'Mevcut Bağ. Değ. Yaklaşık'!$S$26:$U$26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Yaklaşık'!$V$26:$AD$26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4-4778-A853-AE4E5A3AFE55}"/>
            </c:ext>
          </c:extLst>
        </c:ser>
        <c:ser>
          <c:idx val="2"/>
          <c:order val="2"/>
          <c:tx>
            <c:strRef>
              <c:f>'Mevcut Bağ. Değ. Yaklaşık'!$S$27:$U$27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Yaklaşık'!$V$27:$AD$27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4-4778-A853-AE4E5A3A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6031"/>
        <c:axId val="34283119"/>
      </c:lineChart>
      <c:catAx>
        <c:axId val="3428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3119"/>
        <c:crosses val="autoZero"/>
        <c:auto val="1"/>
        <c:lblAlgn val="ctr"/>
        <c:lblOffset val="100"/>
        <c:noMultiLvlLbl val="0"/>
      </c:catAx>
      <c:valAx>
        <c:axId val="3428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6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uygulanırsa'!$V$5:$AD$5</c:f>
              <c:numCache>
                <c:formatCode>General</c:formatCode>
                <c:ptCount val="9"/>
                <c:pt idx="0">
                  <c:v>83</c:v>
                </c:pt>
                <c:pt idx="1">
                  <c:v>42</c:v>
                </c:pt>
                <c:pt idx="2">
                  <c:v>15</c:v>
                </c:pt>
                <c:pt idx="3">
                  <c:v>24</c:v>
                </c:pt>
                <c:pt idx="4">
                  <c:v>36</c:v>
                </c:pt>
                <c:pt idx="5">
                  <c:v>45</c:v>
                </c:pt>
                <c:pt idx="6">
                  <c:v>36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BF1-ADA7-C4B16D73186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layout>
        <c:manualLayout>
          <c:xMode val="edge"/>
          <c:yMode val="edge"/>
          <c:x val="0.25993044619422573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uygulanırsa'!$V$6:$AD$6</c:f>
              <c:numCache>
                <c:formatCode>General</c:formatCode>
                <c:ptCount val="9"/>
                <c:pt idx="0">
                  <c:v>63</c:v>
                </c:pt>
                <c:pt idx="1">
                  <c:v>28</c:v>
                </c:pt>
                <c:pt idx="2">
                  <c:v>15</c:v>
                </c:pt>
                <c:pt idx="3">
                  <c:v>31</c:v>
                </c:pt>
                <c:pt idx="4">
                  <c:v>47</c:v>
                </c:pt>
                <c:pt idx="5">
                  <c:v>52</c:v>
                </c:pt>
                <c:pt idx="6">
                  <c:v>37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6-47C2-BE5A-471D3501D8D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137160</xdr:colOff>
      <xdr:row>27</xdr:row>
      <xdr:rowOff>53340</xdr:rowOff>
    </xdr:from>
    <xdr:to>
      <xdr:col>41</xdr:col>
      <xdr:colOff>312420</xdr:colOff>
      <xdr:row>44</xdr:row>
      <xdr:rowOff>30480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2F2289F-366B-47ED-9D45-24E32B987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</xdr:colOff>
      <xdr:row>27</xdr:row>
      <xdr:rowOff>57150</xdr:rowOff>
    </xdr:from>
    <xdr:to>
      <xdr:col>29</xdr:col>
      <xdr:colOff>487680</xdr:colOff>
      <xdr:row>44</xdr:row>
      <xdr:rowOff>53340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F45BAB64-5CB8-31A4-12F0-9AF77E232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335280</xdr:colOff>
      <xdr:row>11</xdr:row>
      <xdr:rowOff>171450</xdr:rowOff>
    </xdr:from>
    <xdr:to>
      <xdr:col>28</xdr:col>
      <xdr:colOff>114300</xdr:colOff>
      <xdr:row>40</xdr:row>
      <xdr:rowOff>22860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5BB17D8E-899B-493F-B92B-43143C814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137160</xdr:colOff>
      <xdr:row>12</xdr:row>
      <xdr:rowOff>0</xdr:rowOff>
    </xdr:from>
    <xdr:to>
      <xdr:col>39</xdr:col>
      <xdr:colOff>327660</xdr:colOff>
      <xdr:row>40</xdr:row>
      <xdr:rowOff>38100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1C4F8316-E479-4EB3-B595-5376CBCEA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7406C-9913-4D30-8D4B-64696AB5276C}">
  <dimension ref="A1:AI339"/>
  <sheetViews>
    <sheetView workbookViewId="0">
      <selection activeCell="E2" sqref="E2:E331"/>
    </sheetView>
  </sheetViews>
  <sheetFormatPr defaultRowHeight="14.5" x14ac:dyDescent="0.35"/>
  <cols>
    <col min="1" max="1" width="7.1796875" bestFit="1" customWidth="1"/>
    <col min="2" max="2" width="7.453125" bestFit="1" customWidth="1"/>
    <col min="3" max="4" width="5.1796875" style="26" bestFit="1" customWidth="1"/>
    <col min="5" max="5" width="10.08984375" style="26" customWidth="1"/>
    <col min="6" max="6" width="3.36328125" style="18" hidden="1" customWidth="1"/>
    <col min="7" max="8" width="3" style="18" hidden="1" customWidth="1"/>
    <col min="9" max="9" width="7.90625" style="11" customWidth="1"/>
    <col min="10" max="10" width="10.453125" style="11" customWidth="1"/>
    <col min="11" max="11" width="2" style="12" hidden="1" customWidth="1"/>
    <col min="12" max="12" width="9.08984375" style="11" bestFit="1" customWidth="1"/>
    <col min="13" max="13" width="9.54296875" style="11" customWidth="1"/>
    <col min="14" max="14" width="10" style="11" bestFit="1" customWidth="1"/>
    <col min="15" max="15" width="8.1796875" style="11" bestFit="1" customWidth="1"/>
    <col min="16" max="17" width="5.54296875" style="11" bestFit="1" customWidth="1"/>
    <col min="18" max="18" width="8.1796875" style="11" bestFit="1" customWidth="1"/>
    <col min="34" max="34" width="13.54296875" customWidth="1"/>
    <col min="35" max="35" width="11.36328125" customWidth="1"/>
  </cols>
  <sheetData>
    <row r="1" spans="1:35" ht="58" x14ac:dyDescent="0.35">
      <c r="A1" s="6" t="s">
        <v>22</v>
      </c>
      <c r="B1" s="6" t="s">
        <v>21</v>
      </c>
      <c r="C1" s="25" t="s">
        <v>23</v>
      </c>
      <c r="D1" s="25" t="s">
        <v>24</v>
      </c>
      <c r="E1" s="25" t="s">
        <v>33</v>
      </c>
      <c r="F1" s="21" t="s">
        <v>40</v>
      </c>
      <c r="G1" s="21" t="s">
        <v>41</v>
      </c>
      <c r="H1" s="21" t="s">
        <v>42</v>
      </c>
      <c r="I1" s="7" t="s">
        <v>45</v>
      </c>
      <c r="J1" s="7" t="s">
        <v>32</v>
      </c>
      <c r="K1" s="8"/>
      <c r="L1" s="7" t="s">
        <v>35</v>
      </c>
      <c r="M1" s="7" t="s">
        <v>36</v>
      </c>
      <c r="N1" s="7" t="s">
        <v>7</v>
      </c>
      <c r="O1" s="7" t="s">
        <v>9</v>
      </c>
      <c r="P1" s="7" t="s">
        <v>37</v>
      </c>
      <c r="Q1" s="7" t="s">
        <v>38</v>
      </c>
      <c r="R1" s="7" t="s">
        <v>10</v>
      </c>
      <c r="S1" s="2"/>
      <c r="T1" s="35" t="s">
        <v>25</v>
      </c>
      <c r="U1" s="36"/>
      <c r="V1" s="7" t="s">
        <v>11</v>
      </c>
      <c r="W1" s="7" t="s">
        <v>12</v>
      </c>
      <c r="X1" s="7" t="s">
        <v>6</v>
      </c>
      <c r="Y1" s="7" t="s">
        <v>5</v>
      </c>
      <c r="Z1" s="7" t="s">
        <v>4</v>
      </c>
      <c r="AA1" s="7" t="s">
        <v>3</v>
      </c>
      <c r="AB1" s="7" t="s">
        <v>2</v>
      </c>
      <c r="AC1" s="7" t="s">
        <v>1</v>
      </c>
      <c r="AD1" s="7" t="s">
        <v>0</v>
      </c>
      <c r="AG1" s="15" t="s">
        <v>31</v>
      </c>
      <c r="AH1" s="15"/>
      <c r="AI1" s="15"/>
    </row>
    <row r="2" spans="1:35" x14ac:dyDescent="0.35">
      <c r="A2" s="3" t="s">
        <v>8</v>
      </c>
      <c r="B2" s="3">
        <v>1</v>
      </c>
      <c r="C2" s="3">
        <v>69</v>
      </c>
      <c r="D2" s="3">
        <v>94</v>
      </c>
      <c r="E2" s="3" t="s">
        <v>34</v>
      </c>
      <c r="F2" s="22">
        <f>IF(E2="GR",D2,E2)</f>
        <v>94</v>
      </c>
      <c r="G2" s="22">
        <f>IF(C2="GR",0,C2)</f>
        <v>69</v>
      </c>
      <c r="H2" s="22">
        <f>IF(D2="GR",0,D2)</f>
        <v>94</v>
      </c>
      <c r="I2" s="9">
        <f>(G2*0.4)+(H2*0.6)</f>
        <v>84</v>
      </c>
      <c r="J2" s="9">
        <f t="shared" ref="J2:J65" si="0">IF(E2&lt;&gt;"",ROUND(IF(E2&lt;&gt;"GR",((G2*0.4)+(E2*0.6)),I2),2),"")</f>
        <v>84</v>
      </c>
      <c r="K2" s="10">
        <f t="shared" ref="K2:K65" si="1">I2*I2</f>
        <v>7056</v>
      </c>
      <c r="L2" s="9" t="str" cm="1">
        <f t="array" ref="L2">IF(D2&lt;&gt;"",IF(AND(H2&gt;=40,I2&gt;=30),IF(AND($N$2&gt;=$T$2,$N$2&lt;=$U$2),_xlfn.IFS(P2&gt;=$AD$2,$AD$1,P2&gt;=$AC$2,$AC$1,P2&gt;=$AB$2,$AB$1,P2&gt;=$AA$2,$AA$1,P2&gt;=$Z$2,$Z$1,P2&gt;=$Y$2,$Y$1,P2&gt;=$X$2,$X$1,P2&gt;=$W$2,$W$1,P2&lt;$W$2,$V$1),(IF(AND($N$2&gt;=$T$3,$N$2&lt;$U$3),_xlfn.IFS(P2&gt;=$AD$3,$AD$1,P2&gt;=$AC$3,$AC$1,P2&gt;=$AB$3,$AB$1,P2&gt;=$AA$3,$AA$1,P2&gt;=$Z$3,$Z$1,P2&gt;=$Y$3,$Y$1,P2&gt;=$X$3,$X$1,P2&gt;=$W$3,$W$1,P2&lt;$W$2,$V$1),(IF(AND($N$2&gt;=$T$4,$N$2&lt;$U$4),_xlfn.IFS(P2&gt;=$AD$4,$AD$1,P2&gt;=$AC$4,$AC$1,P2&gt;=$AB$4,$AB$1,P2&gt;=$AA$4,$AA$1,P2&gt;=$Z$4,$Z$1,P2&gt;=$Y$4,$Y$1,P2&gt;=$X$4,$X$1,P2&gt;=$W$4,$W$1,P2&lt;$W$2,$V$1),(IF(AND($N$2&gt;=$T$5,$N$2&lt;$U$5),_xlfn.IFS(P2&gt;=$AD$5,$AD$1,P2&gt;=$AC$5,$AC$1,P2&gt;=$AB$5,$AB$1,P2&gt;=$AA$5,$AA$1,P2&gt;=$Z$5,$Z$1,P2&gt;=$Y$5,$Y$1,P2&gt;=$X$5,$X$1,P2&gt;=$W$5,$W$1,P2&lt;$W$2,$V$1),(IF(AND($N$2&gt;=$T$6,$N$2&lt;$U$6),_xlfn.IFS(P2&gt;=$AD$6,$AD$1,P2&gt;=$AC$6,$AC$1,P2&gt;=$AB$6,$AB$1,P2&gt;=$AA$6,$AA$1,P2&gt;=$Z$6,$Z$1,P2&gt;=$Y$6,$Y$1,P2&gt;=$X$6,$X$1,P2&gt;=$W$6,$W$1,P2&lt;$W$2,$V$1),(IF(AND($N$2&gt;=$T$7,$N$2&lt;$U$7),_xlfn.IFS(P2&gt;=$AD$7,$AD$1,P2&gt;=$AC$7,$AC$1,P2&gt;=$AB$7,$AB$1,P2&gt;=$AA$7,$AA$1,P2&gt;=$Z$7,$Z$1,P2&gt;=$Y$7,$Y$1,P2&gt;=$X$7,$X$1,P2&gt;=$W$7,$W$1,P2&lt;$W$2,$V$1),(IF(AND($N$2&gt;=$T$8,$N$2&lt;$U$8),_xlfn.IFS(P2&gt;=$AD$8,$AD$1,P2&gt;=$AC$8,$AC$1,P2&gt;=$AB$8,$AB$1,P2&gt;=$AA$8,$AA$1,P2&gt;=$Z$8,$Z$1,P2&gt;=$Y$8,$Y$1,P2&gt;=$X$8,$X$1,P2&gt;=$W$8,$W$1,P2&lt;$W$2,$V$1),(IF(AND($N$2&gt;=$T$9,$N$2&lt;$U$9),_xlfn.IFS(P2&gt;=$AD$9,$AD$1,P2&gt;=$AC$9,$AC$1,P2&gt;=$AB$9,$AB$1,P2&gt;=$AA$9,$AA$1,P2&gt;=$Z$9,$Z$1,P2&gt;=$Y$9,$Y$1,P2&gt;=$X$9,$X$1,P2&gt;=$W$9,$W$1),$W$1))))))))))))))),IF(AND($N$2&gt;=$T$2,$N$2&lt;=$U$2),IF(P2&gt;=$W$2,$W$1,$V$1),IF(AND($N$2&gt;=$T$3,$N$2&lt;$U$3),IF(P2&gt;=$W$3,$W$1,$V$1),IF(AND($N$2&gt;=$T$4,$N$2&lt;$U$4),IF(P2&gt;=$W$4,$W$1,$V$1),IF(AND($N$2&gt;=$T$5,$N$2&lt;$U$5),IF(P2&gt;=$W$5,$W$1,$V$1),IF(AND($N$2&gt;=$T$6,$N$2&lt;$U$6),IF(P2&gt;=$W$6,$W$1,$V$1),IF(AND($N$2&gt;=$T$7,$N$2&lt;$U$7),IF(P2&gt;=$W$7,$W$1,$V$1),IF(AND($N$2&gt;=$T$8,$N$2&lt;$U$8),IF(P2&gt;=$W$8,$W$1,$V$1),IF(AND($N$2&gt;=$T$9,$N$2&lt;$U$9),IF(P2&gt;=$W$9,$W$1,$V$1),""))))))))),"")</f>
        <v>AA</v>
      </c>
      <c r="M2" s="9" t="str" cm="1">
        <f t="array" ref="M2">IF(E2&lt;&gt;"",IF(AND(E2&lt;&gt;"GR",E2&gt;=40,J2&gt;=30),_xlfn.IFS(Q2&gt;=$AG$2,$AD$19,Q2&gt;=$AG$3,$AC$19,Q2&gt;=$AG$4,$AB$19,Q2&gt;=$AG$5,$AA$19,Q2&gt;=$AG$6,$Z$19,Q2&gt;=$AG$7,$Y$19,Q2&gt;=$AG$8,$X$19,Q2&gt;=$AG$9,$V$19),L2),"")</f>
        <v>AA</v>
      </c>
      <c r="N2" s="9">
        <f>ROUND((SUMIF(I2:I331,"&gt;=20"))/(COUNTIF(I2:I331,"&gt;=20")),2)</f>
        <v>46.72</v>
      </c>
      <c r="O2" s="9">
        <f>ROUND((1/(COUNTIF($I$2:$I$331,"&gt;=20")))*(SQRT((COUNTIF(I2:I331,"&gt;=20")*SUMIF(K2:K331,"&gt;=400"))-((SUMIF(I2:I331,"&gt;=20"))*(SUMIF(I2:I331,"&gt;=20"))))),2)</f>
        <v>14.58</v>
      </c>
      <c r="P2" s="9">
        <f t="shared" ref="P2:P65" si="2">IF(I2&gt;0,ROUND((10*((I2-$N$2)/$O$2)+50),0),0)</f>
        <v>76</v>
      </c>
      <c r="Q2" s="9">
        <f t="shared" ref="Q2:Q65" si="3">IF(AND(E2&lt;&gt;"",E2&lt;&gt;"GR"),IF(J2&gt;0,ROUND((10*((J2-$N$2)/$O$2)+50),0),0),P2)</f>
        <v>76</v>
      </c>
      <c r="R2" s="9">
        <f t="shared" ref="R2:R65" si="4">ROUND(((I2-$N$2)/$O$2),2)</f>
        <v>2.56</v>
      </c>
      <c r="T2" s="4">
        <v>80</v>
      </c>
      <c r="U2" s="4">
        <v>100</v>
      </c>
      <c r="V2" s="4" t="s">
        <v>13</v>
      </c>
      <c r="W2" s="4">
        <v>22</v>
      </c>
      <c r="X2" s="4">
        <v>27</v>
      </c>
      <c r="Y2" s="4">
        <v>32</v>
      </c>
      <c r="Z2" s="4">
        <v>37</v>
      </c>
      <c r="AA2" s="4">
        <v>42</v>
      </c>
      <c r="AB2" s="4">
        <v>47</v>
      </c>
      <c r="AC2" s="4">
        <v>52</v>
      </c>
      <c r="AD2" s="4">
        <v>57</v>
      </c>
      <c r="AF2" s="5" t="s">
        <v>0</v>
      </c>
      <c r="AG2" s="9" cm="1">
        <f t="array" ref="AG2">MIN(IF($L$2:$L$331=$AD$19,$P$2:$P$331))</f>
        <v>69</v>
      </c>
      <c r="AH2" s="9"/>
      <c r="AI2" s="9"/>
    </row>
    <row r="3" spans="1:35" x14ac:dyDescent="0.35">
      <c r="A3" s="3" t="s">
        <v>8</v>
      </c>
      <c r="B3" s="3">
        <v>2</v>
      </c>
      <c r="C3" s="3">
        <v>75</v>
      </c>
      <c r="D3" s="3">
        <v>87</v>
      </c>
      <c r="E3" s="3" t="s">
        <v>34</v>
      </c>
      <c r="F3" s="22">
        <f t="shared" ref="F3:F66" si="5">IF(E3="GR",D3,E3)</f>
        <v>87</v>
      </c>
      <c r="G3" s="22">
        <f t="shared" ref="G3:G66" si="6">IF(C3="GR",0,C3)</f>
        <v>75</v>
      </c>
      <c r="H3" s="22">
        <f t="shared" ref="H3:H66" si="7">IF(D3="GR",0,D3)</f>
        <v>87</v>
      </c>
      <c r="I3" s="9">
        <f t="shared" ref="I3:I66" si="8">(G3*0.4)+(H3*0.6)</f>
        <v>82.199999999999989</v>
      </c>
      <c r="J3" s="9">
        <f t="shared" si="0"/>
        <v>82.2</v>
      </c>
      <c r="K3" s="10">
        <f t="shared" si="1"/>
        <v>6756.8399999999983</v>
      </c>
      <c r="L3" s="9" t="str" cm="1">
        <f t="array" ref="L3">IF(D3&lt;&gt;"",IF(AND(H3&gt;=40,I3&gt;=30),IF(AND($N$2&gt;=$T$2,$N$2&lt;=$U$2),_xlfn.IFS(P3&gt;=$AD$2,$AD$1,P3&gt;=$AC$2,$AC$1,P3&gt;=$AB$2,$AB$1,P3&gt;=$AA$2,$AA$1,P3&gt;=$Z$2,$Z$1,P3&gt;=$Y$2,$Y$1,P3&gt;=$X$2,$X$1,P3&gt;=$W$2,$W$1,P3&lt;$W$2,$V$1),(IF(AND($N$2&gt;=$T$3,$N$2&lt;$U$3),_xlfn.IFS(P3&gt;=$AD$3,$AD$1,P3&gt;=$AC$3,$AC$1,P3&gt;=$AB$3,$AB$1,P3&gt;=$AA$3,$AA$1,P3&gt;=$Z$3,$Z$1,P3&gt;=$Y$3,$Y$1,P3&gt;=$X$3,$X$1,P3&gt;=$W$3,$W$1,P3&lt;$W$2,$V$1),(IF(AND($N$2&gt;=$T$4,$N$2&lt;$U$4),_xlfn.IFS(P3&gt;=$AD$4,$AD$1,P3&gt;=$AC$4,$AC$1,P3&gt;=$AB$4,$AB$1,P3&gt;=$AA$4,$AA$1,P3&gt;=$Z$4,$Z$1,P3&gt;=$Y$4,$Y$1,P3&gt;=$X$4,$X$1,P3&gt;=$W$4,$W$1,P3&lt;$W$2,$V$1),(IF(AND($N$2&gt;=$T$5,$N$2&lt;$U$5),_xlfn.IFS(P3&gt;=$AD$5,$AD$1,P3&gt;=$AC$5,$AC$1,P3&gt;=$AB$5,$AB$1,P3&gt;=$AA$5,$AA$1,P3&gt;=$Z$5,$Z$1,P3&gt;=$Y$5,$Y$1,P3&gt;=$X$5,$X$1,P3&gt;=$W$5,$W$1,P3&lt;$W$2,$V$1),(IF(AND($N$2&gt;=$T$6,$N$2&lt;$U$6),_xlfn.IFS(P3&gt;=$AD$6,$AD$1,P3&gt;=$AC$6,$AC$1,P3&gt;=$AB$6,$AB$1,P3&gt;=$AA$6,$AA$1,P3&gt;=$Z$6,$Z$1,P3&gt;=$Y$6,$Y$1,P3&gt;=$X$6,$X$1,P3&gt;=$W$6,$W$1,P3&lt;$W$2,$V$1),(IF(AND($N$2&gt;=$T$7,$N$2&lt;$U$7),_xlfn.IFS(P3&gt;=$AD$7,$AD$1,P3&gt;=$AC$7,$AC$1,P3&gt;=$AB$7,$AB$1,P3&gt;=$AA$7,$AA$1,P3&gt;=$Z$7,$Z$1,P3&gt;=$Y$7,$Y$1,P3&gt;=$X$7,$X$1,P3&gt;=$W$7,$W$1,P3&lt;$W$2,$V$1),(IF(AND($N$2&gt;=$T$8,$N$2&lt;$U$8),_xlfn.IFS(P3&gt;=$AD$8,$AD$1,P3&gt;=$AC$8,$AC$1,P3&gt;=$AB$8,$AB$1,P3&gt;=$AA$8,$AA$1,P3&gt;=$Z$8,$Z$1,P3&gt;=$Y$8,$Y$1,P3&gt;=$X$8,$X$1,P3&gt;=$W$8,$W$1,P3&lt;$W$2,$V$1),(IF(AND($N$2&gt;=$T$9,$N$2&lt;$U$9),_xlfn.IFS(P3&gt;=$AD$9,$AD$1,P3&gt;=$AC$9,$AC$1,P3&gt;=$AB$9,$AB$1,P3&gt;=$AA$9,$AA$1,P3&gt;=$Z$9,$Z$1,P3&gt;=$Y$9,$Y$1,P3&gt;=$X$9,$X$1,P3&gt;=$W$9,$W$1),$W$1))))))))))))))),IF(AND($N$2&gt;=$T$2,$N$2&lt;=$U$2),IF(P3&gt;=$W$2,$W$1,$V$1),IF(AND($N$2&gt;=$T$3,$N$2&lt;$U$3),IF(P3&gt;=$W$3,$W$1,$V$1),IF(AND($N$2&gt;=$T$4,$N$2&lt;$U$4),IF(P3&gt;=$W$4,$W$1,$V$1),IF(AND($N$2&gt;=$T$5,$N$2&lt;$U$5),IF(P3&gt;=$W$5,$W$1,$V$1),IF(AND($N$2&gt;=$T$6,$N$2&lt;$U$6),IF(P3&gt;=$W$6,$W$1,$V$1),IF(AND($N$2&gt;=$T$7,$N$2&lt;$U$7),IF(P3&gt;=$W$7,$W$1,$V$1),IF(AND($N$2&gt;=$T$8,$N$2&lt;$U$8),IF(P3&gt;=$W$8,$W$1,$V$1),IF(AND($N$2&gt;=$T$9,$N$2&lt;$U$9),IF(P3&gt;=$W$9,$W$1,$V$1),""))))))))),"")</f>
        <v>AA</v>
      </c>
      <c r="M3" s="9" t="str" cm="1">
        <f t="array" ref="M3">IF(E3&lt;&gt;"",IF(AND(E3&lt;&gt;"GR",E3&gt;=40,J3&gt;=30),_xlfn.IFS(Q3&gt;=$AG$2,$AD$19,Q3&gt;=$AG$3,$AC$19,Q3&gt;=$AG$4,$AB$19,Q3&gt;=$AG$5,$AA$19,Q3&gt;=$AG$6,$Z$19,Q3&gt;=$AG$7,$Y$19,Q3&gt;=$AG$8,$X$19,Q3&gt;=$AG$9,$V$19),L3),"")</f>
        <v>AA</v>
      </c>
      <c r="N3" s="32" t="s">
        <v>30</v>
      </c>
      <c r="O3" s="33"/>
      <c r="P3" s="9">
        <f t="shared" si="2"/>
        <v>74</v>
      </c>
      <c r="Q3" s="9">
        <f t="shared" si="3"/>
        <v>74</v>
      </c>
      <c r="R3" s="9">
        <f t="shared" si="4"/>
        <v>2.4300000000000002</v>
      </c>
      <c r="T3" s="4">
        <v>70</v>
      </c>
      <c r="U3" s="4">
        <v>80</v>
      </c>
      <c r="V3" s="4" t="s">
        <v>14</v>
      </c>
      <c r="W3" s="4">
        <v>24</v>
      </c>
      <c r="X3" s="4">
        <v>29</v>
      </c>
      <c r="Y3" s="4">
        <v>34</v>
      </c>
      <c r="Z3" s="4">
        <v>39</v>
      </c>
      <c r="AA3" s="4">
        <v>44</v>
      </c>
      <c r="AB3" s="4">
        <v>49</v>
      </c>
      <c r="AC3" s="4">
        <v>54</v>
      </c>
      <c r="AD3" s="4">
        <v>59</v>
      </c>
      <c r="AF3" s="5" t="s">
        <v>1</v>
      </c>
      <c r="AG3" s="9" cm="1">
        <f t="array" ref="AG3">MIN(IF($L$2:$L$331=$AC$19,$P$2:$P$331))</f>
        <v>64</v>
      </c>
      <c r="AH3" s="9"/>
      <c r="AI3" s="9"/>
    </row>
    <row r="4" spans="1:35" x14ac:dyDescent="0.35">
      <c r="A4" s="3" t="s">
        <v>8</v>
      </c>
      <c r="B4" s="3">
        <v>3</v>
      </c>
      <c r="C4" s="3">
        <v>70</v>
      </c>
      <c r="D4" s="3">
        <v>87</v>
      </c>
      <c r="E4" s="3" t="s">
        <v>34</v>
      </c>
      <c r="F4" s="22">
        <f t="shared" si="5"/>
        <v>87</v>
      </c>
      <c r="G4" s="22">
        <f t="shared" si="6"/>
        <v>70</v>
      </c>
      <c r="H4" s="22">
        <f t="shared" si="7"/>
        <v>87</v>
      </c>
      <c r="I4" s="9">
        <f t="shared" si="8"/>
        <v>80.199999999999989</v>
      </c>
      <c r="J4" s="9">
        <f t="shared" si="0"/>
        <v>80.2</v>
      </c>
      <c r="K4" s="10">
        <f t="shared" si="1"/>
        <v>6432.0399999999981</v>
      </c>
      <c r="L4" s="9" t="str" cm="1">
        <f t="array" ref="L4">IF(D4&lt;&gt;"",IF(AND(H4&gt;=40,I4&gt;=30),IF(AND($N$2&gt;=$T$2,$N$2&lt;=$U$2),_xlfn.IFS(P4&gt;=$AD$2,$AD$1,P4&gt;=$AC$2,$AC$1,P4&gt;=$AB$2,$AB$1,P4&gt;=$AA$2,$AA$1,P4&gt;=$Z$2,$Z$1,P4&gt;=$Y$2,$Y$1,P4&gt;=$X$2,$X$1,P4&gt;=$W$2,$W$1,P4&lt;$W$2,$V$1),(IF(AND($N$2&gt;=$T$3,$N$2&lt;$U$3),_xlfn.IFS(P4&gt;=$AD$3,$AD$1,P4&gt;=$AC$3,$AC$1,P4&gt;=$AB$3,$AB$1,P4&gt;=$AA$3,$AA$1,P4&gt;=$Z$3,$Z$1,P4&gt;=$Y$3,$Y$1,P4&gt;=$X$3,$X$1,P4&gt;=$W$3,$W$1,P4&lt;$W$2,$V$1),(IF(AND($N$2&gt;=$T$4,$N$2&lt;$U$4),_xlfn.IFS(P4&gt;=$AD$4,$AD$1,P4&gt;=$AC$4,$AC$1,P4&gt;=$AB$4,$AB$1,P4&gt;=$AA$4,$AA$1,P4&gt;=$Z$4,$Z$1,P4&gt;=$Y$4,$Y$1,P4&gt;=$X$4,$X$1,P4&gt;=$W$4,$W$1,P4&lt;$W$2,$V$1),(IF(AND($N$2&gt;=$T$5,$N$2&lt;$U$5),_xlfn.IFS(P4&gt;=$AD$5,$AD$1,P4&gt;=$AC$5,$AC$1,P4&gt;=$AB$5,$AB$1,P4&gt;=$AA$5,$AA$1,P4&gt;=$Z$5,$Z$1,P4&gt;=$Y$5,$Y$1,P4&gt;=$X$5,$X$1,P4&gt;=$W$5,$W$1,P4&lt;$W$2,$V$1),(IF(AND($N$2&gt;=$T$6,$N$2&lt;$U$6),_xlfn.IFS(P4&gt;=$AD$6,$AD$1,P4&gt;=$AC$6,$AC$1,P4&gt;=$AB$6,$AB$1,P4&gt;=$AA$6,$AA$1,P4&gt;=$Z$6,$Z$1,P4&gt;=$Y$6,$Y$1,P4&gt;=$X$6,$X$1,P4&gt;=$W$6,$W$1,P4&lt;$W$2,$V$1),(IF(AND($N$2&gt;=$T$7,$N$2&lt;$U$7),_xlfn.IFS(P4&gt;=$AD$7,$AD$1,P4&gt;=$AC$7,$AC$1,P4&gt;=$AB$7,$AB$1,P4&gt;=$AA$7,$AA$1,P4&gt;=$Z$7,$Z$1,P4&gt;=$Y$7,$Y$1,P4&gt;=$X$7,$X$1,P4&gt;=$W$7,$W$1,P4&lt;$W$2,$V$1),(IF(AND($N$2&gt;=$T$8,$N$2&lt;$U$8),_xlfn.IFS(P4&gt;=$AD$8,$AD$1,P4&gt;=$AC$8,$AC$1,P4&gt;=$AB$8,$AB$1,P4&gt;=$AA$8,$AA$1,P4&gt;=$Z$8,$Z$1,P4&gt;=$Y$8,$Y$1,P4&gt;=$X$8,$X$1,P4&gt;=$W$8,$W$1,P4&lt;$W$2,$V$1),(IF(AND($N$2&gt;=$T$9,$N$2&lt;$U$9),_xlfn.IFS(P4&gt;=$AD$9,$AD$1,P4&gt;=$AC$9,$AC$1,P4&gt;=$AB$9,$AB$1,P4&gt;=$AA$9,$AA$1,P4&gt;=$Z$9,$Z$1,P4&gt;=$Y$9,$Y$1,P4&gt;=$X$9,$X$1,P4&gt;=$W$9,$W$1),$W$1))))))))))))))),IF(AND($N$2&gt;=$T$2,$N$2&lt;=$U$2),IF(P4&gt;=$W$2,$W$1,$V$1),IF(AND($N$2&gt;=$T$3,$N$2&lt;$U$3),IF(P4&gt;=$W$3,$W$1,$V$1),IF(AND($N$2&gt;=$T$4,$N$2&lt;$U$4),IF(P4&gt;=$W$4,$W$1,$V$1),IF(AND($N$2&gt;=$T$5,$N$2&lt;$U$5),IF(P4&gt;=$W$5,$W$1,$V$1),IF(AND($N$2&gt;=$T$6,$N$2&lt;$U$6),IF(P4&gt;=$W$6,$W$1,$V$1),IF(AND($N$2&gt;=$T$7,$N$2&lt;$U$7),IF(P4&gt;=$W$7,$W$1,$V$1),IF(AND($N$2&gt;=$T$8,$N$2&lt;$U$8),IF(P4&gt;=$W$8,$W$1,$V$1),IF(AND($N$2&gt;=$T$9,$N$2&lt;$U$9),IF(P4&gt;=$W$9,$W$1,$V$1),""))))))))),"")</f>
        <v>AA</v>
      </c>
      <c r="M4" s="9" t="str" cm="1">
        <f t="array" ref="M4">IF(E4&lt;&gt;"",IF(AND(E4&lt;&gt;"GR",E4&gt;=40,J4&gt;=30),_xlfn.IFS(Q4&gt;=$AG$2,$AD$19,Q4&gt;=$AG$3,$AC$19,Q4&gt;=$AG$4,$AB$19,Q4&gt;=$AG$5,$AA$19,Q4&gt;=$AG$6,$Z$19,Q4&gt;=$AG$7,$Y$19,Q4&gt;=$AG$8,$X$19,Q4&gt;=$AG$9,$V$19),L4),"")</f>
        <v>AA</v>
      </c>
      <c r="N4" s="32">
        <f>COUNTIF(I2:I331,"&gt;=20")</f>
        <v>230</v>
      </c>
      <c r="O4" s="33"/>
      <c r="P4" s="9">
        <f t="shared" si="2"/>
        <v>73</v>
      </c>
      <c r="Q4" s="9">
        <f t="shared" si="3"/>
        <v>73</v>
      </c>
      <c r="R4" s="9">
        <f t="shared" si="4"/>
        <v>2.2999999999999998</v>
      </c>
      <c r="T4" s="4">
        <v>62.5</v>
      </c>
      <c r="U4" s="4">
        <v>70</v>
      </c>
      <c r="V4" s="4" t="s">
        <v>15</v>
      </c>
      <c r="W4" s="4">
        <v>26</v>
      </c>
      <c r="X4" s="4">
        <v>31</v>
      </c>
      <c r="Y4" s="4">
        <v>36</v>
      </c>
      <c r="Z4" s="4">
        <v>41</v>
      </c>
      <c r="AA4" s="4">
        <v>46</v>
      </c>
      <c r="AB4" s="4">
        <v>51</v>
      </c>
      <c r="AC4" s="4">
        <v>56</v>
      </c>
      <c r="AD4" s="4">
        <v>61</v>
      </c>
      <c r="AF4" s="5" t="s">
        <v>2</v>
      </c>
      <c r="AG4" s="9" cm="1">
        <f t="array" ref="AG4">MIN(IF($L$2:$L$331=$AB$19,$P$2:$P$331))</f>
        <v>59</v>
      </c>
      <c r="AH4" s="9"/>
      <c r="AI4" s="9"/>
    </row>
    <row r="5" spans="1:35" x14ac:dyDescent="0.35">
      <c r="A5" s="3" t="s">
        <v>8</v>
      </c>
      <c r="B5" s="3">
        <v>4</v>
      </c>
      <c r="C5" s="3">
        <v>62</v>
      </c>
      <c r="D5" s="3">
        <v>92</v>
      </c>
      <c r="E5" s="3" t="s">
        <v>34</v>
      </c>
      <c r="F5" s="22">
        <f t="shared" si="5"/>
        <v>92</v>
      </c>
      <c r="G5" s="22">
        <f t="shared" si="6"/>
        <v>62</v>
      </c>
      <c r="H5" s="22">
        <f t="shared" si="7"/>
        <v>92</v>
      </c>
      <c r="I5" s="9">
        <f t="shared" si="8"/>
        <v>80</v>
      </c>
      <c r="J5" s="9">
        <f t="shared" si="0"/>
        <v>80</v>
      </c>
      <c r="K5" s="10">
        <f t="shared" si="1"/>
        <v>6400</v>
      </c>
      <c r="L5" s="9" t="str" cm="1">
        <f t="array" ref="L5">IF(D5&lt;&gt;"",IF(AND(H5&gt;=40,I5&gt;=30),IF(AND($N$2&gt;=$T$2,$N$2&lt;=$U$2),_xlfn.IFS(P5&gt;=$AD$2,$AD$1,P5&gt;=$AC$2,$AC$1,P5&gt;=$AB$2,$AB$1,P5&gt;=$AA$2,$AA$1,P5&gt;=$Z$2,$Z$1,P5&gt;=$Y$2,$Y$1,P5&gt;=$X$2,$X$1,P5&gt;=$W$2,$W$1,P5&lt;$W$2,$V$1),(IF(AND($N$2&gt;=$T$3,$N$2&lt;$U$3),_xlfn.IFS(P5&gt;=$AD$3,$AD$1,P5&gt;=$AC$3,$AC$1,P5&gt;=$AB$3,$AB$1,P5&gt;=$AA$3,$AA$1,P5&gt;=$Z$3,$Z$1,P5&gt;=$Y$3,$Y$1,P5&gt;=$X$3,$X$1,P5&gt;=$W$3,$W$1,P5&lt;$W$2,$V$1),(IF(AND($N$2&gt;=$T$4,$N$2&lt;$U$4),_xlfn.IFS(P5&gt;=$AD$4,$AD$1,P5&gt;=$AC$4,$AC$1,P5&gt;=$AB$4,$AB$1,P5&gt;=$AA$4,$AA$1,P5&gt;=$Z$4,$Z$1,P5&gt;=$Y$4,$Y$1,P5&gt;=$X$4,$X$1,P5&gt;=$W$4,$W$1,P5&lt;$W$2,$V$1),(IF(AND($N$2&gt;=$T$5,$N$2&lt;$U$5),_xlfn.IFS(P5&gt;=$AD$5,$AD$1,P5&gt;=$AC$5,$AC$1,P5&gt;=$AB$5,$AB$1,P5&gt;=$AA$5,$AA$1,P5&gt;=$Z$5,$Z$1,P5&gt;=$Y$5,$Y$1,P5&gt;=$X$5,$X$1,P5&gt;=$W$5,$W$1,P5&lt;$W$2,$V$1),(IF(AND($N$2&gt;=$T$6,$N$2&lt;$U$6),_xlfn.IFS(P5&gt;=$AD$6,$AD$1,P5&gt;=$AC$6,$AC$1,P5&gt;=$AB$6,$AB$1,P5&gt;=$AA$6,$AA$1,P5&gt;=$Z$6,$Z$1,P5&gt;=$Y$6,$Y$1,P5&gt;=$X$6,$X$1,P5&gt;=$W$6,$W$1,P5&lt;$W$2,$V$1),(IF(AND($N$2&gt;=$T$7,$N$2&lt;$U$7),_xlfn.IFS(P5&gt;=$AD$7,$AD$1,P5&gt;=$AC$7,$AC$1,P5&gt;=$AB$7,$AB$1,P5&gt;=$AA$7,$AA$1,P5&gt;=$Z$7,$Z$1,P5&gt;=$Y$7,$Y$1,P5&gt;=$X$7,$X$1,P5&gt;=$W$7,$W$1,P5&lt;$W$2,$V$1),(IF(AND($N$2&gt;=$T$8,$N$2&lt;$U$8),_xlfn.IFS(P5&gt;=$AD$8,$AD$1,P5&gt;=$AC$8,$AC$1,P5&gt;=$AB$8,$AB$1,P5&gt;=$AA$8,$AA$1,P5&gt;=$Z$8,$Z$1,P5&gt;=$Y$8,$Y$1,P5&gt;=$X$8,$X$1,P5&gt;=$W$8,$W$1,P5&lt;$W$2,$V$1),(IF(AND($N$2&gt;=$T$9,$N$2&lt;$U$9),_xlfn.IFS(P5&gt;=$AD$9,$AD$1,P5&gt;=$AC$9,$AC$1,P5&gt;=$AB$9,$AB$1,P5&gt;=$AA$9,$AA$1,P5&gt;=$Z$9,$Z$1,P5&gt;=$Y$9,$Y$1,P5&gt;=$X$9,$X$1,P5&gt;=$W$9,$W$1),$W$1))))))))))))))),IF(AND($N$2&gt;=$T$2,$N$2&lt;=$U$2),IF(P5&gt;=$W$2,$W$1,$V$1),IF(AND($N$2&gt;=$T$3,$N$2&lt;$U$3),IF(P5&gt;=$W$3,$W$1,$V$1),IF(AND($N$2&gt;=$T$4,$N$2&lt;$U$4),IF(P5&gt;=$W$4,$W$1,$V$1),IF(AND($N$2&gt;=$T$5,$N$2&lt;$U$5),IF(P5&gt;=$W$5,$W$1,$V$1),IF(AND($N$2&gt;=$T$6,$N$2&lt;$U$6),IF(P5&gt;=$W$6,$W$1,$V$1),IF(AND($N$2&gt;=$T$7,$N$2&lt;$U$7),IF(P5&gt;=$W$7,$W$1,$V$1),IF(AND($N$2&gt;=$T$8,$N$2&lt;$U$8),IF(P5&gt;=$W$8,$W$1,$V$1),IF(AND($N$2&gt;=$T$9,$N$2&lt;$U$9),IF(P5&gt;=$W$9,$W$1,$V$1),""))))))))),"")</f>
        <v>AA</v>
      </c>
      <c r="M5" s="9" t="str" cm="1">
        <f t="array" ref="M5">IF(E5&lt;&gt;"",IF(AND(E5&lt;&gt;"GR",E5&gt;=40,J5&gt;=30),_xlfn.IFS(Q5&gt;=$AG$2,$AD$19,Q5&gt;=$AG$3,$AC$19,Q5&gt;=$AG$4,$AB$19,Q5&gt;=$AG$5,$AA$19,Q5&gt;=$AG$6,$Z$19,Q5&gt;=$AG$7,$Y$19,Q5&gt;=$AG$8,$X$19,Q5&gt;=$AG$9,$V$19),L5),"")</f>
        <v>AA</v>
      </c>
      <c r="N5" s="9"/>
      <c r="O5" s="9"/>
      <c r="P5" s="9">
        <f t="shared" si="2"/>
        <v>73</v>
      </c>
      <c r="Q5" s="9">
        <f t="shared" si="3"/>
        <v>73</v>
      </c>
      <c r="R5" s="9">
        <f t="shared" si="4"/>
        <v>2.2799999999999998</v>
      </c>
      <c r="T5" s="4">
        <v>57.5</v>
      </c>
      <c r="U5" s="4">
        <v>62.5</v>
      </c>
      <c r="V5" s="4" t="s">
        <v>16</v>
      </c>
      <c r="W5" s="4">
        <v>28</v>
      </c>
      <c r="X5" s="4">
        <v>33</v>
      </c>
      <c r="Y5" s="4">
        <v>38</v>
      </c>
      <c r="Z5" s="4">
        <v>43</v>
      </c>
      <c r="AA5" s="4">
        <v>48</v>
      </c>
      <c r="AB5" s="4">
        <v>53</v>
      </c>
      <c r="AC5" s="4">
        <v>58</v>
      </c>
      <c r="AD5" s="4">
        <v>63</v>
      </c>
      <c r="AF5" s="5" t="s">
        <v>3</v>
      </c>
      <c r="AG5" s="9" cm="1">
        <f t="array" ref="AG5">MIN(IF($L$2:$L$331=$AA$19,$P$2:$P$331))</f>
        <v>54</v>
      </c>
      <c r="AH5" s="9"/>
      <c r="AI5" s="9"/>
    </row>
    <row r="6" spans="1:35" x14ac:dyDescent="0.35">
      <c r="A6" s="3" t="s">
        <v>8</v>
      </c>
      <c r="B6" s="3">
        <v>5</v>
      </c>
      <c r="C6" s="3">
        <v>63</v>
      </c>
      <c r="D6" s="3">
        <v>89</v>
      </c>
      <c r="E6" s="3" t="s">
        <v>34</v>
      </c>
      <c r="F6" s="22">
        <f t="shared" si="5"/>
        <v>89</v>
      </c>
      <c r="G6" s="22">
        <f t="shared" si="6"/>
        <v>63</v>
      </c>
      <c r="H6" s="22">
        <f t="shared" si="7"/>
        <v>89</v>
      </c>
      <c r="I6" s="9">
        <f t="shared" si="8"/>
        <v>78.599999999999994</v>
      </c>
      <c r="J6" s="9">
        <f t="shared" si="0"/>
        <v>78.599999999999994</v>
      </c>
      <c r="K6" s="10">
        <f t="shared" si="1"/>
        <v>6177.9599999999991</v>
      </c>
      <c r="L6" s="9" t="str" cm="1">
        <f t="array" ref="L6">IF(D6&lt;&gt;"",IF(AND(H6&gt;=40,I6&gt;=30),IF(AND($N$2&gt;=$T$2,$N$2&lt;=$U$2),_xlfn.IFS(P6&gt;=$AD$2,$AD$1,P6&gt;=$AC$2,$AC$1,P6&gt;=$AB$2,$AB$1,P6&gt;=$AA$2,$AA$1,P6&gt;=$Z$2,$Z$1,P6&gt;=$Y$2,$Y$1,P6&gt;=$X$2,$X$1,P6&gt;=$W$2,$W$1,P6&lt;$W$2,$V$1),(IF(AND($N$2&gt;=$T$3,$N$2&lt;$U$3),_xlfn.IFS(P6&gt;=$AD$3,$AD$1,P6&gt;=$AC$3,$AC$1,P6&gt;=$AB$3,$AB$1,P6&gt;=$AA$3,$AA$1,P6&gt;=$Z$3,$Z$1,P6&gt;=$Y$3,$Y$1,P6&gt;=$X$3,$X$1,P6&gt;=$W$3,$W$1,P6&lt;$W$2,$V$1),(IF(AND($N$2&gt;=$T$4,$N$2&lt;$U$4),_xlfn.IFS(P6&gt;=$AD$4,$AD$1,P6&gt;=$AC$4,$AC$1,P6&gt;=$AB$4,$AB$1,P6&gt;=$AA$4,$AA$1,P6&gt;=$Z$4,$Z$1,P6&gt;=$Y$4,$Y$1,P6&gt;=$X$4,$X$1,P6&gt;=$W$4,$W$1,P6&lt;$W$2,$V$1),(IF(AND($N$2&gt;=$T$5,$N$2&lt;$U$5),_xlfn.IFS(P6&gt;=$AD$5,$AD$1,P6&gt;=$AC$5,$AC$1,P6&gt;=$AB$5,$AB$1,P6&gt;=$AA$5,$AA$1,P6&gt;=$Z$5,$Z$1,P6&gt;=$Y$5,$Y$1,P6&gt;=$X$5,$X$1,P6&gt;=$W$5,$W$1,P6&lt;$W$2,$V$1),(IF(AND($N$2&gt;=$T$6,$N$2&lt;$U$6),_xlfn.IFS(P6&gt;=$AD$6,$AD$1,P6&gt;=$AC$6,$AC$1,P6&gt;=$AB$6,$AB$1,P6&gt;=$AA$6,$AA$1,P6&gt;=$Z$6,$Z$1,P6&gt;=$Y$6,$Y$1,P6&gt;=$X$6,$X$1,P6&gt;=$W$6,$W$1,P6&lt;$W$2,$V$1),(IF(AND($N$2&gt;=$T$7,$N$2&lt;$U$7),_xlfn.IFS(P6&gt;=$AD$7,$AD$1,P6&gt;=$AC$7,$AC$1,P6&gt;=$AB$7,$AB$1,P6&gt;=$AA$7,$AA$1,P6&gt;=$Z$7,$Z$1,P6&gt;=$Y$7,$Y$1,P6&gt;=$X$7,$X$1,P6&gt;=$W$7,$W$1,P6&lt;$W$2,$V$1),(IF(AND($N$2&gt;=$T$8,$N$2&lt;$U$8),_xlfn.IFS(P6&gt;=$AD$8,$AD$1,P6&gt;=$AC$8,$AC$1,P6&gt;=$AB$8,$AB$1,P6&gt;=$AA$8,$AA$1,P6&gt;=$Z$8,$Z$1,P6&gt;=$Y$8,$Y$1,P6&gt;=$X$8,$X$1,P6&gt;=$W$8,$W$1,P6&lt;$W$2,$V$1),(IF(AND($N$2&gt;=$T$9,$N$2&lt;$U$9),_xlfn.IFS(P6&gt;=$AD$9,$AD$1,P6&gt;=$AC$9,$AC$1,P6&gt;=$AB$9,$AB$1,P6&gt;=$AA$9,$AA$1,P6&gt;=$Z$9,$Z$1,P6&gt;=$Y$9,$Y$1,P6&gt;=$X$9,$X$1,P6&gt;=$W$9,$W$1),$W$1))))))))))))))),IF(AND($N$2&gt;=$T$2,$N$2&lt;=$U$2),IF(P6&gt;=$W$2,$W$1,$V$1),IF(AND($N$2&gt;=$T$3,$N$2&lt;$U$3),IF(P6&gt;=$W$3,$W$1,$V$1),IF(AND($N$2&gt;=$T$4,$N$2&lt;$U$4),IF(P6&gt;=$W$4,$W$1,$V$1),IF(AND($N$2&gt;=$T$5,$N$2&lt;$U$5),IF(P6&gt;=$W$5,$W$1,$V$1),IF(AND($N$2&gt;=$T$6,$N$2&lt;$U$6),IF(P6&gt;=$W$6,$W$1,$V$1),IF(AND($N$2&gt;=$T$7,$N$2&lt;$U$7),IF(P6&gt;=$W$7,$W$1,$V$1),IF(AND($N$2&gt;=$T$8,$N$2&lt;$U$8),IF(P6&gt;=$W$8,$W$1,$V$1),IF(AND($N$2&gt;=$T$9,$N$2&lt;$U$9),IF(P6&gt;=$W$9,$W$1,$V$1),""))))))))),"")</f>
        <v>AA</v>
      </c>
      <c r="M6" s="9" t="str" cm="1">
        <f t="array" ref="M6">IF(E6&lt;&gt;"",IF(AND(E6&lt;&gt;"GR",E6&gt;=40,J6&gt;=30),_xlfn.IFS(Q6&gt;=$AG$2,$AD$19,Q6&gt;=$AG$3,$AC$19,Q6&gt;=$AG$4,$AB$19,Q6&gt;=$AG$5,$AA$19,Q6&gt;=$AG$6,$Z$19,Q6&gt;=$AG$7,$Y$19,Q6&gt;=$AG$8,$X$19,Q6&gt;=$AG$9,$V$19),L6),"")</f>
        <v>AA</v>
      </c>
      <c r="N6" s="9"/>
      <c r="O6" s="9"/>
      <c r="P6" s="9">
        <f t="shared" si="2"/>
        <v>72</v>
      </c>
      <c r="Q6" s="9">
        <f t="shared" si="3"/>
        <v>72</v>
      </c>
      <c r="R6" s="9">
        <f t="shared" si="4"/>
        <v>2.19</v>
      </c>
      <c r="T6" s="4">
        <v>52.5</v>
      </c>
      <c r="U6" s="4">
        <v>57.5</v>
      </c>
      <c r="V6" s="4" t="s">
        <v>17</v>
      </c>
      <c r="W6" s="4">
        <v>30</v>
      </c>
      <c r="X6" s="4">
        <v>35</v>
      </c>
      <c r="Y6" s="4">
        <v>40</v>
      </c>
      <c r="Z6" s="4">
        <v>45</v>
      </c>
      <c r="AA6" s="4">
        <v>50</v>
      </c>
      <c r="AB6" s="4">
        <v>55</v>
      </c>
      <c r="AC6" s="4">
        <v>60</v>
      </c>
      <c r="AD6" s="4">
        <v>65</v>
      </c>
      <c r="AF6" s="5" t="s">
        <v>4</v>
      </c>
      <c r="AG6" s="9" cm="1">
        <f t="array" ref="AG6">MIN(IF($L$2:$L$331=$Z$19,$P$2:$P$331))</f>
        <v>49</v>
      </c>
      <c r="AH6" s="9"/>
      <c r="AI6" s="9"/>
    </row>
    <row r="7" spans="1:35" x14ac:dyDescent="0.35">
      <c r="A7" s="3" t="s">
        <v>8</v>
      </c>
      <c r="B7" s="3">
        <v>6</v>
      </c>
      <c r="C7" s="3">
        <v>68</v>
      </c>
      <c r="D7" s="3">
        <v>82</v>
      </c>
      <c r="E7" s="3" t="s">
        <v>34</v>
      </c>
      <c r="F7" s="22">
        <f t="shared" si="5"/>
        <v>82</v>
      </c>
      <c r="G7" s="22">
        <f t="shared" si="6"/>
        <v>68</v>
      </c>
      <c r="H7" s="22">
        <f t="shared" si="7"/>
        <v>82</v>
      </c>
      <c r="I7" s="9">
        <f t="shared" si="8"/>
        <v>76.400000000000006</v>
      </c>
      <c r="J7" s="9">
        <f t="shared" si="0"/>
        <v>76.400000000000006</v>
      </c>
      <c r="K7" s="10">
        <f t="shared" si="1"/>
        <v>5836.9600000000009</v>
      </c>
      <c r="L7" s="9" t="str" cm="1">
        <f t="array" ref="L7">IF(D7&lt;&gt;"",IF(AND(H7&gt;=40,I7&gt;=30),IF(AND($N$2&gt;=$T$2,$N$2&lt;=$U$2),_xlfn.IFS(P7&gt;=$AD$2,$AD$1,P7&gt;=$AC$2,$AC$1,P7&gt;=$AB$2,$AB$1,P7&gt;=$AA$2,$AA$1,P7&gt;=$Z$2,$Z$1,P7&gt;=$Y$2,$Y$1,P7&gt;=$X$2,$X$1,P7&gt;=$W$2,$W$1,P7&lt;$W$2,$V$1),(IF(AND($N$2&gt;=$T$3,$N$2&lt;$U$3),_xlfn.IFS(P7&gt;=$AD$3,$AD$1,P7&gt;=$AC$3,$AC$1,P7&gt;=$AB$3,$AB$1,P7&gt;=$AA$3,$AA$1,P7&gt;=$Z$3,$Z$1,P7&gt;=$Y$3,$Y$1,P7&gt;=$X$3,$X$1,P7&gt;=$W$3,$W$1,P7&lt;$W$2,$V$1),(IF(AND($N$2&gt;=$T$4,$N$2&lt;$U$4),_xlfn.IFS(P7&gt;=$AD$4,$AD$1,P7&gt;=$AC$4,$AC$1,P7&gt;=$AB$4,$AB$1,P7&gt;=$AA$4,$AA$1,P7&gt;=$Z$4,$Z$1,P7&gt;=$Y$4,$Y$1,P7&gt;=$X$4,$X$1,P7&gt;=$W$4,$W$1,P7&lt;$W$2,$V$1),(IF(AND($N$2&gt;=$T$5,$N$2&lt;$U$5),_xlfn.IFS(P7&gt;=$AD$5,$AD$1,P7&gt;=$AC$5,$AC$1,P7&gt;=$AB$5,$AB$1,P7&gt;=$AA$5,$AA$1,P7&gt;=$Z$5,$Z$1,P7&gt;=$Y$5,$Y$1,P7&gt;=$X$5,$X$1,P7&gt;=$W$5,$W$1,P7&lt;$W$2,$V$1),(IF(AND($N$2&gt;=$T$6,$N$2&lt;$U$6),_xlfn.IFS(P7&gt;=$AD$6,$AD$1,P7&gt;=$AC$6,$AC$1,P7&gt;=$AB$6,$AB$1,P7&gt;=$AA$6,$AA$1,P7&gt;=$Z$6,$Z$1,P7&gt;=$Y$6,$Y$1,P7&gt;=$X$6,$X$1,P7&gt;=$W$6,$W$1,P7&lt;$W$2,$V$1),(IF(AND($N$2&gt;=$T$7,$N$2&lt;$U$7),_xlfn.IFS(P7&gt;=$AD$7,$AD$1,P7&gt;=$AC$7,$AC$1,P7&gt;=$AB$7,$AB$1,P7&gt;=$AA$7,$AA$1,P7&gt;=$Z$7,$Z$1,P7&gt;=$Y$7,$Y$1,P7&gt;=$X$7,$X$1,P7&gt;=$W$7,$W$1,P7&lt;$W$2,$V$1),(IF(AND($N$2&gt;=$T$8,$N$2&lt;$U$8),_xlfn.IFS(P7&gt;=$AD$8,$AD$1,P7&gt;=$AC$8,$AC$1,P7&gt;=$AB$8,$AB$1,P7&gt;=$AA$8,$AA$1,P7&gt;=$Z$8,$Z$1,P7&gt;=$Y$8,$Y$1,P7&gt;=$X$8,$X$1,P7&gt;=$W$8,$W$1,P7&lt;$W$2,$V$1),(IF(AND($N$2&gt;=$T$9,$N$2&lt;$U$9),_xlfn.IFS(P7&gt;=$AD$9,$AD$1,P7&gt;=$AC$9,$AC$1,P7&gt;=$AB$9,$AB$1,P7&gt;=$AA$9,$AA$1,P7&gt;=$Z$9,$Z$1,P7&gt;=$Y$9,$Y$1,P7&gt;=$X$9,$X$1,P7&gt;=$W$9,$W$1),$W$1))))))))))))))),IF(AND($N$2&gt;=$T$2,$N$2&lt;=$U$2),IF(P7&gt;=$W$2,$W$1,$V$1),IF(AND($N$2&gt;=$T$3,$N$2&lt;$U$3),IF(P7&gt;=$W$3,$W$1,$V$1),IF(AND($N$2&gt;=$T$4,$N$2&lt;$U$4),IF(P7&gt;=$W$4,$W$1,$V$1),IF(AND($N$2&gt;=$T$5,$N$2&lt;$U$5),IF(P7&gt;=$W$5,$W$1,$V$1),IF(AND($N$2&gt;=$T$6,$N$2&lt;$U$6),IF(P7&gt;=$W$6,$W$1,$V$1),IF(AND($N$2&gt;=$T$7,$N$2&lt;$U$7),IF(P7&gt;=$W$7,$W$1,$V$1),IF(AND($N$2&gt;=$T$8,$N$2&lt;$U$8),IF(P7&gt;=$W$8,$W$1,$V$1),IF(AND($N$2&gt;=$T$9,$N$2&lt;$U$9),IF(P7&gt;=$W$9,$W$1,$V$1),""))))))))),"")</f>
        <v>AA</v>
      </c>
      <c r="M7" s="9" t="str" cm="1">
        <f t="array" ref="M7">IF(E7&lt;&gt;"",IF(AND(E7&lt;&gt;"GR",E7&gt;=40,J7&gt;=30),_xlfn.IFS(Q7&gt;=$AG$2,$AD$19,Q7&gt;=$AG$3,$AC$19,Q7&gt;=$AG$4,$AB$19,Q7&gt;=$AG$5,$AA$19,Q7&gt;=$AG$6,$Z$19,Q7&gt;=$AG$7,$Y$19,Q7&gt;=$AG$8,$X$19,Q7&gt;=$AG$9,$V$19),L7),"")</f>
        <v>AA</v>
      </c>
      <c r="N7" s="9"/>
      <c r="O7" s="9"/>
      <c r="P7" s="9">
        <f t="shared" si="2"/>
        <v>70</v>
      </c>
      <c r="Q7" s="9">
        <f t="shared" si="3"/>
        <v>70</v>
      </c>
      <c r="R7" s="9">
        <f t="shared" si="4"/>
        <v>2.04</v>
      </c>
      <c r="T7" s="4">
        <v>47.5</v>
      </c>
      <c r="U7" s="4">
        <v>52.5</v>
      </c>
      <c r="V7" s="4" t="s">
        <v>18</v>
      </c>
      <c r="W7" s="4">
        <v>32</v>
      </c>
      <c r="X7" s="4">
        <v>37</v>
      </c>
      <c r="Y7" s="4">
        <v>42</v>
      </c>
      <c r="Z7" s="4">
        <v>47</v>
      </c>
      <c r="AA7" s="4">
        <v>52</v>
      </c>
      <c r="AB7" s="4">
        <v>57</v>
      </c>
      <c r="AC7" s="4">
        <v>62</v>
      </c>
      <c r="AD7" s="4">
        <v>67</v>
      </c>
      <c r="AF7" s="5" t="s">
        <v>5</v>
      </c>
      <c r="AG7" s="9" cm="1">
        <f t="array" ref="AG7">MIN(IF($L$2:$L$331=$Y$19,$P$2:$P$331))</f>
        <v>44</v>
      </c>
      <c r="AH7" s="9"/>
      <c r="AI7" s="9"/>
    </row>
    <row r="8" spans="1:35" x14ac:dyDescent="0.35">
      <c r="A8" s="3" t="s">
        <v>8</v>
      </c>
      <c r="B8" s="3">
        <v>7</v>
      </c>
      <c r="C8" s="3">
        <v>68</v>
      </c>
      <c r="D8" s="3">
        <v>79</v>
      </c>
      <c r="E8" s="3" t="s">
        <v>34</v>
      </c>
      <c r="F8" s="22">
        <f t="shared" si="5"/>
        <v>79</v>
      </c>
      <c r="G8" s="22">
        <f t="shared" si="6"/>
        <v>68</v>
      </c>
      <c r="H8" s="22">
        <f t="shared" si="7"/>
        <v>79</v>
      </c>
      <c r="I8" s="9">
        <f t="shared" si="8"/>
        <v>74.599999999999994</v>
      </c>
      <c r="J8" s="9">
        <f t="shared" si="0"/>
        <v>74.599999999999994</v>
      </c>
      <c r="K8" s="10">
        <f t="shared" si="1"/>
        <v>5565.1599999999989</v>
      </c>
      <c r="L8" s="9" t="str" cm="1">
        <f t="array" ref="L8">IF(D8&lt;&gt;"",IF(AND(H8&gt;=40,I8&gt;=30),IF(AND($N$2&gt;=$T$2,$N$2&lt;=$U$2),_xlfn.IFS(P8&gt;=$AD$2,$AD$1,P8&gt;=$AC$2,$AC$1,P8&gt;=$AB$2,$AB$1,P8&gt;=$AA$2,$AA$1,P8&gt;=$Z$2,$Z$1,P8&gt;=$Y$2,$Y$1,P8&gt;=$X$2,$X$1,P8&gt;=$W$2,$W$1,P8&lt;$W$2,$V$1),(IF(AND($N$2&gt;=$T$3,$N$2&lt;$U$3),_xlfn.IFS(P8&gt;=$AD$3,$AD$1,P8&gt;=$AC$3,$AC$1,P8&gt;=$AB$3,$AB$1,P8&gt;=$AA$3,$AA$1,P8&gt;=$Z$3,$Z$1,P8&gt;=$Y$3,$Y$1,P8&gt;=$X$3,$X$1,P8&gt;=$W$3,$W$1,P8&lt;$W$2,$V$1),(IF(AND($N$2&gt;=$T$4,$N$2&lt;$U$4),_xlfn.IFS(P8&gt;=$AD$4,$AD$1,P8&gt;=$AC$4,$AC$1,P8&gt;=$AB$4,$AB$1,P8&gt;=$AA$4,$AA$1,P8&gt;=$Z$4,$Z$1,P8&gt;=$Y$4,$Y$1,P8&gt;=$X$4,$X$1,P8&gt;=$W$4,$W$1,P8&lt;$W$2,$V$1),(IF(AND($N$2&gt;=$T$5,$N$2&lt;$U$5),_xlfn.IFS(P8&gt;=$AD$5,$AD$1,P8&gt;=$AC$5,$AC$1,P8&gt;=$AB$5,$AB$1,P8&gt;=$AA$5,$AA$1,P8&gt;=$Z$5,$Z$1,P8&gt;=$Y$5,$Y$1,P8&gt;=$X$5,$X$1,P8&gt;=$W$5,$W$1,P8&lt;$W$2,$V$1),(IF(AND($N$2&gt;=$T$6,$N$2&lt;$U$6),_xlfn.IFS(P8&gt;=$AD$6,$AD$1,P8&gt;=$AC$6,$AC$1,P8&gt;=$AB$6,$AB$1,P8&gt;=$AA$6,$AA$1,P8&gt;=$Z$6,$Z$1,P8&gt;=$Y$6,$Y$1,P8&gt;=$X$6,$X$1,P8&gt;=$W$6,$W$1,P8&lt;$W$2,$V$1),(IF(AND($N$2&gt;=$T$7,$N$2&lt;$U$7),_xlfn.IFS(P8&gt;=$AD$7,$AD$1,P8&gt;=$AC$7,$AC$1,P8&gt;=$AB$7,$AB$1,P8&gt;=$AA$7,$AA$1,P8&gt;=$Z$7,$Z$1,P8&gt;=$Y$7,$Y$1,P8&gt;=$X$7,$X$1,P8&gt;=$W$7,$W$1,P8&lt;$W$2,$V$1),(IF(AND($N$2&gt;=$T$8,$N$2&lt;$U$8),_xlfn.IFS(P8&gt;=$AD$8,$AD$1,P8&gt;=$AC$8,$AC$1,P8&gt;=$AB$8,$AB$1,P8&gt;=$AA$8,$AA$1,P8&gt;=$Z$8,$Z$1,P8&gt;=$Y$8,$Y$1,P8&gt;=$X$8,$X$1,P8&gt;=$W$8,$W$1,P8&lt;$W$2,$V$1),(IF(AND($N$2&gt;=$T$9,$N$2&lt;$U$9),_xlfn.IFS(P8&gt;=$AD$9,$AD$1,P8&gt;=$AC$9,$AC$1,P8&gt;=$AB$9,$AB$1,P8&gt;=$AA$9,$AA$1,P8&gt;=$Z$9,$Z$1,P8&gt;=$Y$9,$Y$1,P8&gt;=$X$9,$X$1,P8&gt;=$W$9,$W$1),$W$1))))))))))))))),IF(AND($N$2&gt;=$T$2,$N$2&lt;=$U$2),IF(P8&gt;=$W$2,$W$1,$V$1),IF(AND($N$2&gt;=$T$3,$N$2&lt;$U$3),IF(P8&gt;=$W$3,$W$1,$V$1),IF(AND($N$2&gt;=$T$4,$N$2&lt;$U$4),IF(P8&gt;=$W$4,$W$1,$V$1),IF(AND($N$2&gt;=$T$5,$N$2&lt;$U$5),IF(P8&gt;=$W$5,$W$1,$V$1),IF(AND($N$2&gt;=$T$6,$N$2&lt;$U$6),IF(P8&gt;=$W$6,$W$1,$V$1),IF(AND($N$2&gt;=$T$7,$N$2&lt;$U$7),IF(P8&gt;=$W$7,$W$1,$V$1),IF(AND($N$2&gt;=$T$8,$N$2&lt;$U$8),IF(P8&gt;=$W$8,$W$1,$V$1),IF(AND($N$2&gt;=$T$9,$N$2&lt;$U$9),IF(P8&gt;=$W$9,$W$1,$V$1),""))))))))),"")</f>
        <v>AA</v>
      </c>
      <c r="M8" s="9" t="str" cm="1">
        <f t="array" ref="M8">IF(E8&lt;&gt;"",IF(AND(E8&lt;&gt;"GR",E8&gt;=40,J8&gt;=30),_xlfn.IFS(Q8&gt;=$AG$2,$AD$19,Q8&gt;=$AG$3,$AC$19,Q8&gt;=$AG$4,$AB$19,Q8&gt;=$AG$5,$AA$19,Q8&gt;=$AG$6,$Z$19,Q8&gt;=$AG$7,$Y$19,Q8&gt;=$AG$8,$X$19,Q8&gt;=$AG$9,$V$19),L8),"")</f>
        <v>AA</v>
      </c>
      <c r="N8" s="9"/>
      <c r="O8" s="9"/>
      <c r="P8" s="9">
        <f t="shared" si="2"/>
        <v>69</v>
      </c>
      <c r="Q8" s="9">
        <f t="shared" si="3"/>
        <v>69</v>
      </c>
      <c r="R8" s="9">
        <f t="shared" si="4"/>
        <v>1.91</v>
      </c>
      <c r="T8" s="4">
        <v>42.5</v>
      </c>
      <c r="U8" s="4">
        <v>47.5</v>
      </c>
      <c r="V8" s="4" t="s">
        <v>19</v>
      </c>
      <c r="W8" s="4">
        <v>34</v>
      </c>
      <c r="X8" s="4">
        <v>39</v>
      </c>
      <c r="Y8" s="4">
        <v>44</v>
      </c>
      <c r="Z8" s="4">
        <v>49</v>
      </c>
      <c r="AA8" s="4">
        <v>54</v>
      </c>
      <c r="AB8" s="4">
        <v>59</v>
      </c>
      <c r="AC8" s="4">
        <v>64</v>
      </c>
      <c r="AD8" s="4">
        <v>69</v>
      </c>
      <c r="AF8" s="5" t="s">
        <v>6</v>
      </c>
      <c r="AG8" s="9" cm="1">
        <f t="array" ref="AG8">MIN(IF($L$2:$L$331=$X$19,$P$2:$P$331))</f>
        <v>39</v>
      </c>
      <c r="AH8" s="9"/>
      <c r="AI8" s="9"/>
    </row>
    <row r="9" spans="1:35" x14ac:dyDescent="0.35">
      <c r="A9" s="3" t="s">
        <v>8</v>
      </c>
      <c r="B9" s="3">
        <v>8</v>
      </c>
      <c r="C9" s="3">
        <v>66</v>
      </c>
      <c r="D9" s="3">
        <v>80</v>
      </c>
      <c r="E9" s="3" t="s">
        <v>34</v>
      </c>
      <c r="F9" s="22">
        <f t="shared" si="5"/>
        <v>80</v>
      </c>
      <c r="G9" s="22">
        <f t="shared" si="6"/>
        <v>66</v>
      </c>
      <c r="H9" s="22">
        <f t="shared" si="7"/>
        <v>80</v>
      </c>
      <c r="I9" s="9">
        <f t="shared" si="8"/>
        <v>74.400000000000006</v>
      </c>
      <c r="J9" s="9">
        <f t="shared" si="0"/>
        <v>74.400000000000006</v>
      </c>
      <c r="K9" s="10">
        <f t="shared" si="1"/>
        <v>5535.3600000000006</v>
      </c>
      <c r="L9" s="9" t="str" cm="1">
        <f t="array" ref="L9">IF(D9&lt;&gt;"",IF(AND(H9&gt;=40,I9&gt;=30),IF(AND($N$2&gt;=$T$2,$N$2&lt;=$U$2),_xlfn.IFS(P9&gt;=$AD$2,$AD$1,P9&gt;=$AC$2,$AC$1,P9&gt;=$AB$2,$AB$1,P9&gt;=$AA$2,$AA$1,P9&gt;=$Z$2,$Z$1,P9&gt;=$Y$2,$Y$1,P9&gt;=$X$2,$X$1,P9&gt;=$W$2,$W$1,P9&lt;$W$2,$V$1),(IF(AND($N$2&gt;=$T$3,$N$2&lt;$U$3),_xlfn.IFS(P9&gt;=$AD$3,$AD$1,P9&gt;=$AC$3,$AC$1,P9&gt;=$AB$3,$AB$1,P9&gt;=$AA$3,$AA$1,P9&gt;=$Z$3,$Z$1,P9&gt;=$Y$3,$Y$1,P9&gt;=$X$3,$X$1,P9&gt;=$W$3,$W$1,P9&lt;$W$2,$V$1),(IF(AND($N$2&gt;=$T$4,$N$2&lt;$U$4),_xlfn.IFS(P9&gt;=$AD$4,$AD$1,P9&gt;=$AC$4,$AC$1,P9&gt;=$AB$4,$AB$1,P9&gt;=$AA$4,$AA$1,P9&gt;=$Z$4,$Z$1,P9&gt;=$Y$4,$Y$1,P9&gt;=$X$4,$X$1,P9&gt;=$W$4,$W$1,P9&lt;$W$2,$V$1),(IF(AND($N$2&gt;=$T$5,$N$2&lt;$U$5),_xlfn.IFS(P9&gt;=$AD$5,$AD$1,P9&gt;=$AC$5,$AC$1,P9&gt;=$AB$5,$AB$1,P9&gt;=$AA$5,$AA$1,P9&gt;=$Z$5,$Z$1,P9&gt;=$Y$5,$Y$1,P9&gt;=$X$5,$X$1,P9&gt;=$W$5,$W$1,P9&lt;$W$2,$V$1),(IF(AND($N$2&gt;=$T$6,$N$2&lt;$U$6),_xlfn.IFS(P9&gt;=$AD$6,$AD$1,P9&gt;=$AC$6,$AC$1,P9&gt;=$AB$6,$AB$1,P9&gt;=$AA$6,$AA$1,P9&gt;=$Z$6,$Z$1,P9&gt;=$Y$6,$Y$1,P9&gt;=$X$6,$X$1,P9&gt;=$W$6,$W$1,P9&lt;$W$2,$V$1),(IF(AND($N$2&gt;=$T$7,$N$2&lt;$U$7),_xlfn.IFS(P9&gt;=$AD$7,$AD$1,P9&gt;=$AC$7,$AC$1,P9&gt;=$AB$7,$AB$1,P9&gt;=$AA$7,$AA$1,P9&gt;=$Z$7,$Z$1,P9&gt;=$Y$7,$Y$1,P9&gt;=$X$7,$X$1,P9&gt;=$W$7,$W$1,P9&lt;$W$2,$V$1),(IF(AND($N$2&gt;=$T$8,$N$2&lt;$U$8),_xlfn.IFS(P9&gt;=$AD$8,$AD$1,P9&gt;=$AC$8,$AC$1,P9&gt;=$AB$8,$AB$1,P9&gt;=$AA$8,$AA$1,P9&gt;=$Z$8,$Z$1,P9&gt;=$Y$8,$Y$1,P9&gt;=$X$8,$X$1,P9&gt;=$W$8,$W$1,P9&lt;$W$2,$V$1),(IF(AND($N$2&gt;=$T$9,$N$2&lt;$U$9),_xlfn.IFS(P9&gt;=$AD$9,$AD$1,P9&gt;=$AC$9,$AC$1,P9&gt;=$AB$9,$AB$1,P9&gt;=$AA$9,$AA$1,P9&gt;=$Z$9,$Z$1,P9&gt;=$Y$9,$Y$1,P9&gt;=$X$9,$X$1,P9&gt;=$W$9,$W$1),$W$1))))))))))))))),IF(AND($N$2&gt;=$T$2,$N$2&lt;=$U$2),IF(P9&gt;=$W$2,$W$1,$V$1),IF(AND($N$2&gt;=$T$3,$N$2&lt;$U$3),IF(P9&gt;=$W$3,$W$1,$V$1),IF(AND($N$2&gt;=$T$4,$N$2&lt;$U$4),IF(P9&gt;=$W$4,$W$1,$V$1),IF(AND($N$2&gt;=$T$5,$N$2&lt;$U$5),IF(P9&gt;=$W$5,$W$1,$V$1),IF(AND($N$2&gt;=$T$6,$N$2&lt;$U$6),IF(P9&gt;=$W$6,$W$1,$V$1),IF(AND($N$2&gt;=$T$7,$N$2&lt;$U$7),IF(P9&gt;=$W$7,$W$1,$V$1),IF(AND($N$2&gt;=$T$8,$N$2&lt;$U$8),IF(P9&gt;=$W$8,$W$1,$V$1),IF(AND($N$2&gt;=$T$9,$N$2&lt;$U$9),IF(P9&gt;=$W$9,$W$1,$V$1),""))))))))),"")</f>
        <v>AA</v>
      </c>
      <c r="M9" s="9" t="str" cm="1">
        <f t="array" ref="M9">IF(E9&lt;&gt;"",IF(AND(E9&lt;&gt;"GR",E9&gt;=40,J9&gt;=30),_xlfn.IFS(Q9&gt;=$AG$2,$AD$19,Q9&gt;=$AG$3,$AC$19,Q9&gt;=$AG$4,$AB$19,Q9&gt;=$AG$5,$AA$19,Q9&gt;=$AG$6,$Z$19,Q9&gt;=$AG$7,$Y$19,Q9&gt;=$AG$8,$X$19,Q9&gt;=$AG$9,$V$19),L9),"")</f>
        <v>AA</v>
      </c>
      <c r="N9" s="9"/>
      <c r="O9" s="9"/>
      <c r="P9" s="9">
        <f t="shared" si="2"/>
        <v>69</v>
      </c>
      <c r="Q9" s="9">
        <f t="shared" si="3"/>
        <v>69</v>
      </c>
      <c r="R9" s="9">
        <f t="shared" si="4"/>
        <v>1.9</v>
      </c>
      <c r="T9" s="4">
        <v>0</v>
      </c>
      <c r="U9" s="4">
        <v>42.5</v>
      </c>
      <c r="V9" s="4" t="s">
        <v>20</v>
      </c>
      <c r="W9" s="4">
        <v>36</v>
      </c>
      <c r="X9" s="4">
        <v>41</v>
      </c>
      <c r="Y9" s="4">
        <v>46</v>
      </c>
      <c r="Z9" s="4">
        <v>51</v>
      </c>
      <c r="AA9" s="4">
        <v>56</v>
      </c>
      <c r="AB9" s="4">
        <v>61</v>
      </c>
      <c r="AC9" s="4">
        <v>66</v>
      </c>
      <c r="AD9" s="4">
        <v>71</v>
      </c>
      <c r="AF9" s="5" t="s">
        <v>12</v>
      </c>
      <c r="AG9" s="9" cm="1">
        <f t="array" ref="AG9">MIN(IF($L$2:$L$331=$W$19,$P$2:$P$331))</f>
        <v>34</v>
      </c>
      <c r="AH9" s="9"/>
      <c r="AI9" s="9"/>
    </row>
    <row r="10" spans="1:35" x14ac:dyDescent="0.35">
      <c r="A10" s="3" t="s">
        <v>8</v>
      </c>
      <c r="B10" s="3">
        <v>9</v>
      </c>
      <c r="C10" s="3">
        <v>51</v>
      </c>
      <c r="D10" s="3">
        <v>90</v>
      </c>
      <c r="E10" s="3" t="s">
        <v>34</v>
      </c>
      <c r="F10" s="22">
        <f t="shared" si="5"/>
        <v>90</v>
      </c>
      <c r="G10" s="22">
        <f t="shared" si="6"/>
        <v>51</v>
      </c>
      <c r="H10" s="22">
        <f t="shared" si="7"/>
        <v>90</v>
      </c>
      <c r="I10" s="9">
        <f t="shared" si="8"/>
        <v>74.400000000000006</v>
      </c>
      <c r="J10" s="9">
        <f t="shared" si="0"/>
        <v>74.400000000000006</v>
      </c>
      <c r="K10" s="10">
        <f t="shared" si="1"/>
        <v>5535.3600000000006</v>
      </c>
      <c r="L10" s="9" t="str" cm="1">
        <f t="array" ref="L10">IF(D10&lt;&gt;"",IF(AND(H10&gt;=40,I10&gt;=30),IF(AND($N$2&gt;=$T$2,$N$2&lt;=$U$2),_xlfn.IFS(P10&gt;=$AD$2,$AD$1,P10&gt;=$AC$2,$AC$1,P10&gt;=$AB$2,$AB$1,P10&gt;=$AA$2,$AA$1,P10&gt;=$Z$2,$Z$1,P10&gt;=$Y$2,$Y$1,P10&gt;=$X$2,$X$1,P10&gt;=$W$2,$W$1,P10&lt;$W$2,$V$1),(IF(AND($N$2&gt;=$T$3,$N$2&lt;$U$3),_xlfn.IFS(P10&gt;=$AD$3,$AD$1,P10&gt;=$AC$3,$AC$1,P10&gt;=$AB$3,$AB$1,P10&gt;=$AA$3,$AA$1,P10&gt;=$Z$3,$Z$1,P10&gt;=$Y$3,$Y$1,P10&gt;=$X$3,$X$1,P10&gt;=$W$3,$W$1,P10&lt;$W$2,$V$1),(IF(AND($N$2&gt;=$T$4,$N$2&lt;$U$4),_xlfn.IFS(P10&gt;=$AD$4,$AD$1,P10&gt;=$AC$4,$AC$1,P10&gt;=$AB$4,$AB$1,P10&gt;=$AA$4,$AA$1,P10&gt;=$Z$4,$Z$1,P10&gt;=$Y$4,$Y$1,P10&gt;=$X$4,$X$1,P10&gt;=$W$4,$W$1,P10&lt;$W$2,$V$1),(IF(AND($N$2&gt;=$T$5,$N$2&lt;$U$5),_xlfn.IFS(P10&gt;=$AD$5,$AD$1,P10&gt;=$AC$5,$AC$1,P10&gt;=$AB$5,$AB$1,P10&gt;=$AA$5,$AA$1,P10&gt;=$Z$5,$Z$1,P10&gt;=$Y$5,$Y$1,P10&gt;=$X$5,$X$1,P10&gt;=$W$5,$W$1,P10&lt;$W$2,$V$1),(IF(AND($N$2&gt;=$T$6,$N$2&lt;$U$6),_xlfn.IFS(P10&gt;=$AD$6,$AD$1,P10&gt;=$AC$6,$AC$1,P10&gt;=$AB$6,$AB$1,P10&gt;=$AA$6,$AA$1,P10&gt;=$Z$6,$Z$1,P10&gt;=$Y$6,$Y$1,P10&gt;=$X$6,$X$1,P10&gt;=$W$6,$W$1,P10&lt;$W$2,$V$1),(IF(AND($N$2&gt;=$T$7,$N$2&lt;$U$7),_xlfn.IFS(P10&gt;=$AD$7,$AD$1,P10&gt;=$AC$7,$AC$1,P10&gt;=$AB$7,$AB$1,P10&gt;=$AA$7,$AA$1,P10&gt;=$Z$7,$Z$1,P10&gt;=$Y$7,$Y$1,P10&gt;=$X$7,$X$1,P10&gt;=$W$7,$W$1,P10&lt;$W$2,$V$1),(IF(AND($N$2&gt;=$T$8,$N$2&lt;$U$8),_xlfn.IFS(P10&gt;=$AD$8,$AD$1,P10&gt;=$AC$8,$AC$1,P10&gt;=$AB$8,$AB$1,P10&gt;=$AA$8,$AA$1,P10&gt;=$Z$8,$Z$1,P10&gt;=$Y$8,$Y$1,P10&gt;=$X$8,$X$1,P10&gt;=$W$8,$W$1,P10&lt;$W$2,$V$1),(IF(AND($N$2&gt;=$T$9,$N$2&lt;$U$9),_xlfn.IFS(P10&gt;=$AD$9,$AD$1,P10&gt;=$AC$9,$AC$1,P10&gt;=$AB$9,$AB$1,P10&gt;=$AA$9,$AA$1,P10&gt;=$Z$9,$Z$1,P10&gt;=$Y$9,$Y$1,P10&gt;=$X$9,$X$1,P10&gt;=$W$9,$W$1),$W$1))))))))))))))),IF(AND($N$2&gt;=$T$2,$N$2&lt;=$U$2),IF(P10&gt;=$W$2,$W$1,$V$1),IF(AND($N$2&gt;=$T$3,$N$2&lt;$U$3),IF(P10&gt;=$W$3,$W$1,$V$1),IF(AND($N$2&gt;=$T$4,$N$2&lt;$U$4),IF(P10&gt;=$W$4,$W$1,$V$1),IF(AND($N$2&gt;=$T$5,$N$2&lt;$U$5),IF(P10&gt;=$W$5,$W$1,$V$1),IF(AND($N$2&gt;=$T$6,$N$2&lt;$U$6),IF(P10&gt;=$W$6,$W$1,$V$1),IF(AND($N$2&gt;=$T$7,$N$2&lt;$U$7),IF(P10&gt;=$W$7,$W$1,$V$1),IF(AND($N$2&gt;=$T$8,$N$2&lt;$U$8),IF(P10&gt;=$W$8,$W$1,$V$1),IF(AND($N$2&gt;=$T$9,$N$2&lt;$U$9),IF(P10&gt;=$W$9,$W$1,$V$1),""))))))))),"")</f>
        <v>AA</v>
      </c>
      <c r="M10" s="9" t="str" cm="1">
        <f t="array" ref="M10">IF(E10&lt;&gt;"",IF(AND(E10&lt;&gt;"GR",E10&gt;=40,J10&gt;=30),_xlfn.IFS(Q10&gt;=$AG$2,$AD$19,Q10&gt;=$AG$3,$AC$19,Q10&gt;=$AG$4,$AB$19,Q10&gt;=$AG$5,$AA$19,Q10&gt;=$AG$6,$Z$19,Q10&gt;=$AG$7,$Y$19,Q10&gt;=$AG$8,$X$19,Q10&gt;=$AG$9,$V$19),L10),"")</f>
        <v>AA</v>
      </c>
      <c r="N10" s="9"/>
      <c r="O10" s="9"/>
      <c r="P10" s="9">
        <f t="shared" si="2"/>
        <v>69</v>
      </c>
      <c r="Q10" s="9">
        <f t="shared" si="3"/>
        <v>69</v>
      </c>
      <c r="R10" s="9">
        <f t="shared" si="4"/>
        <v>1.9</v>
      </c>
      <c r="AF10" s="5" t="s">
        <v>11</v>
      </c>
      <c r="AG10" s="9" cm="1">
        <f t="array" ref="AG10">MIN(IF($L$2:$L$331=$V$19,$P$2:$P$331))</f>
        <v>0</v>
      </c>
      <c r="AH10" s="9"/>
      <c r="AI10" s="9"/>
    </row>
    <row r="11" spans="1:35" x14ac:dyDescent="0.35">
      <c r="A11" s="3" t="s">
        <v>8</v>
      </c>
      <c r="B11" s="3">
        <v>10</v>
      </c>
      <c r="C11" s="3">
        <v>57</v>
      </c>
      <c r="D11" s="3">
        <v>85</v>
      </c>
      <c r="E11" s="3" t="s">
        <v>34</v>
      </c>
      <c r="F11" s="22">
        <f t="shared" si="5"/>
        <v>85</v>
      </c>
      <c r="G11" s="22">
        <f t="shared" si="6"/>
        <v>57</v>
      </c>
      <c r="H11" s="22">
        <f t="shared" si="7"/>
        <v>85</v>
      </c>
      <c r="I11" s="9">
        <f t="shared" si="8"/>
        <v>73.8</v>
      </c>
      <c r="J11" s="9">
        <f t="shared" si="0"/>
        <v>73.8</v>
      </c>
      <c r="K11" s="10">
        <f t="shared" si="1"/>
        <v>5446.44</v>
      </c>
      <c r="L11" s="9" t="str" cm="1">
        <f t="array" ref="L11">IF(D11&lt;&gt;"",IF(AND(H11&gt;=40,I11&gt;=30),IF(AND($N$2&gt;=$T$2,$N$2&lt;=$U$2),_xlfn.IFS(P11&gt;=$AD$2,$AD$1,P11&gt;=$AC$2,$AC$1,P11&gt;=$AB$2,$AB$1,P11&gt;=$AA$2,$AA$1,P11&gt;=$Z$2,$Z$1,P11&gt;=$Y$2,$Y$1,P11&gt;=$X$2,$X$1,P11&gt;=$W$2,$W$1,P11&lt;$W$2,$V$1),(IF(AND($N$2&gt;=$T$3,$N$2&lt;$U$3),_xlfn.IFS(P11&gt;=$AD$3,$AD$1,P11&gt;=$AC$3,$AC$1,P11&gt;=$AB$3,$AB$1,P11&gt;=$AA$3,$AA$1,P11&gt;=$Z$3,$Z$1,P11&gt;=$Y$3,$Y$1,P11&gt;=$X$3,$X$1,P11&gt;=$W$3,$W$1,P11&lt;$W$2,$V$1),(IF(AND($N$2&gt;=$T$4,$N$2&lt;$U$4),_xlfn.IFS(P11&gt;=$AD$4,$AD$1,P11&gt;=$AC$4,$AC$1,P11&gt;=$AB$4,$AB$1,P11&gt;=$AA$4,$AA$1,P11&gt;=$Z$4,$Z$1,P11&gt;=$Y$4,$Y$1,P11&gt;=$X$4,$X$1,P11&gt;=$W$4,$W$1,P11&lt;$W$2,$V$1),(IF(AND($N$2&gt;=$T$5,$N$2&lt;$U$5),_xlfn.IFS(P11&gt;=$AD$5,$AD$1,P11&gt;=$AC$5,$AC$1,P11&gt;=$AB$5,$AB$1,P11&gt;=$AA$5,$AA$1,P11&gt;=$Z$5,$Z$1,P11&gt;=$Y$5,$Y$1,P11&gt;=$X$5,$X$1,P11&gt;=$W$5,$W$1,P11&lt;$W$2,$V$1),(IF(AND($N$2&gt;=$T$6,$N$2&lt;$U$6),_xlfn.IFS(P11&gt;=$AD$6,$AD$1,P11&gt;=$AC$6,$AC$1,P11&gt;=$AB$6,$AB$1,P11&gt;=$AA$6,$AA$1,P11&gt;=$Z$6,$Z$1,P11&gt;=$Y$6,$Y$1,P11&gt;=$X$6,$X$1,P11&gt;=$W$6,$W$1,P11&lt;$W$2,$V$1),(IF(AND($N$2&gt;=$T$7,$N$2&lt;$U$7),_xlfn.IFS(P11&gt;=$AD$7,$AD$1,P11&gt;=$AC$7,$AC$1,P11&gt;=$AB$7,$AB$1,P11&gt;=$AA$7,$AA$1,P11&gt;=$Z$7,$Z$1,P11&gt;=$Y$7,$Y$1,P11&gt;=$X$7,$X$1,P11&gt;=$W$7,$W$1,P11&lt;$W$2,$V$1),(IF(AND($N$2&gt;=$T$8,$N$2&lt;$U$8),_xlfn.IFS(P11&gt;=$AD$8,$AD$1,P11&gt;=$AC$8,$AC$1,P11&gt;=$AB$8,$AB$1,P11&gt;=$AA$8,$AA$1,P11&gt;=$Z$8,$Z$1,P11&gt;=$Y$8,$Y$1,P11&gt;=$X$8,$X$1,P11&gt;=$W$8,$W$1,P11&lt;$W$2,$V$1),(IF(AND($N$2&gt;=$T$9,$N$2&lt;$U$9),_xlfn.IFS(P11&gt;=$AD$9,$AD$1,P11&gt;=$AC$9,$AC$1,P11&gt;=$AB$9,$AB$1,P11&gt;=$AA$9,$AA$1,P11&gt;=$Z$9,$Z$1,P11&gt;=$Y$9,$Y$1,P11&gt;=$X$9,$X$1,P11&gt;=$W$9,$W$1),$W$1))))))))))))))),IF(AND($N$2&gt;=$T$2,$N$2&lt;=$U$2),IF(P11&gt;=$W$2,$W$1,$V$1),IF(AND($N$2&gt;=$T$3,$N$2&lt;$U$3),IF(P11&gt;=$W$3,$W$1,$V$1),IF(AND($N$2&gt;=$T$4,$N$2&lt;$U$4),IF(P11&gt;=$W$4,$W$1,$V$1),IF(AND($N$2&gt;=$T$5,$N$2&lt;$U$5),IF(P11&gt;=$W$5,$W$1,$V$1),IF(AND($N$2&gt;=$T$6,$N$2&lt;$U$6),IF(P11&gt;=$W$6,$W$1,$V$1),IF(AND($N$2&gt;=$T$7,$N$2&lt;$U$7),IF(P11&gt;=$W$7,$W$1,$V$1),IF(AND($N$2&gt;=$T$8,$N$2&lt;$U$8),IF(P11&gt;=$W$8,$W$1,$V$1),IF(AND($N$2&gt;=$T$9,$N$2&lt;$U$9),IF(P11&gt;=$W$9,$W$1,$V$1),""))))))))),"")</f>
        <v>AA</v>
      </c>
      <c r="M11" s="9" t="str" cm="1">
        <f t="array" ref="M11">IF(E11&lt;&gt;"",IF(AND(E11&lt;&gt;"GR",E11&gt;=40,J11&gt;=30),_xlfn.IFS(Q11&gt;=$AG$2,$AD$19,Q11&gt;=$AG$3,$AC$19,Q11&gt;=$AG$4,$AB$19,Q11&gt;=$AG$5,$AA$19,Q11&gt;=$AG$6,$Z$19,Q11&gt;=$AG$7,$Y$19,Q11&gt;=$AG$8,$X$19,Q11&gt;=$AG$9,$V$19),L11),"")</f>
        <v>AA</v>
      </c>
      <c r="N11" s="9"/>
      <c r="O11" s="9"/>
      <c r="P11" s="9">
        <f t="shared" si="2"/>
        <v>69</v>
      </c>
      <c r="Q11" s="9">
        <f t="shared" si="3"/>
        <v>69</v>
      </c>
      <c r="R11" s="9">
        <f t="shared" si="4"/>
        <v>1.86</v>
      </c>
    </row>
    <row r="12" spans="1:35" x14ac:dyDescent="0.35">
      <c r="A12" s="3" t="s">
        <v>8</v>
      </c>
      <c r="B12" s="3">
        <v>11</v>
      </c>
      <c r="C12" s="3">
        <v>60</v>
      </c>
      <c r="D12" s="3">
        <v>83</v>
      </c>
      <c r="E12" s="3" t="s">
        <v>34</v>
      </c>
      <c r="F12" s="22">
        <f t="shared" si="5"/>
        <v>83</v>
      </c>
      <c r="G12" s="22">
        <f t="shared" si="6"/>
        <v>60</v>
      </c>
      <c r="H12" s="22">
        <f t="shared" si="7"/>
        <v>83</v>
      </c>
      <c r="I12" s="9">
        <f t="shared" si="8"/>
        <v>73.8</v>
      </c>
      <c r="J12" s="9">
        <f t="shared" si="0"/>
        <v>73.8</v>
      </c>
      <c r="K12" s="10">
        <f t="shared" si="1"/>
        <v>5446.44</v>
      </c>
      <c r="L12" s="9" t="str" cm="1">
        <f t="array" ref="L12">IF(D12&lt;&gt;"",IF(AND(H12&gt;=40,I12&gt;=30),IF(AND($N$2&gt;=$T$2,$N$2&lt;=$U$2),_xlfn.IFS(P12&gt;=$AD$2,$AD$1,P12&gt;=$AC$2,$AC$1,P12&gt;=$AB$2,$AB$1,P12&gt;=$AA$2,$AA$1,P12&gt;=$Z$2,$Z$1,P12&gt;=$Y$2,$Y$1,P12&gt;=$X$2,$X$1,P12&gt;=$W$2,$W$1,P12&lt;$W$2,$V$1),(IF(AND($N$2&gt;=$T$3,$N$2&lt;$U$3),_xlfn.IFS(P12&gt;=$AD$3,$AD$1,P12&gt;=$AC$3,$AC$1,P12&gt;=$AB$3,$AB$1,P12&gt;=$AA$3,$AA$1,P12&gt;=$Z$3,$Z$1,P12&gt;=$Y$3,$Y$1,P12&gt;=$X$3,$X$1,P12&gt;=$W$3,$W$1,P12&lt;$W$2,$V$1),(IF(AND($N$2&gt;=$T$4,$N$2&lt;$U$4),_xlfn.IFS(P12&gt;=$AD$4,$AD$1,P12&gt;=$AC$4,$AC$1,P12&gt;=$AB$4,$AB$1,P12&gt;=$AA$4,$AA$1,P12&gt;=$Z$4,$Z$1,P12&gt;=$Y$4,$Y$1,P12&gt;=$X$4,$X$1,P12&gt;=$W$4,$W$1,P12&lt;$W$2,$V$1),(IF(AND($N$2&gt;=$T$5,$N$2&lt;$U$5),_xlfn.IFS(P12&gt;=$AD$5,$AD$1,P12&gt;=$AC$5,$AC$1,P12&gt;=$AB$5,$AB$1,P12&gt;=$AA$5,$AA$1,P12&gt;=$Z$5,$Z$1,P12&gt;=$Y$5,$Y$1,P12&gt;=$X$5,$X$1,P12&gt;=$W$5,$W$1,P12&lt;$W$2,$V$1),(IF(AND($N$2&gt;=$T$6,$N$2&lt;$U$6),_xlfn.IFS(P12&gt;=$AD$6,$AD$1,P12&gt;=$AC$6,$AC$1,P12&gt;=$AB$6,$AB$1,P12&gt;=$AA$6,$AA$1,P12&gt;=$Z$6,$Z$1,P12&gt;=$Y$6,$Y$1,P12&gt;=$X$6,$X$1,P12&gt;=$W$6,$W$1,P12&lt;$W$2,$V$1),(IF(AND($N$2&gt;=$T$7,$N$2&lt;$U$7),_xlfn.IFS(P12&gt;=$AD$7,$AD$1,P12&gt;=$AC$7,$AC$1,P12&gt;=$AB$7,$AB$1,P12&gt;=$AA$7,$AA$1,P12&gt;=$Z$7,$Z$1,P12&gt;=$Y$7,$Y$1,P12&gt;=$X$7,$X$1,P12&gt;=$W$7,$W$1,P12&lt;$W$2,$V$1),(IF(AND($N$2&gt;=$T$8,$N$2&lt;$U$8),_xlfn.IFS(P12&gt;=$AD$8,$AD$1,P12&gt;=$AC$8,$AC$1,P12&gt;=$AB$8,$AB$1,P12&gt;=$AA$8,$AA$1,P12&gt;=$Z$8,$Z$1,P12&gt;=$Y$8,$Y$1,P12&gt;=$X$8,$X$1,P12&gt;=$W$8,$W$1,P12&lt;$W$2,$V$1),(IF(AND($N$2&gt;=$T$9,$N$2&lt;$U$9),_xlfn.IFS(P12&gt;=$AD$9,$AD$1,P12&gt;=$AC$9,$AC$1,P12&gt;=$AB$9,$AB$1,P12&gt;=$AA$9,$AA$1,P12&gt;=$Z$9,$Z$1,P12&gt;=$Y$9,$Y$1,P12&gt;=$X$9,$X$1,P12&gt;=$W$9,$W$1),$W$1))))))))))))))),IF(AND($N$2&gt;=$T$2,$N$2&lt;=$U$2),IF(P12&gt;=$W$2,$W$1,$V$1),IF(AND($N$2&gt;=$T$3,$N$2&lt;$U$3),IF(P12&gt;=$W$3,$W$1,$V$1),IF(AND($N$2&gt;=$T$4,$N$2&lt;$U$4),IF(P12&gt;=$W$4,$W$1,$V$1),IF(AND($N$2&gt;=$T$5,$N$2&lt;$U$5),IF(P12&gt;=$W$5,$W$1,$V$1),IF(AND($N$2&gt;=$T$6,$N$2&lt;$U$6),IF(P12&gt;=$W$6,$W$1,$V$1),IF(AND($N$2&gt;=$T$7,$N$2&lt;$U$7),IF(P12&gt;=$W$7,$W$1,$V$1),IF(AND($N$2&gt;=$T$8,$N$2&lt;$U$8),IF(P12&gt;=$W$8,$W$1,$V$1),IF(AND($N$2&gt;=$T$9,$N$2&lt;$U$9),IF(P12&gt;=$W$9,$W$1,$V$1),""))))))))),"")</f>
        <v>AA</v>
      </c>
      <c r="M12" s="9" t="str" cm="1">
        <f t="array" ref="M12">IF(E12&lt;&gt;"",IF(AND(E12&lt;&gt;"GR",E12&gt;=40,J12&gt;=30),_xlfn.IFS(Q12&gt;=$AG$2,$AD$19,Q12&gt;=$AG$3,$AC$19,Q12&gt;=$AG$4,$AB$19,Q12&gt;=$AG$5,$AA$19,Q12&gt;=$AG$6,$Z$19,Q12&gt;=$AG$7,$Y$19,Q12&gt;=$AG$8,$X$19,Q12&gt;=$AG$9,$V$19),L12),"")</f>
        <v>AA</v>
      </c>
      <c r="N12" s="9"/>
      <c r="O12" s="9"/>
      <c r="P12" s="9">
        <f t="shared" si="2"/>
        <v>69</v>
      </c>
      <c r="Q12" s="9">
        <f t="shared" si="3"/>
        <v>69</v>
      </c>
      <c r="R12" s="9">
        <f t="shared" si="4"/>
        <v>1.86</v>
      </c>
    </row>
    <row r="13" spans="1:35" x14ac:dyDescent="0.35">
      <c r="A13" s="3" t="s">
        <v>8</v>
      </c>
      <c r="B13" s="3">
        <v>12</v>
      </c>
      <c r="C13" s="3">
        <v>56</v>
      </c>
      <c r="D13" s="3">
        <v>83</v>
      </c>
      <c r="E13" s="3" t="s">
        <v>34</v>
      </c>
      <c r="F13" s="22">
        <f t="shared" si="5"/>
        <v>83</v>
      </c>
      <c r="G13" s="22">
        <f t="shared" si="6"/>
        <v>56</v>
      </c>
      <c r="H13" s="22">
        <f t="shared" si="7"/>
        <v>83</v>
      </c>
      <c r="I13" s="9">
        <f t="shared" si="8"/>
        <v>72.2</v>
      </c>
      <c r="J13" s="9">
        <f t="shared" si="0"/>
        <v>72.2</v>
      </c>
      <c r="K13" s="10">
        <f t="shared" si="1"/>
        <v>5212.84</v>
      </c>
      <c r="L13" s="9" t="str" cm="1">
        <f t="array" ref="L13">IF(D13&lt;&gt;"",IF(AND(H13&gt;=40,I13&gt;=30),IF(AND($N$2&gt;=$T$2,$N$2&lt;=$U$2),_xlfn.IFS(P13&gt;=$AD$2,$AD$1,P13&gt;=$AC$2,$AC$1,P13&gt;=$AB$2,$AB$1,P13&gt;=$AA$2,$AA$1,P13&gt;=$Z$2,$Z$1,P13&gt;=$Y$2,$Y$1,P13&gt;=$X$2,$X$1,P13&gt;=$W$2,$W$1,P13&lt;$W$2,$V$1),(IF(AND($N$2&gt;=$T$3,$N$2&lt;$U$3),_xlfn.IFS(P13&gt;=$AD$3,$AD$1,P13&gt;=$AC$3,$AC$1,P13&gt;=$AB$3,$AB$1,P13&gt;=$AA$3,$AA$1,P13&gt;=$Z$3,$Z$1,P13&gt;=$Y$3,$Y$1,P13&gt;=$X$3,$X$1,P13&gt;=$W$3,$W$1,P13&lt;$W$2,$V$1),(IF(AND($N$2&gt;=$T$4,$N$2&lt;$U$4),_xlfn.IFS(P13&gt;=$AD$4,$AD$1,P13&gt;=$AC$4,$AC$1,P13&gt;=$AB$4,$AB$1,P13&gt;=$AA$4,$AA$1,P13&gt;=$Z$4,$Z$1,P13&gt;=$Y$4,$Y$1,P13&gt;=$X$4,$X$1,P13&gt;=$W$4,$W$1,P13&lt;$W$2,$V$1),(IF(AND($N$2&gt;=$T$5,$N$2&lt;$U$5),_xlfn.IFS(P13&gt;=$AD$5,$AD$1,P13&gt;=$AC$5,$AC$1,P13&gt;=$AB$5,$AB$1,P13&gt;=$AA$5,$AA$1,P13&gt;=$Z$5,$Z$1,P13&gt;=$Y$5,$Y$1,P13&gt;=$X$5,$X$1,P13&gt;=$W$5,$W$1,P13&lt;$W$2,$V$1),(IF(AND($N$2&gt;=$T$6,$N$2&lt;$U$6),_xlfn.IFS(P13&gt;=$AD$6,$AD$1,P13&gt;=$AC$6,$AC$1,P13&gt;=$AB$6,$AB$1,P13&gt;=$AA$6,$AA$1,P13&gt;=$Z$6,$Z$1,P13&gt;=$Y$6,$Y$1,P13&gt;=$X$6,$X$1,P13&gt;=$W$6,$W$1,P13&lt;$W$2,$V$1),(IF(AND($N$2&gt;=$T$7,$N$2&lt;$U$7),_xlfn.IFS(P13&gt;=$AD$7,$AD$1,P13&gt;=$AC$7,$AC$1,P13&gt;=$AB$7,$AB$1,P13&gt;=$AA$7,$AA$1,P13&gt;=$Z$7,$Z$1,P13&gt;=$Y$7,$Y$1,P13&gt;=$X$7,$X$1,P13&gt;=$W$7,$W$1,P13&lt;$W$2,$V$1),(IF(AND($N$2&gt;=$T$8,$N$2&lt;$U$8),_xlfn.IFS(P13&gt;=$AD$8,$AD$1,P13&gt;=$AC$8,$AC$1,P13&gt;=$AB$8,$AB$1,P13&gt;=$AA$8,$AA$1,P13&gt;=$Z$8,$Z$1,P13&gt;=$Y$8,$Y$1,P13&gt;=$X$8,$X$1,P13&gt;=$W$8,$W$1,P13&lt;$W$2,$V$1),(IF(AND($N$2&gt;=$T$9,$N$2&lt;$U$9),_xlfn.IFS(P13&gt;=$AD$9,$AD$1,P13&gt;=$AC$9,$AC$1,P13&gt;=$AB$9,$AB$1,P13&gt;=$AA$9,$AA$1,P13&gt;=$Z$9,$Z$1,P13&gt;=$Y$9,$Y$1,P13&gt;=$X$9,$X$1,P13&gt;=$W$9,$W$1),$W$1))))))))))))))),IF(AND($N$2&gt;=$T$2,$N$2&lt;=$U$2),IF(P13&gt;=$W$2,$W$1,$V$1),IF(AND($N$2&gt;=$T$3,$N$2&lt;$U$3),IF(P13&gt;=$W$3,$W$1,$V$1),IF(AND($N$2&gt;=$T$4,$N$2&lt;$U$4),IF(P13&gt;=$W$4,$W$1,$V$1),IF(AND($N$2&gt;=$T$5,$N$2&lt;$U$5),IF(P13&gt;=$W$5,$W$1,$V$1),IF(AND($N$2&gt;=$T$6,$N$2&lt;$U$6),IF(P13&gt;=$W$6,$W$1,$V$1),IF(AND($N$2&gt;=$T$7,$N$2&lt;$U$7),IF(P13&gt;=$W$7,$W$1,$V$1),IF(AND($N$2&gt;=$T$8,$N$2&lt;$U$8),IF(P13&gt;=$W$8,$W$1,$V$1),IF(AND($N$2&gt;=$T$9,$N$2&lt;$U$9),IF(P13&gt;=$W$9,$W$1,$V$1),""))))))))),"")</f>
        <v>BA</v>
      </c>
      <c r="M13" s="9" t="str" cm="1">
        <f t="array" ref="M13">IF(E13&lt;&gt;"",IF(AND(E13&lt;&gt;"GR",E13&gt;=40,J13&gt;=30),_xlfn.IFS(Q13&gt;=$AG$2,$AD$19,Q13&gt;=$AG$3,$AC$19,Q13&gt;=$AG$4,$AB$19,Q13&gt;=$AG$5,$AA$19,Q13&gt;=$AG$6,$Z$19,Q13&gt;=$AG$7,$Y$19,Q13&gt;=$AG$8,$X$19,Q13&gt;=$AG$9,$V$19),L13),"")</f>
        <v>BA</v>
      </c>
      <c r="N13" s="9"/>
      <c r="O13" s="9"/>
      <c r="P13" s="9">
        <f t="shared" si="2"/>
        <v>67</v>
      </c>
      <c r="Q13" s="9">
        <f t="shared" si="3"/>
        <v>67</v>
      </c>
      <c r="R13" s="9">
        <f t="shared" si="4"/>
        <v>1.75</v>
      </c>
    </row>
    <row r="14" spans="1:35" x14ac:dyDescent="0.35">
      <c r="A14" s="3" t="s">
        <v>8</v>
      </c>
      <c r="B14" s="3">
        <v>13</v>
      </c>
      <c r="C14" s="3">
        <v>52</v>
      </c>
      <c r="D14" s="3">
        <v>85</v>
      </c>
      <c r="E14" s="3" t="s">
        <v>34</v>
      </c>
      <c r="F14" s="22">
        <f t="shared" si="5"/>
        <v>85</v>
      </c>
      <c r="G14" s="22">
        <f t="shared" si="6"/>
        <v>52</v>
      </c>
      <c r="H14" s="22">
        <f t="shared" si="7"/>
        <v>85</v>
      </c>
      <c r="I14" s="9">
        <f t="shared" si="8"/>
        <v>71.8</v>
      </c>
      <c r="J14" s="9">
        <f t="shared" si="0"/>
        <v>71.8</v>
      </c>
      <c r="K14" s="10">
        <f t="shared" si="1"/>
        <v>5155.24</v>
      </c>
      <c r="L14" s="9" t="str" cm="1">
        <f t="array" ref="L14">IF(D14&lt;&gt;"",IF(AND(H14&gt;=40,I14&gt;=30),IF(AND($N$2&gt;=$T$2,$N$2&lt;=$U$2),_xlfn.IFS(P14&gt;=$AD$2,$AD$1,P14&gt;=$AC$2,$AC$1,P14&gt;=$AB$2,$AB$1,P14&gt;=$AA$2,$AA$1,P14&gt;=$Z$2,$Z$1,P14&gt;=$Y$2,$Y$1,P14&gt;=$X$2,$X$1,P14&gt;=$W$2,$W$1,P14&lt;$W$2,$V$1),(IF(AND($N$2&gt;=$T$3,$N$2&lt;$U$3),_xlfn.IFS(P14&gt;=$AD$3,$AD$1,P14&gt;=$AC$3,$AC$1,P14&gt;=$AB$3,$AB$1,P14&gt;=$AA$3,$AA$1,P14&gt;=$Z$3,$Z$1,P14&gt;=$Y$3,$Y$1,P14&gt;=$X$3,$X$1,P14&gt;=$W$3,$W$1,P14&lt;$W$2,$V$1),(IF(AND($N$2&gt;=$T$4,$N$2&lt;$U$4),_xlfn.IFS(P14&gt;=$AD$4,$AD$1,P14&gt;=$AC$4,$AC$1,P14&gt;=$AB$4,$AB$1,P14&gt;=$AA$4,$AA$1,P14&gt;=$Z$4,$Z$1,P14&gt;=$Y$4,$Y$1,P14&gt;=$X$4,$X$1,P14&gt;=$W$4,$W$1,P14&lt;$W$2,$V$1),(IF(AND($N$2&gt;=$T$5,$N$2&lt;$U$5),_xlfn.IFS(P14&gt;=$AD$5,$AD$1,P14&gt;=$AC$5,$AC$1,P14&gt;=$AB$5,$AB$1,P14&gt;=$AA$5,$AA$1,P14&gt;=$Z$5,$Z$1,P14&gt;=$Y$5,$Y$1,P14&gt;=$X$5,$X$1,P14&gt;=$W$5,$W$1,P14&lt;$W$2,$V$1),(IF(AND($N$2&gt;=$T$6,$N$2&lt;$U$6),_xlfn.IFS(P14&gt;=$AD$6,$AD$1,P14&gt;=$AC$6,$AC$1,P14&gt;=$AB$6,$AB$1,P14&gt;=$AA$6,$AA$1,P14&gt;=$Z$6,$Z$1,P14&gt;=$Y$6,$Y$1,P14&gt;=$X$6,$X$1,P14&gt;=$W$6,$W$1,P14&lt;$W$2,$V$1),(IF(AND($N$2&gt;=$T$7,$N$2&lt;$U$7),_xlfn.IFS(P14&gt;=$AD$7,$AD$1,P14&gt;=$AC$7,$AC$1,P14&gt;=$AB$7,$AB$1,P14&gt;=$AA$7,$AA$1,P14&gt;=$Z$7,$Z$1,P14&gt;=$Y$7,$Y$1,P14&gt;=$X$7,$X$1,P14&gt;=$W$7,$W$1,P14&lt;$W$2,$V$1),(IF(AND($N$2&gt;=$T$8,$N$2&lt;$U$8),_xlfn.IFS(P14&gt;=$AD$8,$AD$1,P14&gt;=$AC$8,$AC$1,P14&gt;=$AB$8,$AB$1,P14&gt;=$AA$8,$AA$1,P14&gt;=$Z$8,$Z$1,P14&gt;=$Y$8,$Y$1,P14&gt;=$X$8,$X$1,P14&gt;=$W$8,$W$1,P14&lt;$W$2,$V$1),(IF(AND($N$2&gt;=$T$9,$N$2&lt;$U$9),_xlfn.IFS(P14&gt;=$AD$9,$AD$1,P14&gt;=$AC$9,$AC$1,P14&gt;=$AB$9,$AB$1,P14&gt;=$AA$9,$AA$1,P14&gt;=$Z$9,$Z$1,P14&gt;=$Y$9,$Y$1,P14&gt;=$X$9,$X$1,P14&gt;=$W$9,$W$1),$W$1))))))))))))))),IF(AND($N$2&gt;=$T$2,$N$2&lt;=$U$2),IF(P14&gt;=$W$2,$W$1,$V$1),IF(AND($N$2&gt;=$T$3,$N$2&lt;$U$3),IF(P14&gt;=$W$3,$W$1,$V$1),IF(AND($N$2&gt;=$T$4,$N$2&lt;$U$4),IF(P14&gt;=$W$4,$W$1,$V$1),IF(AND($N$2&gt;=$T$5,$N$2&lt;$U$5),IF(P14&gt;=$W$5,$W$1,$V$1),IF(AND($N$2&gt;=$T$6,$N$2&lt;$U$6),IF(P14&gt;=$W$6,$W$1,$V$1),IF(AND($N$2&gt;=$T$7,$N$2&lt;$U$7),IF(P14&gt;=$W$7,$W$1,$V$1),IF(AND($N$2&gt;=$T$8,$N$2&lt;$U$8),IF(P14&gt;=$W$8,$W$1,$V$1),IF(AND($N$2&gt;=$T$9,$N$2&lt;$U$9),IF(P14&gt;=$W$9,$W$1,$V$1),""))))))))),"")</f>
        <v>BA</v>
      </c>
      <c r="M14" s="9" t="str" cm="1">
        <f t="array" ref="M14">IF(E14&lt;&gt;"",IF(AND(E14&lt;&gt;"GR",E14&gt;=40,J14&gt;=30),_xlfn.IFS(Q14&gt;=$AG$2,$AD$19,Q14&gt;=$AG$3,$AC$19,Q14&gt;=$AG$4,$AB$19,Q14&gt;=$AG$5,$AA$19,Q14&gt;=$AG$6,$Z$19,Q14&gt;=$AG$7,$Y$19,Q14&gt;=$AG$8,$X$19,Q14&gt;=$AG$9,$V$19),L14),"")</f>
        <v>BA</v>
      </c>
      <c r="N14" s="9"/>
      <c r="O14" s="9"/>
      <c r="P14" s="9">
        <f t="shared" si="2"/>
        <v>67</v>
      </c>
      <c r="Q14" s="9">
        <f t="shared" si="3"/>
        <v>67</v>
      </c>
      <c r="R14" s="9">
        <f t="shared" si="4"/>
        <v>1.72</v>
      </c>
    </row>
    <row r="15" spans="1:35" x14ac:dyDescent="0.35">
      <c r="A15" s="3" t="s">
        <v>8</v>
      </c>
      <c r="B15" s="3">
        <v>14</v>
      </c>
      <c r="C15" s="3">
        <v>57</v>
      </c>
      <c r="D15" s="3">
        <v>81</v>
      </c>
      <c r="E15" s="3" t="s">
        <v>34</v>
      </c>
      <c r="F15" s="22">
        <f t="shared" si="5"/>
        <v>81</v>
      </c>
      <c r="G15" s="22">
        <f t="shared" si="6"/>
        <v>57</v>
      </c>
      <c r="H15" s="22">
        <f t="shared" si="7"/>
        <v>81</v>
      </c>
      <c r="I15" s="9">
        <f t="shared" si="8"/>
        <v>71.400000000000006</v>
      </c>
      <c r="J15" s="9">
        <f t="shared" si="0"/>
        <v>71.400000000000006</v>
      </c>
      <c r="K15" s="10">
        <f t="shared" si="1"/>
        <v>5097.9600000000009</v>
      </c>
      <c r="L15" s="9" t="str" cm="1">
        <f t="array" ref="L15">IF(D15&lt;&gt;"",IF(AND(H15&gt;=40,I15&gt;=30),IF(AND($N$2&gt;=$T$2,$N$2&lt;=$U$2),_xlfn.IFS(P15&gt;=$AD$2,$AD$1,P15&gt;=$AC$2,$AC$1,P15&gt;=$AB$2,$AB$1,P15&gt;=$AA$2,$AA$1,P15&gt;=$Z$2,$Z$1,P15&gt;=$Y$2,$Y$1,P15&gt;=$X$2,$X$1,P15&gt;=$W$2,$W$1,P15&lt;$W$2,$V$1),(IF(AND($N$2&gt;=$T$3,$N$2&lt;$U$3),_xlfn.IFS(P15&gt;=$AD$3,$AD$1,P15&gt;=$AC$3,$AC$1,P15&gt;=$AB$3,$AB$1,P15&gt;=$AA$3,$AA$1,P15&gt;=$Z$3,$Z$1,P15&gt;=$Y$3,$Y$1,P15&gt;=$X$3,$X$1,P15&gt;=$W$3,$W$1,P15&lt;$W$2,$V$1),(IF(AND($N$2&gt;=$T$4,$N$2&lt;$U$4),_xlfn.IFS(P15&gt;=$AD$4,$AD$1,P15&gt;=$AC$4,$AC$1,P15&gt;=$AB$4,$AB$1,P15&gt;=$AA$4,$AA$1,P15&gt;=$Z$4,$Z$1,P15&gt;=$Y$4,$Y$1,P15&gt;=$X$4,$X$1,P15&gt;=$W$4,$W$1,P15&lt;$W$2,$V$1),(IF(AND($N$2&gt;=$T$5,$N$2&lt;$U$5),_xlfn.IFS(P15&gt;=$AD$5,$AD$1,P15&gt;=$AC$5,$AC$1,P15&gt;=$AB$5,$AB$1,P15&gt;=$AA$5,$AA$1,P15&gt;=$Z$5,$Z$1,P15&gt;=$Y$5,$Y$1,P15&gt;=$X$5,$X$1,P15&gt;=$W$5,$W$1,P15&lt;$W$2,$V$1),(IF(AND($N$2&gt;=$T$6,$N$2&lt;$U$6),_xlfn.IFS(P15&gt;=$AD$6,$AD$1,P15&gt;=$AC$6,$AC$1,P15&gt;=$AB$6,$AB$1,P15&gt;=$AA$6,$AA$1,P15&gt;=$Z$6,$Z$1,P15&gt;=$Y$6,$Y$1,P15&gt;=$X$6,$X$1,P15&gt;=$W$6,$W$1,P15&lt;$W$2,$V$1),(IF(AND($N$2&gt;=$T$7,$N$2&lt;$U$7),_xlfn.IFS(P15&gt;=$AD$7,$AD$1,P15&gt;=$AC$7,$AC$1,P15&gt;=$AB$7,$AB$1,P15&gt;=$AA$7,$AA$1,P15&gt;=$Z$7,$Z$1,P15&gt;=$Y$7,$Y$1,P15&gt;=$X$7,$X$1,P15&gt;=$W$7,$W$1,P15&lt;$W$2,$V$1),(IF(AND($N$2&gt;=$T$8,$N$2&lt;$U$8),_xlfn.IFS(P15&gt;=$AD$8,$AD$1,P15&gt;=$AC$8,$AC$1,P15&gt;=$AB$8,$AB$1,P15&gt;=$AA$8,$AA$1,P15&gt;=$Z$8,$Z$1,P15&gt;=$Y$8,$Y$1,P15&gt;=$X$8,$X$1,P15&gt;=$W$8,$W$1,P15&lt;$W$2,$V$1),(IF(AND($N$2&gt;=$T$9,$N$2&lt;$U$9),_xlfn.IFS(P15&gt;=$AD$9,$AD$1,P15&gt;=$AC$9,$AC$1,P15&gt;=$AB$9,$AB$1,P15&gt;=$AA$9,$AA$1,P15&gt;=$Z$9,$Z$1,P15&gt;=$Y$9,$Y$1,P15&gt;=$X$9,$X$1,P15&gt;=$W$9,$W$1),$W$1))))))))))))))),IF(AND($N$2&gt;=$T$2,$N$2&lt;=$U$2),IF(P15&gt;=$W$2,$W$1,$V$1),IF(AND($N$2&gt;=$T$3,$N$2&lt;$U$3),IF(P15&gt;=$W$3,$W$1,$V$1),IF(AND($N$2&gt;=$T$4,$N$2&lt;$U$4),IF(P15&gt;=$W$4,$W$1,$V$1),IF(AND($N$2&gt;=$T$5,$N$2&lt;$U$5),IF(P15&gt;=$W$5,$W$1,$V$1),IF(AND($N$2&gt;=$T$6,$N$2&lt;$U$6),IF(P15&gt;=$W$6,$W$1,$V$1),IF(AND($N$2&gt;=$T$7,$N$2&lt;$U$7),IF(P15&gt;=$W$7,$W$1,$V$1),IF(AND($N$2&gt;=$T$8,$N$2&lt;$U$8),IF(P15&gt;=$W$8,$W$1,$V$1),IF(AND($N$2&gt;=$T$9,$N$2&lt;$U$9),IF(P15&gt;=$W$9,$W$1,$V$1),""))))))))),"")</f>
        <v>BA</v>
      </c>
      <c r="M15" s="9" t="str" cm="1">
        <f t="array" ref="M15">IF(E15&lt;&gt;"",IF(AND(E15&lt;&gt;"GR",E15&gt;=40,J15&gt;=30),_xlfn.IFS(Q15&gt;=$AG$2,$AD$19,Q15&gt;=$AG$3,$AC$19,Q15&gt;=$AG$4,$AB$19,Q15&gt;=$AG$5,$AA$19,Q15&gt;=$AG$6,$Z$19,Q15&gt;=$AG$7,$Y$19,Q15&gt;=$AG$8,$X$19,Q15&gt;=$AG$9,$V$19),L15),"")</f>
        <v>BA</v>
      </c>
      <c r="N15" s="9"/>
      <c r="O15" s="9"/>
      <c r="P15" s="9">
        <f t="shared" si="2"/>
        <v>67</v>
      </c>
      <c r="Q15" s="9">
        <f t="shared" si="3"/>
        <v>67</v>
      </c>
      <c r="R15" s="9">
        <f t="shared" si="4"/>
        <v>1.69</v>
      </c>
    </row>
    <row r="16" spans="1:35" x14ac:dyDescent="0.35">
      <c r="A16" s="3" t="s">
        <v>8</v>
      </c>
      <c r="B16" s="3">
        <v>15</v>
      </c>
      <c r="C16" s="3">
        <v>52</v>
      </c>
      <c r="D16" s="3">
        <v>84</v>
      </c>
      <c r="E16" s="3" t="s">
        <v>34</v>
      </c>
      <c r="F16" s="22">
        <f t="shared" si="5"/>
        <v>84</v>
      </c>
      <c r="G16" s="22">
        <f t="shared" si="6"/>
        <v>52</v>
      </c>
      <c r="H16" s="22">
        <f t="shared" si="7"/>
        <v>84</v>
      </c>
      <c r="I16" s="9">
        <f t="shared" si="8"/>
        <v>71.2</v>
      </c>
      <c r="J16" s="9">
        <f t="shared" si="0"/>
        <v>71.2</v>
      </c>
      <c r="K16" s="10">
        <f t="shared" si="1"/>
        <v>5069.4400000000005</v>
      </c>
      <c r="L16" s="9" t="str" cm="1">
        <f t="array" ref="L16">IF(D16&lt;&gt;"",IF(AND(H16&gt;=40,I16&gt;=30),IF(AND($N$2&gt;=$T$2,$N$2&lt;=$U$2),_xlfn.IFS(P16&gt;=$AD$2,$AD$1,P16&gt;=$AC$2,$AC$1,P16&gt;=$AB$2,$AB$1,P16&gt;=$AA$2,$AA$1,P16&gt;=$Z$2,$Z$1,P16&gt;=$Y$2,$Y$1,P16&gt;=$X$2,$X$1,P16&gt;=$W$2,$W$1,P16&lt;$W$2,$V$1),(IF(AND($N$2&gt;=$T$3,$N$2&lt;$U$3),_xlfn.IFS(P16&gt;=$AD$3,$AD$1,P16&gt;=$AC$3,$AC$1,P16&gt;=$AB$3,$AB$1,P16&gt;=$AA$3,$AA$1,P16&gt;=$Z$3,$Z$1,P16&gt;=$Y$3,$Y$1,P16&gt;=$X$3,$X$1,P16&gt;=$W$3,$W$1,P16&lt;$W$2,$V$1),(IF(AND($N$2&gt;=$T$4,$N$2&lt;$U$4),_xlfn.IFS(P16&gt;=$AD$4,$AD$1,P16&gt;=$AC$4,$AC$1,P16&gt;=$AB$4,$AB$1,P16&gt;=$AA$4,$AA$1,P16&gt;=$Z$4,$Z$1,P16&gt;=$Y$4,$Y$1,P16&gt;=$X$4,$X$1,P16&gt;=$W$4,$W$1,P16&lt;$W$2,$V$1),(IF(AND($N$2&gt;=$T$5,$N$2&lt;$U$5),_xlfn.IFS(P16&gt;=$AD$5,$AD$1,P16&gt;=$AC$5,$AC$1,P16&gt;=$AB$5,$AB$1,P16&gt;=$AA$5,$AA$1,P16&gt;=$Z$5,$Z$1,P16&gt;=$Y$5,$Y$1,P16&gt;=$X$5,$X$1,P16&gt;=$W$5,$W$1,P16&lt;$W$2,$V$1),(IF(AND($N$2&gt;=$T$6,$N$2&lt;$U$6),_xlfn.IFS(P16&gt;=$AD$6,$AD$1,P16&gt;=$AC$6,$AC$1,P16&gt;=$AB$6,$AB$1,P16&gt;=$AA$6,$AA$1,P16&gt;=$Z$6,$Z$1,P16&gt;=$Y$6,$Y$1,P16&gt;=$X$6,$X$1,P16&gt;=$W$6,$W$1,P16&lt;$W$2,$V$1),(IF(AND($N$2&gt;=$T$7,$N$2&lt;$U$7),_xlfn.IFS(P16&gt;=$AD$7,$AD$1,P16&gt;=$AC$7,$AC$1,P16&gt;=$AB$7,$AB$1,P16&gt;=$AA$7,$AA$1,P16&gt;=$Z$7,$Z$1,P16&gt;=$Y$7,$Y$1,P16&gt;=$X$7,$X$1,P16&gt;=$W$7,$W$1,P16&lt;$W$2,$V$1),(IF(AND($N$2&gt;=$T$8,$N$2&lt;$U$8),_xlfn.IFS(P16&gt;=$AD$8,$AD$1,P16&gt;=$AC$8,$AC$1,P16&gt;=$AB$8,$AB$1,P16&gt;=$AA$8,$AA$1,P16&gt;=$Z$8,$Z$1,P16&gt;=$Y$8,$Y$1,P16&gt;=$X$8,$X$1,P16&gt;=$W$8,$W$1,P16&lt;$W$2,$V$1),(IF(AND($N$2&gt;=$T$9,$N$2&lt;$U$9),_xlfn.IFS(P16&gt;=$AD$9,$AD$1,P16&gt;=$AC$9,$AC$1,P16&gt;=$AB$9,$AB$1,P16&gt;=$AA$9,$AA$1,P16&gt;=$Z$9,$Z$1,P16&gt;=$Y$9,$Y$1,P16&gt;=$X$9,$X$1,P16&gt;=$W$9,$W$1),$W$1))))))))))))))),IF(AND($N$2&gt;=$T$2,$N$2&lt;=$U$2),IF(P16&gt;=$W$2,$W$1,$V$1),IF(AND($N$2&gt;=$T$3,$N$2&lt;$U$3),IF(P16&gt;=$W$3,$W$1,$V$1),IF(AND($N$2&gt;=$T$4,$N$2&lt;$U$4),IF(P16&gt;=$W$4,$W$1,$V$1),IF(AND($N$2&gt;=$T$5,$N$2&lt;$U$5),IF(P16&gt;=$W$5,$W$1,$V$1),IF(AND($N$2&gt;=$T$6,$N$2&lt;$U$6),IF(P16&gt;=$W$6,$W$1,$V$1),IF(AND($N$2&gt;=$T$7,$N$2&lt;$U$7),IF(P16&gt;=$W$7,$W$1,$V$1),IF(AND($N$2&gt;=$T$8,$N$2&lt;$U$8),IF(P16&gt;=$W$8,$W$1,$V$1),IF(AND($N$2&gt;=$T$9,$N$2&lt;$U$9),IF(P16&gt;=$W$9,$W$1,$V$1),""))))))))),"")</f>
        <v>BA</v>
      </c>
      <c r="M16" s="9" t="str" cm="1">
        <f t="array" ref="M16">IF(E16&lt;&gt;"",IF(AND(E16&lt;&gt;"GR",E16&gt;=40,J16&gt;=30),_xlfn.IFS(Q16&gt;=$AG$2,$AD$19,Q16&gt;=$AG$3,$AC$19,Q16&gt;=$AG$4,$AB$19,Q16&gt;=$AG$5,$AA$19,Q16&gt;=$AG$6,$Z$19,Q16&gt;=$AG$7,$Y$19,Q16&gt;=$AG$8,$X$19,Q16&gt;=$AG$9,$V$19),L16),"")</f>
        <v>BA</v>
      </c>
      <c r="N16" s="9"/>
      <c r="O16" s="9"/>
      <c r="P16" s="9">
        <f t="shared" si="2"/>
        <v>67</v>
      </c>
      <c r="Q16" s="9">
        <f t="shared" si="3"/>
        <v>67</v>
      </c>
      <c r="R16" s="9">
        <f t="shared" si="4"/>
        <v>1.68</v>
      </c>
    </row>
    <row r="17" spans="1:34" x14ac:dyDescent="0.35">
      <c r="A17" s="3" t="s">
        <v>8</v>
      </c>
      <c r="B17" s="3">
        <v>16</v>
      </c>
      <c r="C17" s="3">
        <v>50</v>
      </c>
      <c r="D17" s="3">
        <v>83</v>
      </c>
      <c r="E17" s="3" t="s">
        <v>34</v>
      </c>
      <c r="F17" s="22">
        <f t="shared" si="5"/>
        <v>83</v>
      </c>
      <c r="G17" s="22">
        <f t="shared" si="6"/>
        <v>50</v>
      </c>
      <c r="H17" s="22">
        <f t="shared" si="7"/>
        <v>83</v>
      </c>
      <c r="I17" s="9">
        <f t="shared" si="8"/>
        <v>69.8</v>
      </c>
      <c r="J17" s="9">
        <f t="shared" si="0"/>
        <v>69.8</v>
      </c>
      <c r="K17" s="10">
        <f t="shared" si="1"/>
        <v>4872.04</v>
      </c>
      <c r="L17" s="9" t="str" cm="1">
        <f t="array" ref="L17">IF(D17&lt;&gt;"",IF(AND(H17&gt;=40,I17&gt;=30),IF(AND($N$2&gt;=$T$2,$N$2&lt;=$U$2),_xlfn.IFS(P17&gt;=$AD$2,$AD$1,P17&gt;=$AC$2,$AC$1,P17&gt;=$AB$2,$AB$1,P17&gt;=$AA$2,$AA$1,P17&gt;=$Z$2,$Z$1,P17&gt;=$Y$2,$Y$1,P17&gt;=$X$2,$X$1,P17&gt;=$W$2,$W$1,P17&lt;$W$2,$V$1),(IF(AND($N$2&gt;=$T$3,$N$2&lt;$U$3),_xlfn.IFS(P17&gt;=$AD$3,$AD$1,P17&gt;=$AC$3,$AC$1,P17&gt;=$AB$3,$AB$1,P17&gt;=$AA$3,$AA$1,P17&gt;=$Z$3,$Z$1,P17&gt;=$Y$3,$Y$1,P17&gt;=$X$3,$X$1,P17&gt;=$W$3,$W$1,P17&lt;$W$2,$V$1),(IF(AND($N$2&gt;=$T$4,$N$2&lt;$U$4),_xlfn.IFS(P17&gt;=$AD$4,$AD$1,P17&gt;=$AC$4,$AC$1,P17&gt;=$AB$4,$AB$1,P17&gt;=$AA$4,$AA$1,P17&gt;=$Z$4,$Z$1,P17&gt;=$Y$4,$Y$1,P17&gt;=$X$4,$X$1,P17&gt;=$W$4,$W$1,P17&lt;$W$2,$V$1),(IF(AND($N$2&gt;=$T$5,$N$2&lt;$U$5),_xlfn.IFS(P17&gt;=$AD$5,$AD$1,P17&gt;=$AC$5,$AC$1,P17&gt;=$AB$5,$AB$1,P17&gt;=$AA$5,$AA$1,P17&gt;=$Z$5,$Z$1,P17&gt;=$Y$5,$Y$1,P17&gt;=$X$5,$X$1,P17&gt;=$W$5,$W$1,P17&lt;$W$2,$V$1),(IF(AND($N$2&gt;=$T$6,$N$2&lt;$U$6),_xlfn.IFS(P17&gt;=$AD$6,$AD$1,P17&gt;=$AC$6,$AC$1,P17&gt;=$AB$6,$AB$1,P17&gt;=$AA$6,$AA$1,P17&gt;=$Z$6,$Z$1,P17&gt;=$Y$6,$Y$1,P17&gt;=$X$6,$X$1,P17&gt;=$W$6,$W$1,P17&lt;$W$2,$V$1),(IF(AND($N$2&gt;=$T$7,$N$2&lt;$U$7),_xlfn.IFS(P17&gt;=$AD$7,$AD$1,P17&gt;=$AC$7,$AC$1,P17&gt;=$AB$7,$AB$1,P17&gt;=$AA$7,$AA$1,P17&gt;=$Z$7,$Z$1,P17&gt;=$Y$7,$Y$1,P17&gt;=$X$7,$X$1,P17&gt;=$W$7,$W$1,P17&lt;$W$2,$V$1),(IF(AND($N$2&gt;=$T$8,$N$2&lt;$U$8),_xlfn.IFS(P17&gt;=$AD$8,$AD$1,P17&gt;=$AC$8,$AC$1,P17&gt;=$AB$8,$AB$1,P17&gt;=$AA$8,$AA$1,P17&gt;=$Z$8,$Z$1,P17&gt;=$Y$8,$Y$1,P17&gt;=$X$8,$X$1,P17&gt;=$W$8,$W$1,P17&lt;$W$2,$V$1),(IF(AND($N$2&gt;=$T$9,$N$2&lt;$U$9),_xlfn.IFS(P17&gt;=$AD$9,$AD$1,P17&gt;=$AC$9,$AC$1,P17&gt;=$AB$9,$AB$1,P17&gt;=$AA$9,$AA$1,P17&gt;=$Z$9,$Z$1,P17&gt;=$Y$9,$Y$1,P17&gt;=$X$9,$X$1,P17&gt;=$W$9,$W$1),$W$1))))))))))))))),IF(AND($N$2&gt;=$T$2,$N$2&lt;=$U$2),IF(P17&gt;=$W$2,$W$1,$V$1),IF(AND($N$2&gt;=$T$3,$N$2&lt;$U$3),IF(P17&gt;=$W$3,$W$1,$V$1),IF(AND($N$2&gt;=$T$4,$N$2&lt;$U$4),IF(P17&gt;=$W$4,$W$1,$V$1),IF(AND($N$2&gt;=$T$5,$N$2&lt;$U$5),IF(P17&gt;=$W$5,$W$1,$V$1),IF(AND($N$2&gt;=$T$6,$N$2&lt;$U$6),IF(P17&gt;=$W$6,$W$1,$V$1),IF(AND($N$2&gt;=$T$7,$N$2&lt;$U$7),IF(P17&gt;=$W$7,$W$1,$V$1),IF(AND($N$2&gt;=$T$8,$N$2&lt;$U$8),IF(P17&gt;=$W$8,$W$1,$V$1),IF(AND($N$2&gt;=$T$9,$N$2&lt;$U$9),IF(P17&gt;=$W$9,$W$1,$V$1),""))))))))),"")</f>
        <v>BA</v>
      </c>
      <c r="M17" s="9" t="str" cm="1">
        <f t="array" ref="M17">IF(E17&lt;&gt;"",IF(AND(E17&lt;&gt;"GR",E17&gt;=40,J17&gt;=30),_xlfn.IFS(Q17&gt;=$AG$2,$AD$19,Q17&gt;=$AG$3,$AC$19,Q17&gt;=$AG$4,$AB$19,Q17&gt;=$AG$5,$AA$19,Q17&gt;=$AG$6,$Z$19,Q17&gt;=$AG$7,$Y$19,Q17&gt;=$AG$8,$X$19,Q17&gt;=$AG$9,$V$19),L17),"")</f>
        <v>BA</v>
      </c>
      <c r="N17" s="9"/>
      <c r="O17" s="9"/>
      <c r="P17" s="9">
        <f t="shared" si="2"/>
        <v>66</v>
      </c>
      <c r="Q17" s="9">
        <f t="shared" si="3"/>
        <v>66</v>
      </c>
      <c r="R17" s="9">
        <f t="shared" si="4"/>
        <v>1.58</v>
      </c>
    </row>
    <row r="18" spans="1:34" ht="15.5" x14ac:dyDescent="0.35">
      <c r="A18" s="3" t="s">
        <v>8</v>
      </c>
      <c r="B18" s="3">
        <v>17</v>
      </c>
      <c r="C18" s="3">
        <v>60</v>
      </c>
      <c r="D18" s="3">
        <v>75</v>
      </c>
      <c r="E18" s="3" t="s">
        <v>34</v>
      </c>
      <c r="F18" s="22">
        <f t="shared" si="5"/>
        <v>75</v>
      </c>
      <c r="G18" s="22">
        <f t="shared" si="6"/>
        <v>60</v>
      </c>
      <c r="H18" s="22">
        <f t="shared" si="7"/>
        <v>75</v>
      </c>
      <c r="I18" s="9">
        <f t="shared" si="8"/>
        <v>69</v>
      </c>
      <c r="J18" s="9">
        <f t="shared" si="0"/>
        <v>69</v>
      </c>
      <c r="K18" s="10">
        <f t="shared" si="1"/>
        <v>4761</v>
      </c>
      <c r="L18" s="9" t="str" cm="1">
        <f t="array" ref="L18">IF(D18&lt;&gt;"",IF(AND(H18&gt;=40,I18&gt;=30),IF(AND($N$2&gt;=$T$2,$N$2&lt;=$U$2),_xlfn.IFS(P18&gt;=$AD$2,$AD$1,P18&gt;=$AC$2,$AC$1,P18&gt;=$AB$2,$AB$1,P18&gt;=$AA$2,$AA$1,P18&gt;=$Z$2,$Z$1,P18&gt;=$Y$2,$Y$1,P18&gt;=$X$2,$X$1,P18&gt;=$W$2,$W$1,P18&lt;$W$2,$V$1),(IF(AND($N$2&gt;=$T$3,$N$2&lt;$U$3),_xlfn.IFS(P18&gt;=$AD$3,$AD$1,P18&gt;=$AC$3,$AC$1,P18&gt;=$AB$3,$AB$1,P18&gt;=$AA$3,$AA$1,P18&gt;=$Z$3,$Z$1,P18&gt;=$Y$3,$Y$1,P18&gt;=$X$3,$X$1,P18&gt;=$W$3,$W$1,P18&lt;$W$2,$V$1),(IF(AND($N$2&gt;=$T$4,$N$2&lt;$U$4),_xlfn.IFS(P18&gt;=$AD$4,$AD$1,P18&gt;=$AC$4,$AC$1,P18&gt;=$AB$4,$AB$1,P18&gt;=$AA$4,$AA$1,P18&gt;=$Z$4,$Z$1,P18&gt;=$Y$4,$Y$1,P18&gt;=$X$4,$X$1,P18&gt;=$W$4,$W$1,P18&lt;$W$2,$V$1),(IF(AND($N$2&gt;=$T$5,$N$2&lt;$U$5),_xlfn.IFS(P18&gt;=$AD$5,$AD$1,P18&gt;=$AC$5,$AC$1,P18&gt;=$AB$5,$AB$1,P18&gt;=$AA$5,$AA$1,P18&gt;=$Z$5,$Z$1,P18&gt;=$Y$5,$Y$1,P18&gt;=$X$5,$X$1,P18&gt;=$W$5,$W$1,P18&lt;$W$2,$V$1),(IF(AND($N$2&gt;=$T$6,$N$2&lt;$U$6),_xlfn.IFS(P18&gt;=$AD$6,$AD$1,P18&gt;=$AC$6,$AC$1,P18&gt;=$AB$6,$AB$1,P18&gt;=$AA$6,$AA$1,P18&gt;=$Z$6,$Z$1,P18&gt;=$Y$6,$Y$1,P18&gt;=$X$6,$X$1,P18&gt;=$W$6,$W$1,P18&lt;$W$2,$V$1),(IF(AND($N$2&gt;=$T$7,$N$2&lt;$U$7),_xlfn.IFS(P18&gt;=$AD$7,$AD$1,P18&gt;=$AC$7,$AC$1,P18&gt;=$AB$7,$AB$1,P18&gt;=$AA$7,$AA$1,P18&gt;=$Z$7,$Z$1,P18&gt;=$Y$7,$Y$1,P18&gt;=$X$7,$X$1,P18&gt;=$W$7,$W$1,P18&lt;$W$2,$V$1),(IF(AND($N$2&gt;=$T$8,$N$2&lt;$U$8),_xlfn.IFS(P18&gt;=$AD$8,$AD$1,P18&gt;=$AC$8,$AC$1,P18&gt;=$AB$8,$AB$1,P18&gt;=$AA$8,$AA$1,P18&gt;=$Z$8,$Z$1,P18&gt;=$Y$8,$Y$1,P18&gt;=$X$8,$X$1,P18&gt;=$W$8,$W$1,P18&lt;$W$2,$V$1),(IF(AND($N$2&gt;=$T$9,$N$2&lt;$U$9),_xlfn.IFS(P18&gt;=$AD$9,$AD$1,P18&gt;=$AC$9,$AC$1,P18&gt;=$AB$9,$AB$1,P18&gt;=$AA$9,$AA$1,P18&gt;=$Z$9,$Z$1,P18&gt;=$Y$9,$Y$1,P18&gt;=$X$9,$X$1,P18&gt;=$W$9,$W$1),$W$1))))))))))))))),IF(AND($N$2&gt;=$T$2,$N$2&lt;=$U$2),IF(P18&gt;=$W$2,$W$1,$V$1),IF(AND($N$2&gt;=$T$3,$N$2&lt;$U$3),IF(P18&gt;=$W$3,$W$1,$V$1),IF(AND($N$2&gt;=$T$4,$N$2&lt;$U$4),IF(P18&gt;=$W$4,$W$1,$V$1),IF(AND($N$2&gt;=$T$5,$N$2&lt;$U$5),IF(P18&gt;=$W$5,$W$1,$V$1),IF(AND($N$2&gt;=$T$6,$N$2&lt;$U$6),IF(P18&gt;=$W$6,$W$1,$V$1),IF(AND($N$2&gt;=$T$7,$N$2&lt;$U$7),IF(P18&gt;=$W$7,$W$1,$V$1),IF(AND($N$2&gt;=$T$8,$N$2&lt;$U$8),IF(P18&gt;=$W$8,$W$1,$V$1),IF(AND($N$2&gt;=$T$9,$N$2&lt;$U$9),IF(P18&gt;=$W$9,$W$1,$V$1),""))))))))),"")</f>
        <v>BA</v>
      </c>
      <c r="M18" s="9" t="str" cm="1">
        <f t="array" ref="M18">IF(E18&lt;&gt;"",IF(AND(E18&lt;&gt;"GR",E18&gt;=40,J18&gt;=30),_xlfn.IFS(Q18&gt;=$AG$2,$AD$19,Q18&gt;=$AG$3,$AC$19,Q18&gt;=$AG$4,$AB$19,Q18&gt;=$AG$5,$AA$19,Q18&gt;=$AG$6,$Z$19,Q18&gt;=$AG$7,$Y$19,Q18&gt;=$AG$8,$X$19,Q18&gt;=$AG$9,$V$19),L18),"")</f>
        <v>BA</v>
      </c>
      <c r="N18" s="9"/>
      <c r="O18" s="9"/>
      <c r="P18" s="9">
        <f t="shared" si="2"/>
        <v>65</v>
      </c>
      <c r="Q18" s="9">
        <f t="shared" si="3"/>
        <v>65</v>
      </c>
      <c r="R18" s="9">
        <f t="shared" si="4"/>
        <v>1.53</v>
      </c>
      <c r="S18" s="39" t="s">
        <v>43</v>
      </c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</row>
    <row r="19" spans="1:34" x14ac:dyDescent="0.35">
      <c r="A19" s="3" t="s">
        <v>8</v>
      </c>
      <c r="B19" s="3">
        <v>18</v>
      </c>
      <c r="C19" s="3">
        <v>51</v>
      </c>
      <c r="D19" s="3">
        <v>79</v>
      </c>
      <c r="E19" s="3" t="s">
        <v>34</v>
      </c>
      <c r="F19" s="22">
        <f t="shared" si="5"/>
        <v>79</v>
      </c>
      <c r="G19" s="22">
        <f t="shared" si="6"/>
        <v>51</v>
      </c>
      <c r="H19" s="22">
        <f t="shared" si="7"/>
        <v>79</v>
      </c>
      <c r="I19" s="9">
        <f t="shared" si="8"/>
        <v>67.8</v>
      </c>
      <c r="J19" s="9">
        <f t="shared" si="0"/>
        <v>67.8</v>
      </c>
      <c r="K19" s="10">
        <f t="shared" si="1"/>
        <v>4596.8399999999992</v>
      </c>
      <c r="L19" s="9" t="str" cm="1">
        <f t="array" ref="L19">IF(D19&lt;&gt;"",IF(AND(H19&gt;=40,I19&gt;=30),IF(AND($N$2&gt;=$T$2,$N$2&lt;=$U$2),_xlfn.IFS(P19&gt;=$AD$2,$AD$1,P19&gt;=$AC$2,$AC$1,P19&gt;=$AB$2,$AB$1,P19&gt;=$AA$2,$AA$1,P19&gt;=$Z$2,$Z$1,P19&gt;=$Y$2,$Y$1,P19&gt;=$X$2,$X$1,P19&gt;=$W$2,$W$1,P19&lt;$W$2,$V$1),(IF(AND($N$2&gt;=$T$3,$N$2&lt;$U$3),_xlfn.IFS(P19&gt;=$AD$3,$AD$1,P19&gt;=$AC$3,$AC$1,P19&gt;=$AB$3,$AB$1,P19&gt;=$AA$3,$AA$1,P19&gt;=$Z$3,$Z$1,P19&gt;=$Y$3,$Y$1,P19&gt;=$X$3,$X$1,P19&gt;=$W$3,$W$1,P19&lt;$W$2,$V$1),(IF(AND($N$2&gt;=$T$4,$N$2&lt;$U$4),_xlfn.IFS(P19&gt;=$AD$4,$AD$1,P19&gt;=$AC$4,$AC$1,P19&gt;=$AB$4,$AB$1,P19&gt;=$AA$4,$AA$1,P19&gt;=$Z$4,$Z$1,P19&gt;=$Y$4,$Y$1,P19&gt;=$X$4,$X$1,P19&gt;=$W$4,$W$1,P19&lt;$W$2,$V$1),(IF(AND($N$2&gt;=$T$5,$N$2&lt;$U$5),_xlfn.IFS(P19&gt;=$AD$5,$AD$1,P19&gt;=$AC$5,$AC$1,P19&gt;=$AB$5,$AB$1,P19&gt;=$AA$5,$AA$1,P19&gt;=$Z$5,$Z$1,P19&gt;=$Y$5,$Y$1,P19&gt;=$X$5,$X$1,P19&gt;=$W$5,$W$1,P19&lt;$W$2,$V$1),(IF(AND($N$2&gt;=$T$6,$N$2&lt;$U$6),_xlfn.IFS(P19&gt;=$AD$6,$AD$1,P19&gt;=$AC$6,$AC$1,P19&gt;=$AB$6,$AB$1,P19&gt;=$AA$6,$AA$1,P19&gt;=$Z$6,$Z$1,P19&gt;=$Y$6,$Y$1,P19&gt;=$X$6,$X$1,P19&gt;=$W$6,$W$1,P19&lt;$W$2,$V$1),(IF(AND($N$2&gt;=$T$7,$N$2&lt;$U$7),_xlfn.IFS(P19&gt;=$AD$7,$AD$1,P19&gt;=$AC$7,$AC$1,P19&gt;=$AB$7,$AB$1,P19&gt;=$AA$7,$AA$1,P19&gt;=$Z$7,$Z$1,P19&gt;=$Y$7,$Y$1,P19&gt;=$X$7,$X$1,P19&gt;=$W$7,$W$1,P19&lt;$W$2,$V$1),(IF(AND($N$2&gt;=$T$8,$N$2&lt;$U$8),_xlfn.IFS(P19&gt;=$AD$8,$AD$1,P19&gt;=$AC$8,$AC$1,P19&gt;=$AB$8,$AB$1,P19&gt;=$AA$8,$AA$1,P19&gt;=$Z$8,$Z$1,P19&gt;=$Y$8,$Y$1,P19&gt;=$X$8,$X$1,P19&gt;=$W$8,$W$1,P19&lt;$W$2,$V$1),(IF(AND($N$2&gt;=$T$9,$N$2&lt;$U$9),_xlfn.IFS(P19&gt;=$AD$9,$AD$1,P19&gt;=$AC$9,$AC$1,P19&gt;=$AB$9,$AB$1,P19&gt;=$AA$9,$AA$1,P19&gt;=$Z$9,$Z$1,P19&gt;=$Y$9,$Y$1,P19&gt;=$X$9,$X$1,P19&gt;=$W$9,$W$1),$W$1))))))))))))))),IF(AND($N$2&gt;=$T$2,$N$2&lt;=$U$2),IF(P19&gt;=$W$2,$W$1,$V$1),IF(AND($N$2&gt;=$T$3,$N$2&lt;$U$3),IF(P19&gt;=$W$3,$W$1,$V$1),IF(AND($N$2&gt;=$T$4,$N$2&lt;$U$4),IF(P19&gt;=$W$4,$W$1,$V$1),IF(AND($N$2&gt;=$T$5,$N$2&lt;$U$5),IF(P19&gt;=$W$5,$W$1,$V$1),IF(AND($N$2&gt;=$T$6,$N$2&lt;$U$6),IF(P19&gt;=$W$6,$W$1,$V$1),IF(AND($N$2&gt;=$T$7,$N$2&lt;$U$7),IF(P19&gt;=$W$7,$W$1,$V$1),IF(AND($N$2&gt;=$T$8,$N$2&lt;$U$8),IF(P19&gt;=$W$8,$W$1,$V$1),IF(AND($N$2&gt;=$T$9,$N$2&lt;$U$9),IF(P19&gt;=$W$9,$W$1,$V$1),""))))))))),"")</f>
        <v>BA</v>
      </c>
      <c r="M19" s="9" t="str" cm="1">
        <f t="array" ref="M19">IF(E19&lt;&gt;"",IF(AND(E19&lt;&gt;"GR",E19&gt;=40,J19&gt;=30),_xlfn.IFS(Q19&gt;=$AG$2,$AD$19,Q19&gt;=$AG$3,$AC$19,Q19&gt;=$AG$4,$AB$19,Q19&gt;=$AG$5,$AA$19,Q19&gt;=$AG$6,$Z$19,Q19&gt;=$AG$7,$Y$19,Q19&gt;=$AG$8,$X$19,Q19&gt;=$AG$9,$V$19),L19),"")</f>
        <v>BA</v>
      </c>
      <c r="N19" s="9"/>
      <c r="O19" s="9"/>
      <c r="P19" s="9">
        <f t="shared" si="2"/>
        <v>64</v>
      </c>
      <c r="Q19" s="9">
        <f t="shared" si="3"/>
        <v>64</v>
      </c>
      <c r="R19" s="9">
        <f t="shared" si="4"/>
        <v>1.45</v>
      </c>
      <c r="S19" s="34"/>
      <c r="T19" s="34"/>
      <c r="U19" s="34"/>
      <c r="V19" s="13" t="s">
        <v>11</v>
      </c>
      <c r="W19" s="13" t="s">
        <v>12</v>
      </c>
      <c r="X19" s="13" t="s">
        <v>6</v>
      </c>
      <c r="Y19" s="13" t="s">
        <v>5</v>
      </c>
      <c r="Z19" s="13" t="s">
        <v>4</v>
      </c>
      <c r="AA19" s="13" t="s">
        <v>3</v>
      </c>
      <c r="AB19" s="13" t="s">
        <v>2</v>
      </c>
      <c r="AC19" s="13" t="s">
        <v>1</v>
      </c>
      <c r="AD19" s="13" t="s">
        <v>0</v>
      </c>
      <c r="AE19" s="13" t="s">
        <v>27</v>
      </c>
      <c r="AF19" s="13" t="s">
        <v>28</v>
      </c>
      <c r="AG19" s="37" t="s">
        <v>29</v>
      </c>
      <c r="AH19" s="38"/>
    </row>
    <row r="20" spans="1:34" x14ac:dyDescent="0.35">
      <c r="A20" s="3" t="s">
        <v>8</v>
      </c>
      <c r="B20" s="3">
        <v>19</v>
      </c>
      <c r="C20" s="3">
        <v>60</v>
      </c>
      <c r="D20" s="3">
        <v>71</v>
      </c>
      <c r="E20" s="3" t="s">
        <v>34</v>
      </c>
      <c r="F20" s="22">
        <f t="shared" si="5"/>
        <v>71</v>
      </c>
      <c r="G20" s="22">
        <f t="shared" si="6"/>
        <v>60</v>
      </c>
      <c r="H20" s="22">
        <f t="shared" si="7"/>
        <v>71</v>
      </c>
      <c r="I20" s="9">
        <f t="shared" si="8"/>
        <v>66.599999999999994</v>
      </c>
      <c r="J20" s="9">
        <f t="shared" si="0"/>
        <v>66.599999999999994</v>
      </c>
      <c r="K20" s="10">
        <f t="shared" si="1"/>
        <v>4435.5599999999995</v>
      </c>
      <c r="L20" s="9" t="str" cm="1">
        <f t="array" ref="L20">IF(D20&lt;&gt;"",IF(AND(H20&gt;=40,I20&gt;=30),IF(AND($N$2&gt;=$T$2,$N$2&lt;=$U$2),_xlfn.IFS(P20&gt;=$AD$2,$AD$1,P20&gt;=$AC$2,$AC$1,P20&gt;=$AB$2,$AB$1,P20&gt;=$AA$2,$AA$1,P20&gt;=$Z$2,$Z$1,P20&gt;=$Y$2,$Y$1,P20&gt;=$X$2,$X$1,P20&gt;=$W$2,$W$1,P20&lt;$W$2,$V$1),(IF(AND($N$2&gt;=$T$3,$N$2&lt;$U$3),_xlfn.IFS(P20&gt;=$AD$3,$AD$1,P20&gt;=$AC$3,$AC$1,P20&gt;=$AB$3,$AB$1,P20&gt;=$AA$3,$AA$1,P20&gt;=$Z$3,$Z$1,P20&gt;=$Y$3,$Y$1,P20&gt;=$X$3,$X$1,P20&gt;=$W$3,$W$1,P20&lt;$W$2,$V$1),(IF(AND($N$2&gt;=$T$4,$N$2&lt;$U$4),_xlfn.IFS(P20&gt;=$AD$4,$AD$1,P20&gt;=$AC$4,$AC$1,P20&gt;=$AB$4,$AB$1,P20&gt;=$AA$4,$AA$1,P20&gt;=$Z$4,$Z$1,P20&gt;=$Y$4,$Y$1,P20&gt;=$X$4,$X$1,P20&gt;=$W$4,$W$1,P20&lt;$W$2,$V$1),(IF(AND($N$2&gt;=$T$5,$N$2&lt;$U$5),_xlfn.IFS(P20&gt;=$AD$5,$AD$1,P20&gt;=$AC$5,$AC$1,P20&gt;=$AB$5,$AB$1,P20&gt;=$AA$5,$AA$1,P20&gt;=$Z$5,$Z$1,P20&gt;=$Y$5,$Y$1,P20&gt;=$X$5,$X$1,P20&gt;=$W$5,$W$1,P20&lt;$W$2,$V$1),(IF(AND($N$2&gt;=$T$6,$N$2&lt;$U$6),_xlfn.IFS(P20&gt;=$AD$6,$AD$1,P20&gt;=$AC$6,$AC$1,P20&gt;=$AB$6,$AB$1,P20&gt;=$AA$6,$AA$1,P20&gt;=$Z$6,$Z$1,P20&gt;=$Y$6,$Y$1,P20&gt;=$X$6,$X$1,P20&gt;=$W$6,$W$1,P20&lt;$W$2,$V$1),(IF(AND($N$2&gt;=$T$7,$N$2&lt;$U$7),_xlfn.IFS(P20&gt;=$AD$7,$AD$1,P20&gt;=$AC$7,$AC$1,P20&gt;=$AB$7,$AB$1,P20&gt;=$AA$7,$AA$1,P20&gt;=$Z$7,$Z$1,P20&gt;=$Y$7,$Y$1,P20&gt;=$X$7,$X$1,P20&gt;=$W$7,$W$1,P20&lt;$W$2,$V$1),(IF(AND($N$2&gt;=$T$8,$N$2&lt;$U$8),_xlfn.IFS(P20&gt;=$AD$8,$AD$1,P20&gt;=$AC$8,$AC$1,P20&gt;=$AB$8,$AB$1,P20&gt;=$AA$8,$AA$1,P20&gt;=$Z$8,$Z$1,P20&gt;=$Y$8,$Y$1,P20&gt;=$X$8,$X$1,P20&gt;=$W$8,$W$1,P20&lt;$W$2,$V$1),(IF(AND($N$2&gt;=$T$9,$N$2&lt;$U$9),_xlfn.IFS(P20&gt;=$AD$9,$AD$1,P20&gt;=$AC$9,$AC$1,P20&gt;=$AB$9,$AB$1,P20&gt;=$AA$9,$AA$1,P20&gt;=$Z$9,$Z$1,P20&gt;=$Y$9,$Y$1,P20&gt;=$X$9,$X$1,P20&gt;=$W$9,$W$1),$W$1))))))))))))))),IF(AND($N$2&gt;=$T$2,$N$2&lt;=$U$2),IF(P20&gt;=$W$2,$W$1,$V$1),IF(AND($N$2&gt;=$T$3,$N$2&lt;$U$3),IF(P20&gt;=$W$3,$W$1,$V$1),IF(AND($N$2&gt;=$T$4,$N$2&lt;$U$4),IF(P20&gt;=$W$4,$W$1,$V$1),IF(AND($N$2&gt;=$T$5,$N$2&lt;$U$5),IF(P20&gt;=$W$5,$W$1,$V$1),IF(AND($N$2&gt;=$T$6,$N$2&lt;$U$6),IF(P20&gt;=$W$6,$W$1,$V$1),IF(AND($N$2&gt;=$T$7,$N$2&lt;$U$7),IF(P20&gt;=$W$7,$W$1,$V$1),IF(AND($N$2&gt;=$T$8,$N$2&lt;$U$8),IF(P20&gt;=$W$8,$W$1,$V$1),IF(AND($N$2&gt;=$T$9,$N$2&lt;$U$9),IF(P20&gt;=$W$9,$W$1,$V$1),""))))))))),"")</f>
        <v>BA</v>
      </c>
      <c r="M20" s="9" t="str" cm="1">
        <f t="array" ref="M20">IF(E20&lt;&gt;"",IF(AND(E20&lt;&gt;"GR",E20&gt;=40,J20&gt;=30),_xlfn.IFS(Q20&gt;=$AG$2,$AD$19,Q20&gt;=$AG$3,$AC$19,Q20&gt;=$AG$4,$AB$19,Q20&gt;=$AG$5,$AA$19,Q20&gt;=$AG$6,$Z$19,Q20&gt;=$AG$7,$Y$19,Q20&gt;=$AG$8,$X$19,Q20&gt;=$AG$9,$V$19),L20),"")</f>
        <v>BA</v>
      </c>
      <c r="N20" s="9"/>
      <c r="O20" s="9"/>
      <c r="P20" s="9">
        <f t="shared" si="2"/>
        <v>64</v>
      </c>
      <c r="Q20" s="9">
        <f t="shared" si="3"/>
        <v>64</v>
      </c>
      <c r="R20" s="9">
        <f t="shared" si="4"/>
        <v>1.36</v>
      </c>
      <c r="S20" s="34" t="s">
        <v>26</v>
      </c>
      <c r="T20" s="34"/>
      <c r="U20" s="34"/>
      <c r="V20" s="14">
        <f>COUNTIFS($J$2:$J$331,"&gt;=0",$M$2:$M$331,"FF")</f>
        <v>79</v>
      </c>
      <c r="W20" s="14">
        <f>COUNTIFS($J$2:$J$331,"&gt;=0",$M$2:$M$331,"FD")</f>
        <v>12</v>
      </c>
      <c r="X20" s="14">
        <f>COUNTIFS($J$2:$J$331,"&gt;=0",$M$2:$M$331,"DD")</f>
        <v>36</v>
      </c>
      <c r="Y20" s="14">
        <f>COUNTIFS($J$2:$J$331,"&gt;=0",$M$2:$M$331,"DC")</f>
        <v>47</v>
      </c>
      <c r="Z20" s="14">
        <f>COUNTIFS($J$2:$J$331,"&gt;=0",$M$2:$M$331,"CC")</f>
        <v>53</v>
      </c>
      <c r="AA20" s="14">
        <f>COUNTIFS($J$2:$J$331,"&gt;=0",$M$2:$M$331,"CB")</f>
        <v>38</v>
      </c>
      <c r="AB20" s="14">
        <f>COUNTIFS($J$2:$J$331,"&gt;=0",$M$2:$M$331,"BB")</f>
        <v>29</v>
      </c>
      <c r="AC20" s="14">
        <f>COUNTIFS($J$2:$J$331,"&gt;=0",$M$2:$M$331,"BA")</f>
        <v>8</v>
      </c>
      <c r="AD20" s="14">
        <f>COUNTIFS($J$2:$J$331,"&gt;=0",$M$2:$M$331,"AA")</f>
        <v>11</v>
      </c>
      <c r="AE20" s="9">
        <f>X20+Y20+Z20+AA20+AB20+AC20+AD20</f>
        <v>222</v>
      </c>
      <c r="AF20" s="9">
        <f>V20+W20</f>
        <v>91</v>
      </c>
      <c r="AG20" s="31">
        <f>AE20+AF20</f>
        <v>313</v>
      </c>
      <c r="AH20" s="31"/>
    </row>
    <row r="21" spans="1:34" x14ac:dyDescent="0.35">
      <c r="A21" s="3" t="s">
        <v>8</v>
      </c>
      <c r="B21" s="3">
        <v>20</v>
      </c>
      <c r="C21" s="3">
        <v>52</v>
      </c>
      <c r="D21" s="3">
        <v>76</v>
      </c>
      <c r="E21" s="3" t="s">
        <v>34</v>
      </c>
      <c r="F21" s="22">
        <f t="shared" si="5"/>
        <v>76</v>
      </c>
      <c r="G21" s="22">
        <f t="shared" si="6"/>
        <v>52</v>
      </c>
      <c r="H21" s="22">
        <f t="shared" si="7"/>
        <v>76</v>
      </c>
      <c r="I21" s="9">
        <f t="shared" si="8"/>
        <v>66.400000000000006</v>
      </c>
      <c r="J21" s="9">
        <f t="shared" si="0"/>
        <v>66.400000000000006</v>
      </c>
      <c r="K21" s="10">
        <f t="shared" si="1"/>
        <v>4408.9600000000009</v>
      </c>
      <c r="L21" s="9" t="str" cm="1">
        <f t="array" ref="L21">IF(D21&lt;&gt;"",IF(AND(H21&gt;=40,I21&gt;=30),IF(AND($N$2&gt;=$T$2,$N$2&lt;=$U$2),_xlfn.IFS(P21&gt;=$AD$2,$AD$1,P21&gt;=$AC$2,$AC$1,P21&gt;=$AB$2,$AB$1,P21&gt;=$AA$2,$AA$1,P21&gt;=$Z$2,$Z$1,P21&gt;=$Y$2,$Y$1,P21&gt;=$X$2,$X$1,P21&gt;=$W$2,$W$1,P21&lt;$W$2,$V$1),(IF(AND($N$2&gt;=$T$3,$N$2&lt;$U$3),_xlfn.IFS(P21&gt;=$AD$3,$AD$1,P21&gt;=$AC$3,$AC$1,P21&gt;=$AB$3,$AB$1,P21&gt;=$AA$3,$AA$1,P21&gt;=$Z$3,$Z$1,P21&gt;=$Y$3,$Y$1,P21&gt;=$X$3,$X$1,P21&gt;=$W$3,$W$1,P21&lt;$W$2,$V$1),(IF(AND($N$2&gt;=$T$4,$N$2&lt;$U$4),_xlfn.IFS(P21&gt;=$AD$4,$AD$1,P21&gt;=$AC$4,$AC$1,P21&gt;=$AB$4,$AB$1,P21&gt;=$AA$4,$AA$1,P21&gt;=$Z$4,$Z$1,P21&gt;=$Y$4,$Y$1,P21&gt;=$X$4,$X$1,P21&gt;=$W$4,$W$1,P21&lt;$W$2,$V$1),(IF(AND($N$2&gt;=$T$5,$N$2&lt;$U$5),_xlfn.IFS(P21&gt;=$AD$5,$AD$1,P21&gt;=$AC$5,$AC$1,P21&gt;=$AB$5,$AB$1,P21&gt;=$AA$5,$AA$1,P21&gt;=$Z$5,$Z$1,P21&gt;=$Y$5,$Y$1,P21&gt;=$X$5,$X$1,P21&gt;=$W$5,$W$1,P21&lt;$W$2,$V$1),(IF(AND($N$2&gt;=$T$6,$N$2&lt;$U$6),_xlfn.IFS(P21&gt;=$AD$6,$AD$1,P21&gt;=$AC$6,$AC$1,P21&gt;=$AB$6,$AB$1,P21&gt;=$AA$6,$AA$1,P21&gt;=$Z$6,$Z$1,P21&gt;=$Y$6,$Y$1,P21&gt;=$X$6,$X$1,P21&gt;=$W$6,$W$1,P21&lt;$W$2,$V$1),(IF(AND($N$2&gt;=$T$7,$N$2&lt;$U$7),_xlfn.IFS(P21&gt;=$AD$7,$AD$1,P21&gt;=$AC$7,$AC$1,P21&gt;=$AB$7,$AB$1,P21&gt;=$AA$7,$AA$1,P21&gt;=$Z$7,$Z$1,P21&gt;=$Y$7,$Y$1,P21&gt;=$X$7,$X$1,P21&gt;=$W$7,$W$1,P21&lt;$W$2,$V$1),(IF(AND($N$2&gt;=$T$8,$N$2&lt;$U$8),_xlfn.IFS(P21&gt;=$AD$8,$AD$1,P21&gt;=$AC$8,$AC$1,P21&gt;=$AB$8,$AB$1,P21&gt;=$AA$8,$AA$1,P21&gt;=$Z$8,$Z$1,P21&gt;=$Y$8,$Y$1,P21&gt;=$X$8,$X$1,P21&gt;=$W$8,$W$1,P21&lt;$W$2,$V$1),(IF(AND($N$2&gt;=$T$9,$N$2&lt;$U$9),_xlfn.IFS(P21&gt;=$AD$9,$AD$1,P21&gt;=$AC$9,$AC$1,P21&gt;=$AB$9,$AB$1,P21&gt;=$AA$9,$AA$1,P21&gt;=$Z$9,$Z$1,P21&gt;=$Y$9,$Y$1,P21&gt;=$X$9,$X$1,P21&gt;=$W$9,$W$1),$W$1))))))))))))))),IF(AND($N$2&gt;=$T$2,$N$2&lt;=$U$2),IF(P21&gt;=$W$2,$W$1,$V$1),IF(AND($N$2&gt;=$T$3,$N$2&lt;$U$3),IF(P21&gt;=$W$3,$W$1,$V$1),IF(AND($N$2&gt;=$T$4,$N$2&lt;$U$4),IF(P21&gt;=$W$4,$W$1,$V$1),IF(AND($N$2&gt;=$T$5,$N$2&lt;$U$5),IF(P21&gt;=$W$5,$W$1,$V$1),IF(AND($N$2&gt;=$T$6,$N$2&lt;$U$6),IF(P21&gt;=$W$6,$W$1,$V$1),IF(AND($N$2&gt;=$T$7,$N$2&lt;$U$7),IF(P21&gt;=$W$7,$W$1,$V$1),IF(AND($N$2&gt;=$T$8,$N$2&lt;$U$8),IF(P21&gt;=$W$8,$W$1,$V$1),IF(AND($N$2&gt;=$T$9,$N$2&lt;$U$9),IF(P21&gt;=$W$9,$W$1,$V$1),""))))))))),"")</f>
        <v>BB</v>
      </c>
      <c r="M21" s="9" t="str" cm="1">
        <f t="array" ref="M21">IF(E21&lt;&gt;"",IF(AND(E21&lt;&gt;"GR",E21&gt;=40,J21&gt;=30),_xlfn.IFS(Q21&gt;=$AG$2,$AD$19,Q21&gt;=$AG$3,$AC$19,Q21&gt;=$AG$4,$AB$19,Q21&gt;=$AG$5,$AA$19,Q21&gt;=$AG$6,$Z$19,Q21&gt;=$AG$7,$Y$19,Q21&gt;=$AG$8,$X$19,Q21&gt;=$AG$9,$V$19),L21),"")</f>
        <v>BB</v>
      </c>
      <c r="N21" s="9"/>
      <c r="O21" s="9"/>
      <c r="P21" s="9">
        <f t="shared" si="2"/>
        <v>63</v>
      </c>
      <c r="Q21" s="9">
        <f t="shared" si="3"/>
        <v>63</v>
      </c>
      <c r="R21" s="9">
        <f t="shared" si="4"/>
        <v>1.35</v>
      </c>
    </row>
    <row r="22" spans="1:34" x14ac:dyDescent="0.35">
      <c r="A22" s="3" t="s">
        <v>8</v>
      </c>
      <c r="B22" s="3">
        <v>21</v>
      </c>
      <c r="C22" s="3">
        <v>43</v>
      </c>
      <c r="D22" s="3">
        <v>82</v>
      </c>
      <c r="E22" s="3" t="s">
        <v>34</v>
      </c>
      <c r="F22" s="22">
        <f t="shared" si="5"/>
        <v>82</v>
      </c>
      <c r="G22" s="22">
        <f t="shared" si="6"/>
        <v>43</v>
      </c>
      <c r="H22" s="22">
        <f t="shared" si="7"/>
        <v>82</v>
      </c>
      <c r="I22" s="9">
        <f t="shared" si="8"/>
        <v>66.399999999999991</v>
      </c>
      <c r="J22" s="9">
        <f t="shared" si="0"/>
        <v>66.400000000000006</v>
      </c>
      <c r="K22" s="10">
        <f t="shared" si="1"/>
        <v>4408.9599999999991</v>
      </c>
      <c r="L22" s="9" t="str" cm="1">
        <f t="array" ref="L22">IF(D22&lt;&gt;"",IF(AND(H22&gt;=40,I22&gt;=30),IF(AND($N$2&gt;=$T$2,$N$2&lt;=$U$2),_xlfn.IFS(P22&gt;=$AD$2,$AD$1,P22&gt;=$AC$2,$AC$1,P22&gt;=$AB$2,$AB$1,P22&gt;=$AA$2,$AA$1,P22&gt;=$Z$2,$Z$1,P22&gt;=$Y$2,$Y$1,P22&gt;=$X$2,$X$1,P22&gt;=$W$2,$W$1,P22&lt;$W$2,$V$1),(IF(AND($N$2&gt;=$T$3,$N$2&lt;$U$3),_xlfn.IFS(P22&gt;=$AD$3,$AD$1,P22&gt;=$AC$3,$AC$1,P22&gt;=$AB$3,$AB$1,P22&gt;=$AA$3,$AA$1,P22&gt;=$Z$3,$Z$1,P22&gt;=$Y$3,$Y$1,P22&gt;=$X$3,$X$1,P22&gt;=$W$3,$W$1,P22&lt;$W$2,$V$1),(IF(AND($N$2&gt;=$T$4,$N$2&lt;$U$4),_xlfn.IFS(P22&gt;=$AD$4,$AD$1,P22&gt;=$AC$4,$AC$1,P22&gt;=$AB$4,$AB$1,P22&gt;=$AA$4,$AA$1,P22&gt;=$Z$4,$Z$1,P22&gt;=$Y$4,$Y$1,P22&gt;=$X$4,$X$1,P22&gt;=$W$4,$W$1,P22&lt;$W$2,$V$1),(IF(AND($N$2&gt;=$T$5,$N$2&lt;$U$5),_xlfn.IFS(P22&gt;=$AD$5,$AD$1,P22&gt;=$AC$5,$AC$1,P22&gt;=$AB$5,$AB$1,P22&gt;=$AA$5,$AA$1,P22&gt;=$Z$5,$Z$1,P22&gt;=$Y$5,$Y$1,P22&gt;=$X$5,$X$1,P22&gt;=$W$5,$W$1,P22&lt;$W$2,$V$1),(IF(AND($N$2&gt;=$T$6,$N$2&lt;$U$6),_xlfn.IFS(P22&gt;=$AD$6,$AD$1,P22&gt;=$AC$6,$AC$1,P22&gt;=$AB$6,$AB$1,P22&gt;=$AA$6,$AA$1,P22&gt;=$Z$6,$Z$1,P22&gt;=$Y$6,$Y$1,P22&gt;=$X$6,$X$1,P22&gt;=$W$6,$W$1,P22&lt;$W$2,$V$1),(IF(AND($N$2&gt;=$T$7,$N$2&lt;$U$7),_xlfn.IFS(P22&gt;=$AD$7,$AD$1,P22&gt;=$AC$7,$AC$1,P22&gt;=$AB$7,$AB$1,P22&gt;=$AA$7,$AA$1,P22&gt;=$Z$7,$Z$1,P22&gt;=$Y$7,$Y$1,P22&gt;=$X$7,$X$1,P22&gt;=$W$7,$W$1,P22&lt;$W$2,$V$1),(IF(AND($N$2&gt;=$T$8,$N$2&lt;$U$8),_xlfn.IFS(P22&gt;=$AD$8,$AD$1,P22&gt;=$AC$8,$AC$1,P22&gt;=$AB$8,$AB$1,P22&gt;=$AA$8,$AA$1,P22&gt;=$Z$8,$Z$1,P22&gt;=$Y$8,$Y$1,P22&gt;=$X$8,$X$1,P22&gt;=$W$8,$W$1,P22&lt;$W$2,$V$1),(IF(AND($N$2&gt;=$T$9,$N$2&lt;$U$9),_xlfn.IFS(P22&gt;=$AD$9,$AD$1,P22&gt;=$AC$9,$AC$1,P22&gt;=$AB$9,$AB$1,P22&gt;=$AA$9,$AA$1,P22&gt;=$Z$9,$Z$1,P22&gt;=$Y$9,$Y$1,P22&gt;=$X$9,$X$1,P22&gt;=$W$9,$W$1),$W$1))))))))))))))),IF(AND($N$2&gt;=$T$2,$N$2&lt;=$U$2),IF(P22&gt;=$W$2,$W$1,$V$1),IF(AND($N$2&gt;=$T$3,$N$2&lt;$U$3),IF(P22&gt;=$W$3,$W$1,$V$1),IF(AND($N$2&gt;=$T$4,$N$2&lt;$U$4),IF(P22&gt;=$W$4,$W$1,$V$1),IF(AND($N$2&gt;=$T$5,$N$2&lt;$U$5),IF(P22&gt;=$W$5,$W$1,$V$1),IF(AND($N$2&gt;=$T$6,$N$2&lt;$U$6),IF(P22&gt;=$W$6,$W$1,$V$1),IF(AND($N$2&gt;=$T$7,$N$2&lt;$U$7),IF(P22&gt;=$W$7,$W$1,$V$1),IF(AND($N$2&gt;=$T$8,$N$2&lt;$U$8),IF(P22&gt;=$W$8,$W$1,$V$1),IF(AND($N$2&gt;=$T$9,$N$2&lt;$U$9),IF(P22&gt;=$W$9,$W$1,$V$1),""))))))))),"")</f>
        <v>BB</v>
      </c>
      <c r="M22" s="9" t="str" cm="1">
        <f t="array" ref="M22">IF(E22&lt;&gt;"",IF(AND(E22&lt;&gt;"GR",E22&gt;=40,J22&gt;=30),_xlfn.IFS(Q22&gt;=$AG$2,$AD$19,Q22&gt;=$AG$3,$AC$19,Q22&gt;=$AG$4,$AB$19,Q22&gt;=$AG$5,$AA$19,Q22&gt;=$AG$6,$Z$19,Q22&gt;=$AG$7,$Y$19,Q22&gt;=$AG$8,$X$19,Q22&gt;=$AG$9,$V$19),L22),"")</f>
        <v>BB</v>
      </c>
      <c r="N22" s="9"/>
      <c r="O22" s="9"/>
      <c r="P22" s="9">
        <f t="shared" si="2"/>
        <v>63</v>
      </c>
      <c r="Q22" s="9">
        <f t="shared" si="3"/>
        <v>63</v>
      </c>
      <c r="R22" s="9">
        <f t="shared" si="4"/>
        <v>1.35</v>
      </c>
    </row>
    <row r="23" spans="1:34" ht="15.5" x14ac:dyDescent="0.35">
      <c r="A23" s="3" t="s">
        <v>8</v>
      </c>
      <c r="B23" s="3">
        <v>22</v>
      </c>
      <c r="C23" s="3">
        <v>43</v>
      </c>
      <c r="D23" s="3">
        <v>82</v>
      </c>
      <c r="E23" s="3" t="s">
        <v>34</v>
      </c>
      <c r="F23" s="22">
        <f t="shared" si="5"/>
        <v>82</v>
      </c>
      <c r="G23" s="22">
        <f t="shared" si="6"/>
        <v>43</v>
      </c>
      <c r="H23" s="22">
        <f t="shared" si="7"/>
        <v>82</v>
      </c>
      <c r="I23" s="9">
        <f t="shared" si="8"/>
        <v>66.399999999999991</v>
      </c>
      <c r="J23" s="9">
        <f t="shared" si="0"/>
        <v>66.400000000000006</v>
      </c>
      <c r="K23" s="10">
        <f t="shared" si="1"/>
        <v>4408.9599999999991</v>
      </c>
      <c r="L23" s="9" t="str" cm="1">
        <f t="array" ref="L23">IF(D23&lt;&gt;"",IF(AND(H23&gt;=40,I23&gt;=30),IF(AND($N$2&gt;=$T$2,$N$2&lt;=$U$2),_xlfn.IFS(P23&gt;=$AD$2,$AD$1,P23&gt;=$AC$2,$AC$1,P23&gt;=$AB$2,$AB$1,P23&gt;=$AA$2,$AA$1,P23&gt;=$Z$2,$Z$1,P23&gt;=$Y$2,$Y$1,P23&gt;=$X$2,$X$1,P23&gt;=$W$2,$W$1,P23&lt;$W$2,$V$1),(IF(AND($N$2&gt;=$T$3,$N$2&lt;$U$3),_xlfn.IFS(P23&gt;=$AD$3,$AD$1,P23&gt;=$AC$3,$AC$1,P23&gt;=$AB$3,$AB$1,P23&gt;=$AA$3,$AA$1,P23&gt;=$Z$3,$Z$1,P23&gt;=$Y$3,$Y$1,P23&gt;=$X$3,$X$1,P23&gt;=$W$3,$W$1,P23&lt;$W$2,$V$1),(IF(AND($N$2&gt;=$T$4,$N$2&lt;$U$4),_xlfn.IFS(P23&gt;=$AD$4,$AD$1,P23&gt;=$AC$4,$AC$1,P23&gt;=$AB$4,$AB$1,P23&gt;=$AA$4,$AA$1,P23&gt;=$Z$4,$Z$1,P23&gt;=$Y$4,$Y$1,P23&gt;=$X$4,$X$1,P23&gt;=$W$4,$W$1,P23&lt;$W$2,$V$1),(IF(AND($N$2&gt;=$T$5,$N$2&lt;$U$5),_xlfn.IFS(P23&gt;=$AD$5,$AD$1,P23&gt;=$AC$5,$AC$1,P23&gt;=$AB$5,$AB$1,P23&gt;=$AA$5,$AA$1,P23&gt;=$Z$5,$Z$1,P23&gt;=$Y$5,$Y$1,P23&gt;=$X$5,$X$1,P23&gt;=$W$5,$W$1,P23&lt;$W$2,$V$1),(IF(AND($N$2&gt;=$T$6,$N$2&lt;$U$6),_xlfn.IFS(P23&gt;=$AD$6,$AD$1,P23&gt;=$AC$6,$AC$1,P23&gt;=$AB$6,$AB$1,P23&gt;=$AA$6,$AA$1,P23&gt;=$Z$6,$Z$1,P23&gt;=$Y$6,$Y$1,P23&gt;=$X$6,$X$1,P23&gt;=$W$6,$W$1,P23&lt;$W$2,$V$1),(IF(AND($N$2&gt;=$T$7,$N$2&lt;$U$7),_xlfn.IFS(P23&gt;=$AD$7,$AD$1,P23&gt;=$AC$7,$AC$1,P23&gt;=$AB$7,$AB$1,P23&gt;=$AA$7,$AA$1,P23&gt;=$Z$7,$Z$1,P23&gt;=$Y$7,$Y$1,P23&gt;=$X$7,$X$1,P23&gt;=$W$7,$W$1,P23&lt;$W$2,$V$1),(IF(AND($N$2&gt;=$T$8,$N$2&lt;$U$8),_xlfn.IFS(P23&gt;=$AD$8,$AD$1,P23&gt;=$AC$8,$AC$1,P23&gt;=$AB$8,$AB$1,P23&gt;=$AA$8,$AA$1,P23&gt;=$Z$8,$Z$1,P23&gt;=$Y$8,$Y$1,P23&gt;=$X$8,$X$1,P23&gt;=$W$8,$W$1,P23&lt;$W$2,$V$1),(IF(AND($N$2&gt;=$T$9,$N$2&lt;$U$9),_xlfn.IFS(P23&gt;=$AD$9,$AD$1,P23&gt;=$AC$9,$AC$1,P23&gt;=$AB$9,$AB$1,P23&gt;=$AA$9,$AA$1,P23&gt;=$Z$9,$Z$1,P23&gt;=$Y$9,$Y$1,P23&gt;=$X$9,$X$1,P23&gt;=$W$9,$W$1),$W$1))))))))))))))),IF(AND($N$2&gt;=$T$2,$N$2&lt;=$U$2),IF(P23&gt;=$W$2,$W$1,$V$1),IF(AND($N$2&gt;=$T$3,$N$2&lt;$U$3),IF(P23&gt;=$W$3,$W$1,$V$1),IF(AND($N$2&gt;=$T$4,$N$2&lt;$U$4),IF(P23&gt;=$W$4,$W$1,$V$1),IF(AND($N$2&gt;=$T$5,$N$2&lt;$U$5),IF(P23&gt;=$W$5,$W$1,$V$1),IF(AND($N$2&gt;=$T$6,$N$2&lt;$U$6),IF(P23&gt;=$W$6,$W$1,$V$1),IF(AND($N$2&gt;=$T$7,$N$2&lt;$U$7),IF(P23&gt;=$W$7,$W$1,$V$1),IF(AND($N$2&gt;=$T$8,$N$2&lt;$U$8),IF(P23&gt;=$W$8,$W$1,$V$1),IF(AND($N$2&gt;=$T$9,$N$2&lt;$U$9),IF(P23&gt;=$W$9,$W$1,$V$1),""))))))))),"")</f>
        <v>BB</v>
      </c>
      <c r="M23" s="9" t="str" cm="1">
        <f t="array" ref="M23">IF(E23&lt;&gt;"",IF(AND(E23&lt;&gt;"GR",E23&gt;=40,J23&gt;=30),_xlfn.IFS(Q23&gt;=$AG$2,$AD$19,Q23&gt;=$AG$3,$AC$19,Q23&gt;=$AG$4,$AB$19,Q23&gt;=$AG$5,$AA$19,Q23&gt;=$AG$6,$Z$19,Q23&gt;=$AG$7,$Y$19,Q23&gt;=$AG$8,$X$19,Q23&gt;=$AG$9,$V$19),L23),"")</f>
        <v>BB</v>
      </c>
      <c r="N23" s="9"/>
      <c r="O23" s="9"/>
      <c r="P23" s="9">
        <f t="shared" si="2"/>
        <v>63</v>
      </c>
      <c r="Q23" s="9">
        <f t="shared" si="3"/>
        <v>63</v>
      </c>
      <c r="R23" s="9">
        <f t="shared" si="4"/>
        <v>1.35</v>
      </c>
      <c r="S23" s="41" t="s">
        <v>44</v>
      </c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</row>
    <row r="24" spans="1:34" x14ac:dyDescent="0.35">
      <c r="A24" s="3" t="s">
        <v>8</v>
      </c>
      <c r="B24" s="3">
        <v>23</v>
      </c>
      <c r="C24" s="3">
        <v>49</v>
      </c>
      <c r="D24" s="3">
        <v>77</v>
      </c>
      <c r="E24" s="3" t="s">
        <v>34</v>
      </c>
      <c r="F24" s="22">
        <f t="shared" si="5"/>
        <v>77</v>
      </c>
      <c r="G24" s="22">
        <f t="shared" si="6"/>
        <v>49</v>
      </c>
      <c r="H24" s="22">
        <f t="shared" si="7"/>
        <v>77</v>
      </c>
      <c r="I24" s="9">
        <f t="shared" si="8"/>
        <v>65.8</v>
      </c>
      <c r="J24" s="9">
        <f t="shared" si="0"/>
        <v>65.8</v>
      </c>
      <c r="K24" s="10">
        <f t="shared" si="1"/>
        <v>4329.6399999999994</v>
      </c>
      <c r="L24" s="9" t="str" cm="1">
        <f t="array" ref="L24">IF(D24&lt;&gt;"",IF(AND(H24&gt;=40,I24&gt;=30),IF(AND($N$2&gt;=$T$2,$N$2&lt;=$U$2),_xlfn.IFS(P24&gt;=$AD$2,$AD$1,P24&gt;=$AC$2,$AC$1,P24&gt;=$AB$2,$AB$1,P24&gt;=$AA$2,$AA$1,P24&gt;=$Z$2,$Z$1,P24&gt;=$Y$2,$Y$1,P24&gt;=$X$2,$X$1,P24&gt;=$W$2,$W$1,P24&lt;$W$2,$V$1),(IF(AND($N$2&gt;=$T$3,$N$2&lt;$U$3),_xlfn.IFS(P24&gt;=$AD$3,$AD$1,P24&gt;=$AC$3,$AC$1,P24&gt;=$AB$3,$AB$1,P24&gt;=$AA$3,$AA$1,P24&gt;=$Z$3,$Z$1,P24&gt;=$Y$3,$Y$1,P24&gt;=$X$3,$X$1,P24&gt;=$W$3,$W$1,P24&lt;$W$2,$V$1),(IF(AND($N$2&gt;=$T$4,$N$2&lt;$U$4),_xlfn.IFS(P24&gt;=$AD$4,$AD$1,P24&gt;=$AC$4,$AC$1,P24&gt;=$AB$4,$AB$1,P24&gt;=$AA$4,$AA$1,P24&gt;=$Z$4,$Z$1,P24&gt;=$Y$4,$Y$1,P24&gt;=$X$4,$X$1,P24&gt;=$W$4,$W$1,P24&lt;$W$2,$V$1),(IF(AND($N$2&gt;=$T$5,$N$2&lt;$U$5),_xlfn.IFS(P24&gt;=$AD$5,$AD$1,P24&gt;=$AC$5,$AC$1,P24&gt;=$AB$5,$AB$1,P24&gt;=$AA$5,$AA$1,P24&gt;=$Z$5,$Z$1,P24&gt;=$Y$5,$Y$1,P24&gt;=$X$5,$X$1,P24&gt;=$W$5,$W$1,P24&lt;$W$2,$V$1),(IF(AND($N$2&gt;=$T$6,$N$2&lt;$U$6),_xlfn.IFS(P24&gt;=$AD$6,$AD$1,P24&gt;=$AC$6,$AC$1,P24&gt;=$AB$6,$AB$1,P24&gt;=$AA$6,$AA$1,P24&gt;=$Z$6,$Z$1,P24&gt;=$Y$6,$Y$1,P24&gt;=$X$6,$X$1,P24&gt;=$W$6,$W$1,P24&lt;$W$2,$V$1),(IF(AND($N$2&gt;=$T$7,$N$2&lt;$U$7),_xlfn.IFS(P24&gt;=$AD$7,$AD$1,P24&gt;=$AC$7,$AC$1,P24&gt;=$AB$7,$AB$1,P24&gt;=$AA$7,$AA$1,P24&gt;=$Z$7,$Z$1,P24&gt;=$Y$7,$Y$1,P24&gt;=$X$7,$X$1,P24&gt;=$W$7,$W$1,P24&lt;$W$2,$V$1),(IF(AND($N$2&gt;=$T$8,$N$2&lt;$U$8),_xlfn.IFS(P24&gt;=$AD$8,$AD$1,P24&gt;=$AC$8,$AC$1,P24&gt;=$AB$8,$AB$1,P24&gt;=$AA$8,$AA$1,P24&gt;=$Z$8,$Z$1,P24&gt;=$Y$8,$Y$1,P24&gt;=$X$8,$X$1,P24&gt;=$W$8,$W$1,P24&lt;$W$2,$V$1),(IF(AND($N$2&gt;=$T$9,$N$2&lt;$U$9),_xlfn.IFS(P24&gt;=$AD$9,$AD$1,P24&gt;=$AC$9,$AC$1,P24&gt;=$AB$9,$AB$1,P24&gt;=$AA$9,$AA$1,P24&gt;=$Z$9,$Z$1,P24&gt;=$Y$9,$Y$1,P24&gt;=$X$9,$X$1,P24&gt;=$W$9,$W$1),$W$1))))))))))))))),IF(AND($N$2&gt;=$T$2,$N$2&lt;=$U$2),IF(P24&gt;=$W$2,$W$1,$V$1),IF(AND($N$2&gt;=$T$3,$N$2&lt;$U$3),IF(P24&gt;=$W$3,$W$1,$V$1),IF(AND($N$2&gt;=$T$4,$N$2&lt;$U$4),IF(P24&gt;=$W$4,$W$1,$V$1),IF(AND($N$2&gt;=$T$5,$N$2&lt;$U$5),IF(P24&gt;=$W$5,$W$1,$V$1),IF(AND($N$2&gt;=$T$6,$N$2&lt;$U$6),IF(P24&gt;=$W$6,$W$1,$V$1),IF(AND($N$2&gt;=$T$7,$N$2&lt;$U$7),IF(P24&gt;=$W$7,$W$1,$V$1),IF(AND($N$2&gt;=$T$8,$N$2&lt;$U$8),IF(P24&gt;=$W$8,$W$1,$V$1),IF(AND($N$2&gt;=$T$9,$N$2&lt;$U$9),IF(P24&gt;=$W$9,$W$1,$V$1),""))))))))),"")</f>
        <v>BB</v>
      </c>
      <c r="M24" s="9" t="str" cm="1">
        <f t="array" ref="M24">IF(E24&lt;&gt;"",IF(AND(E24&lt;&gt;"GR",E24&gt;=40,J24&gt;=30),_xlfn.IFS(Q24&gt;=$AG$2,$AD$19,Q24&gt;=$AG$3,$AC$19,Q24&gt;=$AG$4,$AB$19,Q24&gt;=$AG$5,$AA$19,Q24&gt;=$AG$6,$Z$19,Q24&gt;=$AG$7,$Y$19,Q24&gt;=$AG$8,$X$19,Q24&gt;=$AG$9,$V$19),L24),"")</f>
        <v>BB</v>
      </c>
      <c r="N24" s="9"/>
      <c r="O24" s="9"/>
      <c r="P24" s="9">
        <f t="shared" si="2"/>
        <v>63</v>
      </c>
      <c r="Q24" s="9">
        <f t="shared" si="3"/>
        <v>63</v>
      </c>
      <c r="R24" s="9">
        <f t="shared" si="4"/>
        <v>1.31</v>
      </c>
      <c r="S24" s="34"/>
      <c r="T24" s="34"/>
      <c r="U24" s="34"/>
      <c r="V24" s="13" t="s">
        <v>11</v>
      </c>
      <c r="W24" s="13" t="s">
        <v>12</v>
      </c>
      <c r="X24" s="13" t="s">
        <v>6</v>
      </c>
      <c r="Y24" s="13" t="s">
        <v>5</v>
      </c>
      <c r="Z24" s="13" t="s">
        <v>4</v>
      </c>
      <c r="AA24" s="13" t="s">
        <v>3</v>
      </c>
      <c r="AB24" s="13" t="s">
        <v>2</v>
      </c>
      <c r="AC24" s="13" t="s">
        <v>1</v>
      </c>
      <c r="AD24" s="13" t="s">
        <v>0</v>
      </c>
      <c r="AE24" s="13" t="s">
        <v>27</v>
      </c>
      <c r="AF24" s="13" t="s">
        <v>28</v>
      </c>
      <c r="AG24" s="37" t="s">
        <v>29</v>
      </c>
      <c r="AH24" s="38"/>
    </row>
    <row r="25" spans="1:34" x14ac:dyDescent="0.35">
      <c r="A25" s="3" t="s">
        <v>8</v>
      </c>
      <c r="B25" s="3">
        <v>24</v>
      </c>
      <c r="C25" s="3">
        <v>52</v>
      </c>
      <c r="D25" s="3">
        <v>74</v>
      </c>
      <c r="E25" s="3" t="s">
        <v>34</v>
      </c>
      <c r="F25" s="22">
        <f t="shared" si="5"/>
        <v>74</v>
      </c>
      <c r="G25" s="22">
        <f t="shared" si="6"/>
        <v>52</v>
      </c>
      <c r="H25" s="22">
        <f t="shared" si="7"/>
        <v>74</v>
      </c>
      <c r="I25" s="9">
        <f t="shared" si="8"/>
        <v>65.2</v>
      </c>
      <c r="J25" s="9">
        <f t="shared" si="0"/>
        <v>65.2</v>
      </c>
      <c r="K25" s="10">
        <f t="shared" si="1"/>
        <v>4251.04</v>
      </c>
      <c r="L25" s="9" t="str" cm="1">
        <f t="array" ref="L25">IF(D25&lt;&gt;"",IF(AND(H25&gt;=40,I25&gt;=30),IF(AND($N$2&gt;=$T$2,$N$2&lt;=$U$2),_xlfn.IFS(P25&gt;=$AD$2,$AD$1,P25&gt;=$AC$2,$AC$1,P25&gt;=$AB$2,$AB$1,P25&gt;=$AA$2,$AA$1,P25&gt;=$Z$2,$Z$1,P25&gt;=$Y$2,$Y$1,P25&gt;=$X$2,$X$1,P25&gt;=$W$2,$W$1,P25&lt;$W$2,$V$1),(IF(AND($N$2&gt;=$T$3,$N$2&lt;$U$3),_xlfn.IFS(P25&gt;=$AD$3,$AD$1,P25&gt;=$AC$3,$AC$1,P25&gt;=$AB$3,$AB$1,P25&gt;=$AA$3,$AA$1,P25&gt;=$Z$3,$Z$1,P25&gt;=$Y$3,$Y$1,P25&gt;=$X$3,$X$1,P25&gt;=$W$3,$W$1,P25&lt;$W$2,$V$1),(IF(AND($N$2&gt;=$T$4,$N$2&lt;$U$4),_xlfn.IFS(P25&gt;=$AD$4,$AD$1,P25&gt;=$AC$4,$AC$1,P25&gt;=$AB$4,$AB$1,P25&gt;=$AA$4,$AA$1,P25&gt;=$Z$4,$Z$1,P25&gt;=$Y$4,$Y$1,P25&gt;=$X$4,$X$1,P25&gt;=$W$4,$W$1,P25&lt;$W$2,$V$1),(IF(AND($N$2&gt;=$T$5,$N$2&lt;$U$5),_xlfn.IFS(P25&gt;=$AD$5,$AD$1,P25&gt;=$AC$5,$AC$1,P25&gt;=$AB$5,$AB$1,P25&gt;=$AA$5,$AA$1,P25&gt;=$Z$5,$Z$1,P25&gt;=$Y$5,$Y$1,P25&gt;=$X$5,$X$1,P25&gt;=$W$5,$W$1,P25&lt;$W$2,$V$1),(IF(AND($N$2&gt;=$T$6,$N$2&lt;$U$6),_xlfn.IFS(P25&gt;=$AD$6,$AD$1,P25&gt;=$AC$6,$AC$1,P25&gt;=$AB$6,$AB$1,P25&gt;=$AA$6,$AA$1,P25&gt;=$Z$6,$Z$1,P25&gt;=$Y$6,$Y$1,P25&gt;=$X$6,$X$1,P25&gt;=$W$6,$W$1,P25&lt;$W$2,$V$1),(IF(AND($N$2&gt;=$T$7,$N$2&lt;$U$7),_xlfn.IFS(P25&gt;=$AD$7,$AD$1,P25&gt;=$AC$7,$AC$1,P25&gt;=$AB$7,$AB$1,P25&gt;=$AA$7,$AA$1,P25&gt;=$Z$7,$Z$1,P25&gt;=$Y$7,$Y$1,P25&gt;=$X$7,$X$1,P25&gt;=$W$7,$W$1,P25&lt;$W$2,$V$1),(IF(AND($N$2&gt;=$T$8,$N$2&lt;$U$8),_xlfn.IFS(P25&gt;=$AD$8,$AD$1,P25&gt;=$AC$8,$AC$1,P25&gt;=$AB$8,$AB$1,P25&gt;=$AA$8,$AA$1,P25&gt;=$Z$8,$Z$1,P25&gt;=$Y$8,$Y$1,P25&gt;=$X$8,$X$1,P25&gt;=$W$8,$W$1,P25&lt;$W$2,$V$1),(IF(AND($N$2&gt;=$T$9,$N$2&lt;$U$9),_xlfn.IFS(P25&gt;=$AD$9,$AD$1,P25&gt;=$AC$9,$AC$1,P25&gt;=$AB$9,$AB$1,P25&gt;=$AA$9,$AA$1,P25&gt;=$Z$9,$Z$1,P25&gt;=$Y$9,$Y$1,P25&gt;=$X$9,$X$1,P25&gt;=$W$9,$W$1),$W$1))))))))))))))),IF(AND($N$2&gt;=$T$2,$N$2&lt;=$U$2),IF(P25&gt;=$W$2,$W$1,$V$1),IF(AND($N$2&gt;=$T$3,$N$2&lt;$U$3),IF(P25&gt;=$W$3,$W$1,$V$1),IF(AND($N$2&gt;=$T$4,$N$2&lt;$U$4),IF(P25&gt;=$W$4,$W$1,$V$1),IF(AND($N$2&gt;=$T$5,$N$2&lt;$U$5),IF(P25&gt;=$W$5,$W$1,$V$1),IF(AND($N$2&gt;=$T$6,$N$2&lt;$U$6),IF(P25&gt;=$W$6,$W$1,$V$1),IF(AND($N$2&gt;=$T$7,$N$2&lt;$U$7),IF(P25&gt;=$W$7,$W$1,$V$1),IF(AND($N$2&gt;=$T$8,$N$2&lt;$U$8),IF(P25&gt;=$W$8,$W$1,$V$1),IF(AND($N$2&gt;=$T$9,$N$2&lt;$U$9),IF(P25&gt;=$W$9,$W$1,$V$1),""))))))))),"")</f>
        <v>BB</v>
      </c>
      <c r="M25" s="9" t="str" cm="1">
        <f t="array" ref="M25">IF(E25&lt;&gt;"",IF(AND(E25&lt;&gt;"GR",E25&gt;=40,J25&gt;=30),_xlfn.IFS(Q25&gt;=$AG$2,$AD$19,Q25&gt;=$AG$3,$AC$19,Q25&gt;=$AG$4,$AB$19,Q25&gt;=$AG$5,$AA$19,Q25&gt;=$AG$6,$Z$19,Q25&gt;=$AG$7,$Y$19,Q25&gt;=$AG$8,$X$19,Q25&gt;=$AG$9,$V$19),L25),"")</f>
        <v>BB</v>
      </c>
      <c r="N25" s="9"/>
      <c r="O25" s="9"/>
      <c r="P25" s="9">
        <f t="shared" si="2"/>
        <v>63</v>
      </c>
      <c r="Q25" s="9">
        <f t="shared" si="3"/>
        <v>63</v>
      </c>
      <c r="R25" s="9">
        <f t="shared" si="4"/>
        <v>1.27</v>
      </c>
      <c r="S25" s="34" t="s">
        <v>26</v>
      </c>
      <c r="T25" s="34"/>
      <c r="U25" s="34"/>
      <c r="V25" s="14">
        <f>COUNTIFS($J$2:$J$331,"&gt;=0",$L$2:$L$331,"FF")</f>
        <v>94</v>
      </c>
      <c r="W25" s="14">
        <f>COUNTIFS($J$2:$J$331,"&gt;=0",$L$2:$L$331,"FD")</f>
        <v>31</v>
      </c>
      <c r="X25" s="14">
        <f>COUNTIFS($I$2:$I$331,"&gt;=0",$L$2:$L$331,"DD")</f>
        <v>27</v>
      </c>
      <c r="Y25" s="14">
        <f>COUNTIFS($J$2:$J$331,"&gt;=0",$L$2:$L$331,"DC")</f>
        <v>32</v>
      </c>
      <c r="Z25" s="14">
        <f>COUNTIFS($J$2:$J$331,"&gt;=0",$L$2:$L$331,"CC")</f>
        <v>46</v>
      </c>
      <c r="AA25" s="14">
        <f>COUNTIFS($J$2:$J$331,"&gt;=0",$L$2:$L$331,"CB")</f>
        <v>35</v>
      </c>
      <c r="AB25" s="14">
        <f>COUNTIFS($J$2:$J$331,"&gt;=0",$L$2:$L$331,"BB")</f>
        <v>29</v>
      </c>
      <c r="AC25" s="14">
        <f>COUNTIFS($J$2:$J$331,"&gt;=0",$L$2:$L$331,"BA")</f>
        <v>8</v>
      </c>
      <c r="AD25" s="14">
        <f>COUNTIFS($J$2:$J$331,"&gt;=0",$L$2:$L$331,"AA")</f>
        <v>11</v>
      </c>
      <c r="AE25" s="9">
        <f>X25+Y25+Z25+AA25+AB25+AC25+AD25</f>
        <v>188</v>
      </c>
      <c r="AF25" s="9">
        <f>V25+W25</f>
        <v>125</v>
      </c>
      <c r="AG25" s="31">
        <f>AE25+AF25</f>
        <v>313</v>
      </c>
      <c r="AH25" s="31"/>
    </row>
    <row r="26" spans="1:34" x14ac:dyDescent="0.35">
      <c r="A26" s="3" t="s">
        <v>8</v>
      </c>
      <c r="B26" s="3">
        <v>25</v>
      </c>
      <c r="C26" s="3">
        <v>41</v>
      </c>
      <c r="D26" s="3">
        <v>81</v>
      </c>
      <c r="E26" s="3" t="s">
        <v>34</v>
      </c>
      <c r="F26" s="22">
        <f t="shared" si="5"/>
        <v>81</v>
      </c>
      <c r="G26" s="22">
        <f t="shared" si="6"/>
        <v>41</v>
      </c>
      <c r="H26" s="22">
        <f t="shared" si="7"/>
        <v>81</v>
      </c>
      <c r="I26" s="9">
        <f t="shared" si="8"/>
        <v>65</v>
      </c>
      <c r="J26" s="9">
        <f t="shared" si="0"/>
        <v>65</v>
      </c>
      <c r="K26" s="10">
        <f t="shared" si="1"/>
        <v>4225</v>
      </c>
      <c r="L26" s="9" t="str" cm="1">
        <f t="array" ref="L26">IF(D26&lt;&gt;"",IF(AND(H26&gt;=40,I26&gt;=30),IF(AND($N$2&gt;=$T$2,$N$2&lt;=$U$2),_xlfn.IFS(P26&gt;=$AD$2,$AD$1,P26&gt;=$AC$2,$AC$1,P26&gt;=$AB$2,$AB$1,P26&gt;=$AA$2,$AA$1,P26&gt;=$Z$2,$Z$1,P26&gt;=$Y$2,$Y$1,P26&gt;=$X$2,$X$1,P26&gt;=$W$2,$W$1,P26&lt;$W$2,$V$1),(IF(AND($N$2&gt;=$T$3,$N$2&lt;$U$3),_xlfn.IFS(P26&gt;=$AD$3,$AD$1,P26&gt;=$AC$3,$AC$1,P26&gt;=$AB$3,$AB$1,P26&gt;=$AA$3,$AA$1,P26&gt;=$Z$3,$Z$1,P26&gt;=$Y$3,$Y$1,P26&gt;=$X$3,$X$1,P26&gt;=$W$3,$W$1,P26&lt;$W$2,$V$1),(IF(AND($N$2&gt;=$T$4,$N$2&lt;$U$4),_xlfn.IFS(P26&gt;=$AD$4,$AD$1,P26&gt;=$AC$4,$AC$1,P26&gt;=$AB$4,$AB$1,P26&gt;=$AA$4,$AA$1,P26&gt;=$Z$4,$Z$1,P26&gt;=$Y$4,$Y$1,P26&gt;=$X$4,$X$1,P26&gt;=$W$4,$W$1,P26&lt;$W$2,$V$1),(IF(AND($N$2&gt;=$T$5,$N$2&lt;$U$5),_xlfn.IFS(P26&gt;=$AD$5,$AD$1,P26&gt;=$AC$5,$AC$1,P26&gt;=$AB$5,$AB$1,P26&gt;=$AA$5,$AA$1,P26&gt;=$Z$5,$Z$1,P26&gt;=$Y$5,$Y$1,P26&gt;=$X$5,$X$1,P26&gt;=$W$5,$W$1,P26&lt;$W$2,$V$1),(IF(AND($N$2&gt;=$T$6,$N$2&lt;$U$6),_xlfn.IFS(P26&gt;=$AD$6,$AD$1,P26&gt;=$AC$6,$AC$1,P26&gt;=$AB$6,$AB$1,P26&gt;=$AA$6,$AA$1,P26&gt;=$Z$6,$Z$1,P26&gt;=$Y$6,$Y$1,P26&gt;=$X$6,$X$1,P26&gt;=$W$6,$W$1,P26&lt;$W$2,$V$1),(IF(AND($N$2&gt;=$T$7,$N$2&lt;$U$7),_xlfn.IFS(P26&gt;=$AD$7,$AD$1,P26&gt;=$AC$7,$AC$1,P26&gt;=$AB$7,$AB$1,P26&gt;=$AA$7,$AA$1,P26&gt;=$Z$7,$Z$1,P26&gt;=$Y$7,$Y$1,P26&gt;=$X$7,$X$1,P26&gt;=$W$7,$W$1,P26&lt;$W$2,$V$1),(IF(AND($N$2&gt;=$T$8,$N$2&lt;$U$8),_xlfn.IFS(P26&gt;=$AD$8,$AD$1,P26&gt;=$AC$8,$AC$1,P26&gt;=$AB$8,$AB$1,P26&gt;=$AA$8,$AA$1,P26&gt;=$Z$8,$Z$1,P26&gt;=$Y$8,$Y$1,P26&gt;=$X$8,$X$1,P26&gt;=$W$8,$W$1,P26&lt;$W$2,$V$1),(IF(AND($N$2&gt;=$T$9,$N$2&lt;$U$9),_xlfn.IFS(P26&gt;=$AD$9,$AD$1,P26&gt;=$AC$9,$AC$1,P26&gt;=$AB$9,$AB$1,P26&gt;=$AA$9,$AA$1,P26&gt;=$Z$9,$Z$1,P26&gt;=$Y$9,$Y$1,P26&gt;=$X$9,$X$1,P26&gt;=$W$9,$W$1),$W$1))))))))))))))),IF(AND($N$2&gt;=$T$2,$N$2&lt;=$U$2),IF(P26&gt;=$W$2,$W$1,$V$1),IF(AND($N$2&gt;=$T$3,$N$2&lt;$U$3),IF(P26&gt;=$W$3,$W$1,$V$1),IF(AND($N$2&gt;=$T$4,$N$2&lt;$U$4),IF(P26&gt;=$W$4,$W$1,$V$1),IF(AND($N$2&gt;=$T$5,$N$2&lt;$U$5),IF(P26&gt;=$W$5,$W$1,$V$1),IF(AND($N$2&gt;=$T$6,$N$2&lt;$U$6),IF(P26&gt;=$W$6,$W$1,$V$1),IF(AND($N$2&gt;=$T$7,$N$2&lt;$U$7),IF(P26&gt;=$W$7,$W$1,$V$1),IF(AND($N$2&gt;=$T$8,$N$2&lt;$U$8),IF(P26&gt;=$W$8,$W$1,$V$1),IF(AND($N$2&gt;=$T$9,$N$2&lt;$U$9),IF(P26&gt;=$W$9,$W$1,$V$1),""))))))))),"")</f>
        <v>BB</v>
      </c>
      <c r="M26" s="9" t="str" cm="1">
        <f t="array" ref="M26">IF(E26&lt;&gt;"",IF(AND(E26&lt;&gt;"GR",E26&gt;=40,J26&gt;=30),_xlfn.IFS(Q26&gt;=$AG$2,$AD$19,Q26&gt;=$AG$3,$AC$19,Q26&gt;=$AG$4,$AB$19,Q26&gt;=$AG$5,$AA$19,Q26&gt;=$AG$6,$Z$19,Q26&gt;=$AG$7,$Y$19,Q26&gt;=$AG$8,$X$19,Q26&gt;=$AG$9,$V$19),L26),"")</f>
        <v>BB</v>
      </c>
      <c r="N26" s="9"/>
      <c r="O26" s="9"/>
      <c r="P26" s="9">
        <f t="shared" si="2"/>
        <v>63</v>
      </c>
      <c r="Q26" s="9">
        <f t="shared" si="3"/>
        <v>63</v>
      </c>
      <c r="R26" s="9">
        <f t="shared" si="4"/>
        <v>1.25</v>
      </c>
    </row>
    <row r="27" spans="1:34" x14ac:dyDescent="0.35">
      <c r="A27" s="3" t="s">
        <v>8</v>
      </c>
      <c r="B27" s="3">
        <v>26</v>
      </c>
      <c r="C27" s="3">
        <v>45</v>
      </c>
      <c r="D27" s="3">
        <v>78</v>
      </c>
      <c r="E27" s="3" t="s">
        <v>34</v>
      </c>
      <c r="F27" s="22">
        <f t="shared" si="5"/>
        <v>78</v>
      </c>
      <c r="G27" s="22">
        <f t="shared" si="6"/>
        <v>45</v>
      </c>
      <c r="H27" s="22">
        <f t="shared" si="7"/>
        <v>78</v>
      </c>
      <c r="I27" s="9">
        <f t="shared" si="8"/>
        <v>64.8</v>
      </c>
      <c r="J27" s="9">
        <f t="shared" si="0"/>
        <v>64.8</v>
      </c>
      <c r="K27" s="10">
        <f t="shared" si="1"/>
        <v>4199.04</v>
      </c>
      <c r="L27" s="9" t="str" cm="1">
        <f t="array" ref="L27">IF(D27&lt;&gt;"",IF(AND(H27&gt;=40,I27&gt;=30),IF(AND($N$2&gt;=$T$2,$N$2&lt;=$U$2),_xlfn.IFS(P27&gt;=$AD$2,$AD$1,P27&gt;=$AC$2,$AC$1,P27&gt;=$AB$2,$AB$1,P27&gt;=$AA$2,$AA$1,P27&gt;=$Z$2,$Z$1,P27&gt;=$Y$2,$Y$1,P27&gt;=$X$2,$X$1,P27&gt;=$W$2,$W$1,P27&lt;$W$2,$V$1),(IF(AND($N$2&gt;=$T$3,$N$2&lt;$U$3),_xlfn.IFS(P27&gt;=$AD$3,$AD$1,P27&gt;=$AC$3,$AC$1,P27&gt;=$AB$3,$AB$1,P27&gt;=$AA$3,$AA$1,P27&gt;=$Z$3,$Z$1,P27&gt;=$Y$3,$Y$1,P27&gt;=$X$3,$X$1,P27&gt;=$W$3,$W$1,P27&lt;$W$2,$V$1),(IF(AND($N$2&gt;=$T$4,$N$2&lt;$U$4),_xlfn.IFS(P27&gt;=$AD$4,$AD$1,P27&gt;=$AC$4,$AC$1,P27&gt;=$AB$4,$AB$1,P27&gt;=$AA$4,$AA$1,P27&gt;=$Z$4,$Z$1,P27&gt;=$Y$4,$Y$1,P27&gt;=$X$4,$X$1,P27&gt;=$W$4,$W$1,P27&lt;$W$2,$V$1),(IF(AND($N$2&gt;=$T$5,$N$2&lt;$U$5),_xlfn.IFS(P27&gt;=$AD$5,$AD$1,P27&gt;=$AC$5,$AC$1,P27&gt;=$AB$5,$AB$1,P27&gt;=$AA$5,$AA$1,P27&gt;=$Z$5,$Z$1,P27&gt;=$Y$5,$Y$1,P27&gt;=$X$5,$X$1,P27&gt;=$W$5,$W$1,P27&lt;$W$2,$V$1),(IF(AND($N$2&gt;=$T$6,$N$2&lt;$U$6),_xlfn.IFS(P27&gt;=$AD$6,$AD$1,P27&gt;=$AC$6,$AC$1,P27&gt;=$AB$6,$AB$1,P27&gt;=$AA$6,$AA$1,P27&gt;=$Z$6,$Z$1,P27&gt;=$Y$6,$Y$1,P27&gt;=$X$6,$X$1,P27&gt;=$W$6,$W$1,P27&lt;$W$2,$V$1),(IF(AND($N$2&gt;=$T$7,$N$2&lt;$U$7),_xlfn.IFS(P27&gt;=$AD$7,$AD$1,P27&gt;=$AC$7,$AC$1,P27&gt;=$AB$7,$AB$1,P27&gt;=$AA$7,$AA$1,P27&gt;=$Z$7,$Z$1,P27&gt;=$Y$7,$Y$1,P27&gt;=$X$7,$X$1,P27&gt;=$W$7,$W$1,P27&lt;$W$2,$V$1),(IF(AND($N$2&gt;=$T$8,$N$2&lt;$U$8),_xlfn.IFS(P27&gt;=$AD$8,$AD$1,P27&gt;=$AC$8,$AC$1,P27&gt;=$AB$8,$AB$1,P27&gt;=$AA$8,$AA$1,P27&gt;=$Z$8,$Z$1,P27&gt;=$Y$8,$Y$1,P27&gt;=$X$8,$X$1,P27&gt;=$W$8,$W$1,P27&lt;$W$2,$V$1),(IF(AND($N$2&gt;=$T$9,$N$2&lt;$U$9),_xlfn.IFS(P27&gt;=$AD$9,$AD$1,P27&gt;=$AC$9,$AC$1,P27&gt;=$AB$9,$AB$1,P27&gt;=$AA$9,$AA$1,P27&gt;=$Z$9,$Z$1,P27&gt;=$Y$9,$Y$1,P27&gt;=$X$9,$X$1,P27&gt;=$W$9,$W$1),$W$1))))))))))))))),IF(AND($N$2&gt;=$T$2,$N$2&lt;=$U$2),IF(P27&gt;=$W$2,$W$1,$V$1),IF(AND($N$2&gt;=$T$3,$N$2&lt;$U$3),IF(P27&gt;=$W$3,$W$1,$V$1),IF(AND($N$2&gt;=$T$4,$N$2&lt;$U$4),IF(P27&gt;=$W$4,$W$1,$V$1),IF(AND($N$2&gt;=$T$5,$N$2&lt;$U$5),IF(P27&gt;=$W$5,$W$1,$V$1),IF(AND($N$2&gt;=$T$6,$N$2&lt;$U$6),IF(P27&gt;=$W$6,$W$1,$V$1),IF(AND($N$2&gt;=$T$7,$N$2&lt;$U$7),IF(P27&gt;=$W$7,$W$1,$V$1),IF(AND($N$2&gt;=$T$8,$N$2&lt;$U$8),IF(P27&gt;=$W$8,$W$1,$V$1),IF(AND($N$2&gt;=$T$9,$N$2&lt;$U$9),IF(P27&gt;=$W$9,$W$1,$V$1),""))))))))),"")</f>
        <v>BB</v>
      </c>
      <c r="M27" s="9" t="str" cm="1">
        <f t="array" ref="M27">IF(E27&lt;&gt;"",IF(AND(E27&lt;&gt;"GR",E27&gt;=40,J27&gt;=30),_xlfn.IFS(Q27&gt;=$AG$2,$AD$19,Q27&gt;=$AG$3,$AC$19,Q27&gt;=$AG$4,$AB$19,Q27&gt;=$AG$5,$AA$19,Q27&gt;=$AG$6,$Z$19,Q27&gt;=$AG$7,$Y$19,Q27&gt;=$AG$8,$X$19,Q27&gt;=$AG$9,$V$19),L27),"")</f>
        <v>BB</v>
      </c>
      <c r="N27" s="9"/>
      <c r="O27" s="9"/>
      <c r="P27" s="9">
        <f t="shared" si="2"/>
        <v>62</v>
      </c>
      <c r="Q27" s="9">
        <f t="shared" si="3"/>
        <v>62</v>
      </c>
      <c r="R27" s="9">
        <f t="shared" si="4"/>
        <v>1.24</v>
      </c>
    </row>
    <row r="28" spans="1:34" x14ac:dyDescent="0.35">
      <c r="A28" s="3" t="s">
        <v>8</v>
      </c>
      <c r="B28" s="3">
        <v>27</v>
      </c>
      <c r="C28" s="3">
        <v>48</v>
      </c>
      <c r="D28" s="3">
        <v>76</v>
      </c>
      <c r="E28" s="3" t="s">
        <v>34</v>
      </c>
      <c r="F28" s="22">
        <f t="shared" si="5"/>
        <v>76</v>
      </c>
      <c r="G28" s="22">
        <f t="shared" si="6"/>
        <v>48</v>
      </c>
      <c r="H28" s="22">
        <f t="shared" si="7"/>
        <v>76</v>
      </c>
      <c r="I28" s="9">
        <f t="shared" si="8"/>
        <v>64.800000000000011</v>
      </c>
      <c r="J28" s="9">
        <f t="shared" si="0"/>
        <v>64.8</v>
      </c>
      <c r="K28" s="10">
        <f t="shared" si="1"/>
        <v>4199.0400000000018</v>
      </c>
      <c r="L28" s="9" t="str" cm="1">
        <f t="array" ref="L28">IF(D28&lt;&gt;"",IF(AND(H28&gt;=40,I28&gt;=30),IF(AND($N$2&gt;=$T$2,$N$2&lt;=$U$2),_xlfn.IFS(P28&gt;=$AD$2,$AD$1,P28&gt;=$AC$2,$AC$1,P28&gt;=$AB$2,$AB$1,P28&gt;=$AA$2,$AA$1,P28&gt;=$Z$2,$Z$1,P28&gt;=$Y$2,$Y$1,P28&gt;=$X$2,$X$1,P28&gt;=$W$2,$W$1,P28&lt;$W$2,$V$1),(IF(AND($N$2&gt;=$T$3,$N$2&lt;$U$3),_xlfn.IFS(P28&gt;=$AD$3,$AD$1,P28&gt;=$AC$3,$AC$1,P28&gt;=$AB$3,$AB$1,P28&gt;=$AA$3,$AA$1,P28&gt;=$Z$3,$Z$1,P28&gt;=$Y$3,$Y$1,P28&gt;=$X$3,$X$1,P28&gt;=$W$3,$W$1,P28&lt;$W$2,$V$1),(IF(AND($N$2&gt;=$T$4,$N$2&lt;$U$4),_xlfn.IFS(P28&gt;=$AD$4,$AD$1,P28&gt;=$AC$4,$AC$1,P28&gt;=$AB$4,$AB$1,P28&gt;=$AA$4,$AA$1,P28&gt;=$Z$4,$Z$1,P28&gt;=$Y$4,$Y$1,P28&gt;=$X$4,$X$1,P28&gt;=$W$4,$W$1,P28&lt;$W$2,$V$1),(IF(AND($N$2&gt;=$T$5,$N$2&lt;$U$5),_xlfn.IFS(P28&gt;=$AD$5,$AD$1,P28&gt;=$AC$5,$AC$1,P28&gt;=$AB$5,$AB$1,P28&gt;=$AA$5,$AA$1,P28&gt;=$Z$5,$Z$1,P28&gt;=$Y$5,$Y$1,P28&gt;=$X$5,$X$1,P28&gt;=$W$5,$W$1,P28&lt;$W$2,$V$1),(IF(AND($N$2&gt;=$T$6,$N$2&lt;$U$6),_xlfn.IFS(P28&gt;=$AD$6,$AD$1,P28&gt;=$AC$6,$AC$1,P28&gt;=$AB$6,$AB$1,P28&gt;=$AA$6,$AA$1,P28&gt;=$Z$6,$Z$1,P28&gt;=$Y$6,$Y$1,P28&gt;=$X$6,$X$1,P28&gt;=$W$6,$W$1,P28&lt;$W$2,$V$1),(IF(AND($N$2&gt;=$T$7,$N$2&lt;$U$7),_xlfn.IFS(P28&gt;=$AD$7,$AD$1,P28&gt;=$AC$7,$AC$1,P28&gt;=$AB$7,$AB$1,P28&gt;=$AA$7,$AA$1,P28&gt;=$Z$7,$Z$1,P28&gt;=$Y$7,$Y$1,P28&gt;=$X$7,$X$1,P28&gt;=$W$7,$W$1,P28&lt;$W$2,$V$1),(IF(AND($N$2&gt;=$T$8,$N$2&lt;$U$8),_xlfn.IFS(P28&gt;=$AD$8,$AD$1,P28&gt;=$AC$8,$AC$1,P28&gt;=$AB$8,$AB$1,P28&gt;=$AA$8,$AA$1,P28&gt;=$Z$8,$Z$1,P28&gt;=$Y$8,$Y$1,P28&gt;=$X$8,$X$1,P28&gt;=$W$8,$W$1,P28&lt;$W$2,$V$1),(IF(AND($N$2&gt;=$T$9,$N$2&lt;$U$9),_xlfn.IFS(P28&gt;=$AD$9,$AD$1,P28&gt;=$AC$9,$AC$1,P28&gt;=$AB$9,$AB$1,P28&gt;=$AA$9,$AA$1,P28&gt;=$Z$9,$Z$1,P28&gt;=$Y$9,$Y$1,P28&gt;=$X$9,$X$1,P28&gt;=$W$9,$W$1),$W$1))))))))))))))),IF(AND($N$2&gt;=$T$2,$N$2&lt;=$U$2),IF(P28&gt;=$W$2,$W$1,$V$1),IF(AND($N$2&gt;=$T$3,$N$2&lt;$U$3),IF(P28&gt;=$W$3,$W$1,$V$1),IF(AND($N$2&gt;=$T$4,$N$2&lt;$U$4),IF(P28&gt;=$W$4,$W$1,$V$1),IF(AND($N$2&gt;=$T$5,$N$2&lt;$U$5),IF(P28&gt;=$W$5,$W$1,$V$1),IF(AND($N$2&gt;=$T$6,$N$2&lt;$U$6),IF(P28&gt;=$W$6,$W$1,$V$1),IF(AND($N$2&gt;=$T$7,$N$2&lt;$U$7),IF(P28&gt;=$W$7,$W$1,$V$1),IF(AND($N$2&gt;=$T$8,$N$2&lt;$U$8),IF(P28&gt;=$W$8,$W$1,$V$1),IF(AND($N$2&gt;=$T$9,$N$2&lt;$U$9),IF(P28&gt;=$W$9,$W$1,$V$1),""))))))))),"")</f>
        <v>BB</v>
      </c>
      <c r="M28" s="9" t="str" cm="1">
        <f t="array" ref="M28">IF(E28&lt;&gt;"",IF(AND(E28&lt;&gt;"GR",E28&gt;=40,J28&gt;=30),_xlfn.IFS(Q28&gt;=$AG$2,$AD$19,Q28&gt;=$AG$3,$AC$19,Q28&gt;=$AG$4,$AB$19,Q28&gt;=$AG$5,$AA$19,Q28&gt;=$AG$6,$Z$19,Q28&gt;=$AG$7,$Y$19,Q28&gt;=$AG$8,$X$19,Q28&gt;=$AG$9,$V$19),L28),"")</f>
        <v>BB</v>
      </c>
      <c r="N28" s="9"/>
      <c r="O28" s="9"/>
      <c r="P28" s="9">
        <f t="shared" si="2"/>
        <v>62</v>
      </c>
      <c r="Q28" s="9">
        <f t="shared" si="3"/>
        <v>62</v>
      </c>
      <c r="R28" s="9">
        <f t="shared" si="4"/>
        <v>1.24</v>
      </c>
    </row>
    <row r="29" spans="1:34" x14ac:dyDescent="0.35">
      <c r="A29" s="3" t="s">
        <v>8</v>
      </c>
      <c r="B29" s="3">
        <v>28</v>
      </c>
      <c r="C29" s="3">
        <v>42</v>
      </c>
      <c r="D29" s="3">
        <v>80</v>
      </c>
      <c r="E29" s="3" t="s">
        <v>34</v>
      </c>
      <c r="F29" s="22">
        <f t="shared" si="5"/>
        <v>80</v>
      </c>
      <c r="G29" s="22">
        <f t="shared" si="6"/>
        <v>42</v>
      </c>
      <c r="H29" s="22">
        <f t="shared" si="7"/>
        <v>80</v>
      </c>
      <c r="I29" s="9">
        <f t="shared" si="8"/>
        <v>64.8</v>
      </c>
      <c r="J29" s="9">
        <f t="shared" si="0"/>
        <v>64.8</v>
      </c>
      <c r="K29" s="10">
        <f t="shared" si="1"/>
        <v>4199.04</v>
      </c>
      <c r="L29" s="9" t="str" cm="1">
        <f t="array" ref="L29">IF(D29&lt;&gt;"",IF(AND(H29&gt;=40,I29&gt;=30),IF(AND($N$2&gt;=$T$2,$N$2&lt;=$U$2),_xlfn.IFS(P29&gt;=$AD$2,$AD$1,P29&gt;=$AC$2,$AC$1,P29&gt;=$AB$2,$AB$1,P29&gt;=$AA$2,$AA$1,P29&gt;=$Z$2,$Z$1,P29&gt;=$Y$2,$Y$1,P29&gt;=$X$2,$X$1,P29&gt;=$W$2,$W$1,P29&lt;$W$2,$V$1),(IF(AND($N$2&gt;=$T$3,$N$2&lt;$U$3),_xlfn.IFS(P29&gt;=$AD$3,$AD$1,P29&gt;=$AC$3,$AC$1,P29&gt;=$AB$3,$AB$1,P29&gt;=$AA$3,$AA$1,P29&gt;=$Z$3,$Z$1,P29&gt;=$Y$3,$Y$1,P29&gt;=$X$3,$X$1,P29&gt;=$W$3,$W$1,P29&lt;$W$2,$V$1),(IF(AND($N$2&gt;=$T$4,$N$2&lt;$U$4),_xlfn.IFS(P29&gt;=$AD$4,$AD$1,P29&gt;=$AC$4,$AC$1,P29&gt;=$AB$4,$AB$1,P29&gt;=$AA$4,$AA$1,P29&gt;=$Z$4,$Z$1,P29&gt;=$Y$4,$Y$1,P29&gt;=$X$4,$X$1,P29&gt;=$W$4,$W$1,P29&lt;$W$2,$V$1),(IF(AND($N$2&gt;=$T$5,$N$2&lt;$U$5),_xlfn.IFS(P29&gt;=$AD$5,$AD$1,P29&gt;=$AC$5,$AC$1,P29&gt;=$AB$5,$AB$1,P29&gt;=$AA$5,$AA$1,P29&gt;=$Z$5,$Z$1,P29&gt;=$Y$5,$Y$1,P29&gt;=$X$5,$X$1,P29&gt;=$W$5,$W$1,P29&lt;$W$2,$V$1),(IF(AND($N$2&gt;=$T$6,$N$2&lt;$U$6),_xlfn.IFS(P29&gt;=$AD$6,$AD$1,P29&gt;=$AC$6,$AC$1,P29&gt;=$AB$6,$AB$1,P29&gt;=$AA$6,$AA$1,P29&gt;=$Z$6,$Z$1,P29&gt;=$Y$6,$Y$1,P29&gt;=$X$6,$X$1,P29&gt;=$W$6,$W$1,P29&lt;$W$2,$V$1),(IF(AND($N$2&gt;=$T$7,$N$2&lt;$U$7),_xlfn.IFS(P29&gt;=$AD$7,$AD$1,P29&gt;=$AC$7,$AC$1,P29&gt;=$AB$7,$AB$1,P29&gt;=$AA$7,$AA$1,P29&gt;=$Z$7,$Z$1,P29&gt;=$Y$7,$Y$1,P29&gt;=$X$7,$X$1,P29&gt;=$W$7,$W$1,P29&lt;$W$2,$V$1),(IF(AND($N$2&gt;=$T$8,$N$2&lt;$U$8),_xlfn.IFS(P29&gt;=$AD$8,$AD$1,P29&gt;=$AC$8,$AC$1,P29&gt;=$AB$8,$AB$1,P29&gt;=$AA$8,$AA$1,P29&gt;=$Z$8,$Z$1,P29&gt;=$Y$8,$Y$1,P29&gt;=$X$8,$X$1,P29&gt;=$W$8,$W$1,P29&lt;$W$2,$V$1),(IF(AND($N$2&gt;=$T$9,$N$2&lt;$U$9),_xlfn.IFS(P29&gt;=$AD$9,$AD$1,P29&gt;=$AC$9,$AC$1,P29&gt;=$AB$9,$AB$1,P29&gt;=$AA$9,$AA$1,P29&gt;=$Z$9,$Z$1,P29&gt;=$Y$9,$Y$1,P29&gt;=$X$9,$X$1,P29&gt;=$W$9,$W$1),$W$1))))))))))))))),IF(AND($N$2&gt;=$T$2,$N$2&lt;=$U$2),IF(P29&gt;=$W$2,$W$1,$V$1),IF(AND($N$2&gt;=$T$3,$N$2&lt;$U$3),IF(P29&gt;=$W$3,$W$1,$V$1),IF(AND($N$2&gt;=$T$4,$N$2&lt;$U$4),IF(P29&gt;=$W$4,$W$1,$V$1),IF(AND($N$2&gt;=$T$5,$N$2&lt;$U$5),IF(P29&gt;=$W$5,$W$1,$V$1),IF(AND($N$2&gt;=$T$6,$N$2&lt;$U$6),IF(P29&gt;=$W$6,$W$1,$V$1),IF(AND($N$2&gt;=$T$7,$N$2&lt;$U$7),IF(P29&gt;=$W$7,$W$1,$V$1),IF(AND($N$2&gt;=$T$8,$N$2&lt;$U$8),IF(P29&gt;=$W$8,$W$1,$V$1),IF(AND($N$2&gt;=$T$9,$N$2&lt;$U$9),IF(P29&gt;=$W$9,$W$1,$V$1),""))))))))),"")</f>
        <v>BB</v>
      </c>
      <c r="M29" s="9" t="str" cm="1">
        <f t="array" ref="M29">IF(E29&lt;&gt;"",IF(AND(E29&lt;&gt;"GR",E29&gt;=40,J29&gt;=30),_xlfn.IFS(Q29&gt;=$AG$2,$AD$19,Q29&gt;=$AG$3,$AC$19,Q29&gt;=$AG$4,$AB$19,Q29&gt;=$AG$5,$AA$19,Q29&gt;=$AG$6,$Z$19,Q29&gt;=$AG$7,$Y$19,Q29&gt;=$AG$8,$X$19,Q29&gt;=$AG$9,$V$19),L29),"")</f>
        <v>BB</v>
      </c>
      <c r="N29" s="9"/>
      <c r="O29" s="9"/>
      <c r="P29" s="9">
        <f t="shared" si="2"/>
        <v>62</v>
      </c>
      <c r="Q29" s="9">
        <f t="shared" si="3"/>
        <v>62</v>
      </c>
      <c r="R29" s="9">
        <f t="shared" si="4"/>
        <v>1.24</v>
      </c>
    </row>
    <row r="30" spans="1:34" x14ac:dyDescent="0.35">
      <c r="A30" s="3" t="s">
        <v>8</v>
      </c>
      <c r="B30" s="3">
        <v>29</v>
      </c>
      <c r="C30" s="3">
        <v>35</v>
      </c>
      <c r="D30" s="3">
        <v>84</v>
      </c>
      <c r="E30" s="3" t="s">
        <v>34</v>
      </c>
      <c r="F30" s="22">
        <f t="shared" si="5"/>
        <v>84</v>
      </c>
      <c r="G30" s="22">
        <f t="shared" si="6"/>
        <v>35</v>
      </c>
      <c r="H30" s="22">
        <f t="shared" si="7"/>
        <v>84</v>
      </c>
      <c r="I30" s="9">
        <f t="shared" si="8"/>
        <v>64.400000000000006</v>
      </c>
      <c r="J30" s="9">
        <f t="shared" si="0"/>
        <v>64.400000000000006</v>
      </c>
      <c r="K30" s="10">
        <f t="shared" si="1"/>
        <v>4147.3600000000006</v>
      </c>
      <c r="L30" s="9" t="str" cm="1">
        <f t="array" ref="L30">IF(D30&lt;&gt;"",IF(AND(H30&gt;=40,I30&gt;=30),IF(AND($N$2&gt;=$T$2,$N$2&lt;=$U$2),_xlfn.IFS(P30&gt;=$AD$2,$AD$1,P30&gt;=$AC$2,$AC$1,P30&gt;=$AB$2,$AB$1,P30&gt;=$AA$2,$AA$1,P30&gt;=$Z$2,$Z$1,P30&gt;=$Y$2,$Y$1,P30&gt;=$X$2,$X$1,P30&gt;=$W$2,$W$1,P30&lt;$W$2,$V$1),(IF(AND($N$2&gt;=$T$3,$N$2&lt;$U$3),_xlfn.IFS(P30&gt;=$AD$3,$AD$1,P30&gt;=$AC$3,$AC$1,P30&gt;=$AB$3,$AB$1,P30&gt;=$AA$3,$AA$1,P30&gt;=$Z$3,$Z$1,P30&gt;=$Y$3,$Y$1,P30&gt;=$X$3,$X$1,P30&gt;=$W$3,$W$1,P30&lt;$W$2,$V$1),(IF(AND($N$2&gt;=$T$4,$N$2&lt;$U$4),_xlfn.IFS(P30&gt;=$AD$4,$AD$1,P30&gt;=$AC$4,$AC$1,P30&gt;=$AB$4,$AB$1,P30&gt;=$AA$4,$AA$1,P30&gt;=$Z$4,$Z$1,P30&gt;=$Y$4,$Y$1,P30&gt;=$X$4,$X$1,P30&gt;=$W$4,$W$1,P30&lt;$W$2,$V$1),(IF(AND($N$2&gt;=$T$5,$N$2&lt;$U$5),_xlfn.IFS(P30&gt;=$AD$5,$AD$1,P30&gt;=$AC$5,$AC$1,P30&gt;=$AB$5,$AB$1,P30&gt;=$AA$5,$AA$1,P30&gt;=$Z$5,$Z$1,P30&gt;=$Y$5,$Y$1,P30&gt;=$X$5,$X$1,P30&gt;=$W$5,$W$1,P30&lt;$W$2,$V$1),(IF(AND($N$2&gt;=$T$6,$N$2&lt;$U$6),_xlfn.IFS(P30&gt;=$AD$6,$AD$1,P30&gt;=$AC$6,$AC$1,P30&gt;=$AB$6,$AB$1,P30&gt;=$AA$6,$AA$1,P30&gt;=$Z$6,$Z$1,P30&gt;=$Y$6,$Y$1,P30&gt;=$X$6,$X$1,P30&gt;=$W$6,$W$1,P30&lt;$W$2,$V$1),(IF(AND($N$2&gt;=$T$7,$N$2&lt;$U$7),_xlfn.IFS(P30&gt;=$AD$7,$AD$1,P30&gt;=$AC$7,$AC$1,P30&gt;=$AB$7,$AB$1,P30&gt;=$AA$7,$AA$1,P30&gt;=$Z$7,$Z$1,P30&gt;=$Y$7,$Y$1,P30&gt;=$X$7,$X$1,P30&gt;=$W$7,$W$1,P30&lt;$W$2,$V$1),(IF(AND($N$2&gt;=$T$8,$N$2&lt;$U$8),_xlfn.IFS(P30&gt;=$AD$8,$AD$1,P30&gt;=$AC$8,$AC$1,P30&gt;=$AB$8,$AB$1,P30&gt;=$AA$8,$AA$1,P30&gt;=$Z$8,$Z$1,P30&gt;=$Y$8,$Y$1,P30&gt;=$X$8,$X$1,P30&gt;=$W$8,$W$1,P30&lt;$W$2,$V$1),(IF(AND($N$2&gt;=$T$9,$N$2&lt;$U$9),_xlfn.IFS(P30&gt;=$AD$9,$AD$1,P30&gt;=$AC$9,$AC$1,P30&gt;=$AB$9,$AB$1,P30&gt;=$AA$9,$AA$1,P30&gt;=$Z$9,$Z$1,P30&gt;=$Y$9,$Y$1,P30&gt;=$X$9,$X$1,P30&gt;=$W$9,$W$1),$W$1))))))))))))))),IF(AND($N$2&gt;=$T$2,$N$2&lt;=$U$2),IF(P30&gt;=$W$2,$W$1,$V$1),IF(AND($N$2&gt;=$T$3,$N$2&lt;$U$3),IF(P30&gt;=$W$3,$W$1,$V$1),IF(AND($N$2&gt;=$T$4,$N$2&lt;$U$4),IF(P30&gt;=$W$4,$W$1,$V$1),IF(AND($N$2&gt;=$T$5,$N$2&lt;$U$5),IF(P30&gt;=$W$5,$W$1,$V$1),IF(AND($N$2&gt;=$T$6,$N$2&lt;$U$6),IF(P30&gt;=$W$6,$W$1,$V$1),IF(AND($N$2&gt;=$T$7,$N$2&lt;$U$7),IF(P30&gt;=$W$7,$W$1,$V$1),IF(AND($N$2&gt;=$T$8,$N$2&lt;$U$8),IF(P30&gt;=$W$8,$W$1,$V$1),IF(AND($N$2&gt;=$T$9,$N$2&lt;$U$9),IF(P30&gt;=$W$9,$W$1,$V$1),""))))))))),"")</f>
        <v>BB</v>
      </c>
      <c r="M30" s="9" t="str" cm="1">
        <f t="array" ref="M30">IF(E30&lt;&gt;"",IF(AND(E30&lt;&gt;"GR",E30&gt;=40,J30&gt;=30),_xlfn.IFS(Q30&gt;=$AG$2,$AD$19,Q30&gt;=$AG$3,$AC$19,Q30&gt;=$AG$4,$AB$19,Q30&gt;=$AG$5,$AA$19,Q30&gt;=$AG$6,$Z$19,Q30&gt;=$AG$7,$Y$19,Q30&gt;=$AG$8,$X$19,Q30&gt;=$AG$9,$V$19),L30),"")</f>
        <v>BB</v>
      </c>
      <c r="N30" s="9"/>
      <c r="O30" s="9"/>
      <c r="P30" s="9">
        <f t="shared" si="2"/>
        <v>62</v>
      </c>
      <c r="Q30" s="9">
        <f t="shared" si="3"/>
        <v>62</v>
      </c>
      <c r="R30" s="9">
        <f t="shared" si="4"/>
        <v>1.21</v>
      </c>
    </row>
    <row r="31" spans="1:34" x14ac:dyDescent="0.35">
      <c r="A31" s="3" t="s">
        <v>8</v>
      </c>
      <c r="B31" s="3">
        <v>30</v>
      </c>
      <c r="C31" s="3">
        <v>36</v>
      </c>
      <c r="D31" s="3">
        <v>83</v>
      </c>
      <c r="E31" s="3" t="s">
        <v>34</v>
      </c>
      <c r="F31" s="22">
        <f t="shared" si="5"/>
        <v>83</v>
      </c>
      <c r="G31" s="22">
        <f t="shared" si="6"/>
        <v>36</v>
      </c>
      <c r="H31" s="22">
        <f t="shared" si="7"/>
        <v>83</v>
      </c>
      <c r="I31" s="9">
        <f t="shared" si="8"/>
        <v>64.2</v>
      </c>
      <c r="J31" s="9">
        <f t="shared" si="0"/>
        <v>64.2</v>
      </c>
      <c r="K31" s="10">
        <f t="shared" si="1"/>
        <v>4121.6400000000003</v>
      </c>
      <c r="L31" s="9" t="str" cm="1">
        <f t="array" ref="L31">IF(D31&lt;&gt;"",IF(AND(H31&gt;=40,I31&gt;=30),IF(AND($N$2&gt;=$T$2,$N$2&lt;=$U$2),_xlfn.IFS(P31&gt;=$AD$2,$AD$1,P31&gt;=$AC$2,$AC$1,P31&gt;=$AB$2,$AB$1,P31&gt;=$AA$2,$AA$1,P31&gt;=$Z$2,$Z$1,P31&gt;=$Y$2,$Y$1,P31&gt;=$X$2,$X$1,P31&gt;=$W$2,$W$1,P31&lt;$W$2,$V$1),(IF(AND($N$2&gt;=$T$3,$N$2&lt;$U$3),_xlfn.IFS(P31&gt;=$AD$3,$AD$1,P31&gt;=$AC$3,$AC$1,P31&gt;=$AB$3,$AB$1,P31&gt;=$AA$3,$AA$1,P31&gt;=$Z$3,$Z$1,P31&gt;=$Y$3,$Y$1,P31&gt;=$X$3,$X$1,P31&gt;=$W$3,$W$1,P31&lt;$W$2,$V$1),(IF(AND($N$2&gt;=$T$4,$N$2&lt;$U$4),_xlfn.IFS(P31&gt;=$AD$4,$AD$1,P31&gt;=$AC$4,$AC$1,P31&gt;=$AB$4,$AB$1,P31&gt;=$AA$4,$AA$1,P31&gt;=$Z$4,$Z$1,P31&gt;=$Y$4,$Y$1,P31&gt;=$X$4,$X$1,P31&gt;=$W$4,$W$1,P31&lt;$W$2,$V$1),(IF(AND($N$2&gt;=$T$5,$N$2&lt;$U$5),_xlfn.IFS(P31&gt;=$AD$5,$AD$1,P31&gt;=$AC$5,$AC$1,P31&gt;=$AB$5,$AB$1,P31&gt;=$AA$5,$AA$1,P31&gt;=$Z$5,$Z$1,P31&gt;=$Y$5,$Y$1,P31&gt;=$X$5,$X$1,P31&gt;=$W$5,$W$1,P31&lt;$W$2,$V$1),(IF(AND($N$2&gt;=$T$6,$N$2&lt;$U$6),_xlfn.IFS(P31&gt;=$AD$6,$AD$1,P31&gt;=$AC$6,$AC$1,P31&gt;=$AB$6,$AB$1,P31&gt;=$AA$6,$AA$1,P31&gt;=$Z$6,$Z$1,P31&gt;=$Y$6,$Y$1,P31&gt;=$X$6,$X$1,P31&gt;=$W$6,$W$1,P31&lt;$W$2,$V$1),(IF(AND($N$2&gt;=$T$7,$N$2&lt;$U$7),_xlfn.IFS(P31&gt;=$AD$7,$AD$1,P31&gt;=$AC$7,$AC$1,P31&gt;=$AB$7,$AB$1,P31&gt;=$AA$7,$AA$1,P31&gt;=$Z$7,$Z$1,P31&gt;=$Y$7,$Y$1,P31&gt;=$X$7,$X$1,P31&gt;=$W$7,$W$1,P31&lt;$W$2,$V$1),(IF(AND($N$2&gt;=$T$8,$N$2&lt;$U$8),_xlfn.IFS(P31&gt;=$AD$8,$AD$1,P31&gt;=$AC$8,$AC$1,P31&gt;=$AB$8,$AB$1,P31&gt;=$AA$8,$AA$1,P31&gt;=$Z$8,$Z$1,P31&gt;=$Y$8,$Y$1,P31&gt;=$X$8,$X$1,P31&gt;=$W$8,$W$1,P31&lt;$W$2,$V$1),(IF(AND($N$2&gt;=$T$9,$N$2&lt;$U$9),_xlfn.IFS(P31&gt;=$AD$9,$AD$1,P31&gt;=$AC$9,$AC$1,P31&gt;=$AB$9,$AB$1,P31&gt;=$AA$9,$AA$1,P31&gt;=$Z$9,$Z$1,P31&gt;=$Y$9,$Y$1,P31&gt;=$X$9,$X$1,P31&gt;=$W$9,$W$1),$W$1))))))))))))))),IF(AND($N$2&gt;=$T$2,$N$2&lt;=$U$2),IF(P31&gt;=$W$2,$W$1,$V$1),IF(AND($N$2&gt;=$T$3,$N$2&lt;$U$3),IF(P31&gt;=$W$3,$W$1,$V$1),IF(AND($N$2&gt;=$T$4,$N$2&lt;$U$4),IF(P31&gt;=$W$4,$W$1,$V$1),IF(AND($N$2&gt;=$T$5,$N$2&lt;$U$5),IF(P31&gt;=$W$5,$W$1,$V$1),IF(AND($N$2&gt;=$T$6,$N$2&lt;$U$6),IF(P31&gt;=$W$6,$W$1,$V$1),IF(AND($N$2&gt;=$T$7,$N$2&lt;$U$7),IF(P31&gt;=$W$7,$W$1,$V$1),IF(AND($N$2&gt;=$T$8,$N$2&lt;$U$8),IF(P31&gt;=$W$8,$W$1,$V$1),IF(AND($N$2&gt;=$T$9,$N$2&lt;$U$9),IF(P31&gt;=$W$9,$W$1,$V$1),""))))))))),"")</f>
        <v>BB</v>
      </c>
      <c r="M31" s="9" t="str" cm="1">
        <f t="array" ref="M31">IF(E31&lt;&gt;"",IF(AND(E31&lt;&gt;"GR",E31&gt;=40,J31&gt;=30),_xlfn.IFS(Q31&gt;=$AG$2,$AD$19,Q31&gt;=$AG$3,$AC$19,Q31&gt;=$AG$4,$AB$19,Q31&gt;=$AG$5,$AA$19,Q31&gt;=$AG$6,$Z$19,Q31&gt;=$AG$7,$Y$19,Q31&gt;=$AG$8,$X$19,Q31&gt;=$AG$9,$V$19),L31),"")</f>
        <v>BB</v>
      </c>
      <c r="N31" s="9"/>
      <c r="O31" s="9"/>
      <c r="P31" s="9">
        <f t="shared" si="2"/>
        <v>62</v>
      </c>
      <c r="Q31" s="9">
        <f t="shared" si="3"/>
        <v>62</v>
      </c>
      <c r="R31" s="9">
        <f t="shared" si="4"/>
        <v>1.2</v>
      </c>
    </row>
    <row r="32" spans="1:34" x14ac:dyDescent="0.35">
      <c r="A32" s="3" t="s">
        <v>8</v>
      </c>
      <c r="B32" s="3">
        <v>31</v>
      </c>
      <c r="C32" s="3">
        <v>38</v>
      </c>
      <c r="D32" s="3">
        <v>81</v>
      </c>
      <c r="E32" s="3" t="s">
        <v>34</v>
      </c>
      <c r="F32" s="22">
        <f t="shared" si="5"/>
        <v>81</v>
      </c>
      <c r="G32" s="22">
        <f t="shared" si="6"/>
        <v>38</v>
      </c>
      <c r="H32" s="22">
        <f t="shared" si="7"/>
        <v>81</v>
      </c>
      <c r="I32" s="9">
        <f t="shared" si="8"/>
        <v>63.800000000000004</v>
      </c>
      <c r="J32" s="9">
        <f t="shared" si="0"/>
        <v>63.8</v>
      </c>
      <c r="K32" s="10">
        <f t="shared" si="1"/>
        <v>4070.4400000000005</v>
      </c>
      <c r="L32" s="9" t="str" cm="1">
        <f t="array" ref="L32">IF(D32&lt;&gt;"",IF(AND(H32&gt;=40,I32&gt;=30),IF(AND($N$2&gt;=$T$2,$N$2&lt;=$U$2),_xlfn.IFS(P32&gt;=$AD$2,$AD$1,P32&gt;=$AC$2,$AC$1,P32&gt;=$AB$2,$AB$1,P32&gt;=$AA$2,$AA$1,P32&gt;=$Z$2,$Z$1,P32&gt;=$Y$2,$Y$1,P32&gt;=$X$2,$X$1,P32&gt;=$W$2,$W$1,P32&lt;$W$2,$V$1),(IF(AND($N$2&gt;=$T$3,$N$2&lt;$U$3),_xlfn.IFS(P32&gt;=$AD$3,$AD$1,P32&gt;=$AC$3,$AC$1,P32&gt;=$AB$3,$AB$1,P32&gt;=$AA$3,$AA$1,P32&gt;=$Z$3,$Z$1,P32&gt;=$Y$3,$Y$1,P32&gt;=$X$3,$X$1,P32&gt;=$W$3,$W$1,P32&lt;$W$2,$V$1),(IF(AND($N$2&gt;=$T$4,$N$2&lt;$U$4),_xlfn.IFS(P32&gt;=$AD$4,$AD$1,P32&gt;=$AC$4,$AC$1,P32&gt;=$AB$4,$AB$1,P32&gt;=$AA$4,$AA$1,P32&gt;=$Z$4,$Z$1,P32&gt;=$Y$4,$Y$1,P32&gt;=$X$4,$X$1,P32&gt;=$W$4,$W$1,P32&lt;$W$2,$V$1),(IF(AND($N$2&gt;=$T$5,$N$2&lt;$U$5),_xlfn.IFS(P32&gt;=$AD$5,$AD$1,P32&gt;=$AC$5,$AC$1,P32&gt;=$AB$5,$AB$1,P32&gt;=$AA$5,$AA$1,P32&gt;=$Z$5,$Z$1,P32&gt;=$Y$5,$Y$1,P32&gt;=$X$5,$X$1,P32&gt;=$W$5,$W$1,P32&lt;$W$2,$V$1),(IF(AND($N$2&gt;=$T$6,$N$2&lt;$U$6),_xlfn.IFS(P32&gt;=$AD$6,$AD$1,P32&gt;=$AC$6,$AC$1,P32&gt;=$AB$6,$AB$1,P32&gt;=$AA$6,$AA$1,P32&gt;=$Z$6,$Z$1,P32&gt;=$Y$6,$Y$1,P32&gt;=$X$6,$X$1,P32&gt;=$W$6,$W$1,P32&lt;$W$2,$V$1),(IF(AND($N$2&gt;=$T$7,$N$2&lt;$U$7),_xlfn.IFS(P32&gt;=$AD$7,$AD$1,P32&gt;=$AC$7,$AC$1,P32&gt;=$AB$7,$AB$1,P32&gt;=$AA$7,$AA$1,P32&gt;=$Z$7,$Z$1,P32&gt;=$Y$7,$Y$1,P32&gt;=$X$7,$X$1,P32&gt;=$W$7,$W$1,P32&lt;$W$2,$V$1),(IF(AND($N$2&gt;=$T$8,$N$2&lt;$U$8),_xlfn.IFS(P32&gt;=$AD$8,$AD$1,P32&gt;=$AC$8,$AC$1,P32&gt;=$AB$8,$AB$1,P32&gt;=$AA$8,$AA$1,P32&gt;=$Z$8,$Z$1,P32&gt;=$Y$8,$Y$1,P32&gt;=$X$8,$X$1,P32&gt;=$W$8,$W$1,P32&lt;$W$2,$V$1),(IF(AND($N$2&gt;=$T$9,$N$2&lt;$U$9),_xlfn.IFS(P32&gt;=$AD$9,$AD$1,P32&gt;=$AC$9,$AC$1,P32&gt;=$AB$9,$AB$1,P32&gt;=$AA$9,$AA$1,P32&gt;=$Z$9,$Z$1,P32&gt;=$Y$9,$Y$1,P32&gt;=$X$9,$X$1,P32&gt;=$W$9,$W$1),$W$1))))))))))))))),IF(AND($N$2&gt;=$T$2,$N$2&lt;=$U$2),IF(P32&gt;=$W$2,$W$1,$V$1),IF(AND($N$2&gt;=$T$3,$N$2&lt;$U$3),IF(P32&gt;=$W$3,$W$1,$V$1),IF(AND($N$2&gt;=$T$4,$N$2&lt;$U$4),IF(P32&gt;=$W$4,$W$1,$V$1),IF(AND($N$2&gt;=$T$5,$N$2&lt;$U$5),IF(P32&gt;=$W$5,$W$1,$V$1),IF(AND($N$2&gt;=$T$6,$N$2&lt;$U$6),IF(P32&gt;=$W$6,$W$1,$V$1),IF(AND($N$2&gt;=$T$7,$N$2&lt;$U$7),IF(P32&gt;=$W$7,$W$1,$V$1),IF(AND($N$2&gt;=$T$8,$N$2&lt;$U$8),IF(P32&gt;=$W$8,$W$1,$V$1),IF(AND($N$2&gt;=$T$9,$N$2&lt;$U$9),IF(P32&gt;=$W$9,$W$1,$V$1),""))))))))),"")</f>
        <v>BB</v>
      </c>
      <c r="M32" s="9" t="str" cm="1">
        <f t="array" ref="M32">IF(E32&lt;&gt;"",IF(AND(E32&lt;&gt;"GR",E32&gt;=40,J32&gt;=30),_xlfn.IFS(Q32&gt;=$AG$2,$AD$19,Q32&gt;=$AG$3,$AC$19,Q32&gt;=$AG$4,$AB$19,Q32&gt;=$AG$5,$AA$19,Q32&gt;=$AG$6,$Z$19,Q32&gt;=$AG$7,$Y$19,Q32&gt;=$AG$8,$X$19,Q32&gt;=$AG$9,$V$19),L32),"")</f>
        <v>BB</v>
      </c>
      <c r="N32" s="9"/>
      <c r="O32" s="9"/>
      <c r="P32" s="9">
        <f t="shared" si="2"/>
        <v>62</v>
      </c>
      <c r="Q32" s="9">
        <f t="shared" si="3"/>
        <v>62</v>
      </c>
      <c r="R32" s="9">
        <f t="shared" si="4"/>
        <v>1.17</v>
      </c>
    </row>
    <row r="33" spans="1:18" x14ac:dyDescent="0.35">
      <c r="A33" s="3" t="s">
        <v>8</v>
      </c>
      <c r="B33" s="3">
        <v>32</v>
      </c>
      <c r="C33" s="3">
        <v>46</v>
      </c>
      <c r="D33" s="3">
        <v>75</v>
      </c>
      <c r="E33" s="3" t="s">
        <v>34</v>
      </c>
      <c r="F33" s="22">
        <f t="shared" si="5"/>
        <v>75</v>
      </c>
      <c r="G33" s="22">
        <f t="shared" si="6"/>
        <v>46</v>
      </c>
      <c r="H33" s="22">
        <f t="shared" si="7"/>
        <v>75</v>
      </c>
      <c r="I33" s="9">
        <f t="shared" si="8"/>
        <v>63.400000000000006</v>
      </c>
      <c r="J33" s="9">
        <f t="shared" si="0"/>
        <v>63.4</v>
      </c>
      <c r="K33" s="10">
        <f t="shared" si="1"/>
        <v>4019.5600000000009</v>
      </c>
      <c r="L33" s="9" t="str" cm="1">
        <f t="array" ref="L33">IF(D33&lt;&gt;"",IF(AND(H33&gt;=40,I33&gt;=30),IF(AND($N$2&gt;=$T$2,$N$2&lt;=$U$2),_xlfn.IFS(P33&gt;=$AD$2,$AD$1,P33&gt;=$AC$2,$AC$1,P33&gt;=$AB$2,$AB$1,P33&gt;=$AA$2,$AA$1,P33&gt;=$Z$2,$Z$1,P33&gt;=$Y$2,$Y$1,P33&gt;=$X$2,$X$1,P33&gt;=$W$2,$W$1,P33&lt;$W$2,$V$1),(IF(AND($N$2&gt;=$T$3,$N$2&lt;$U$3),_xlfn.IFS(P33&gt;=$AD$3,$AD$1,P33&gt;=$AC$3,$AC$1,P33&gt;=$AB$3,$AB$1,P33&gt;=$AA$3,$AA$1,P33&gt;=$Z$3,$Z$1,P33&gt;=$Y$3,$Y$1,P33&gt;=$X$3,$X$1,P33&gt;=$W$3,$W$1,P33&lt;$W$2,$V$1),(IF(AND($N$2&gt;=$T$4,$N$2&lt;$U$4),_xlfn.IFS(P33&gt;=$AD$4,$AD$1,P33&gt;=$AC$4,$AC$1,P33&gt;=$AB$4,$AB$1,P33&gt;=$AA$4,$AA$1,P33&gt;=$Z$4,$Z$1,P33&gt;=$Y$4,$Y$1,P33&gt;=$X$4,$X$1,P33&gt;=$W$4,$W$1,P33&lt;$W$2,$V$1),(IF(AND($N$2&gt;=$T$5,$N$2&lt;$U$5),_xlfn.IFS(P33&gt;=$AD$5,$AD$1,P33&gt;=$AC$5,$AC$1,P33&gt;=$AB$5,$AB$1,P33&gt;=$AA$5,$AA$1,P33&gt;=$Z$5,$Z$1,P33&gt;=$Y$5,$Y$1,P33&gt;=$X$5,$X$1,P33&gt;=$W$5,$W$1,P33&lt;$W$2,$V$1),(IF(AND($N$2&gt;=$T$6,$N$2&lt;$U$6),_xlfn.IFS(P33&gt;=$AD$6,$AD$1,P33&gt;=$AC$6,$AC$1,P33&gt;=$AB$6,$AB$1,P33&gt;=$AA$6,$AA$1,P33&gt;=$Z$6,$Z$1,P33&gt;=$Y$6,$Y$1,P33&gt;=$X$6,$X$1,P33&gt;=$W$6,$W$1,P33&lt;$W$2,$V$1),(IF(AND($N$2&gt;=$T$7,$N$2&lt;$U$7),_xlfn.IFS(P33&gt;=$AD$7,$AD$1,P33&gt;=$AC$7,$AC$1,P33&gt;=$AB$7,$AB$1,P33&gt;=$AA$7,$AA$1,P33&gt;=$Z$7,$Z$1,P33&gt;=$Y$7,$Y$1,P33&gt;=$X$7,$X$1,P33&gt;=$W$7,$W$1,P33&lt;$W$2,$V$1),(IF(AND($N$2&gt;=$T$8,$N$2&lt;$U$8),_xlfn.IFS(P33&gt;=$AD$8,$AD$1,P33&gt;=$AC$8,$AC$1,P33&gt;=$AB$8,$AB$1,P33&gt;=$AA$8,$AA$1,P33&gt;=$Z$8,$Z$1,P33&gt;=$Y$8,$Y$1,P33&gt;=$X$8,$X$1,P33&gt;=$W$8,$W$1,P33&lt;$W$2,$V$1),(IF(AND($N$2&gt;=$T$9,$N$2&lt;$U$9),_xlfn.IFS(P33&gt;=$AD$9,$AD$1,P33&gt;=$AC$9,$AC$1,P33&gt;=$AB$9,$AB$1,P33&gt;=$AA$9,$AA$1,P33&gt;=$Z$9,$Z$1,P33&gt;=$Y$9,$Y$1,P33&gt;=$X$9,$X$1,P33&gt;=$W$9,$W$1),$W$1))))))))))))))),IF(AND($N$2&gt;=$T$2,$N$2&lt;=$U$2),IF(P33&gt;=$W$2,$W$1,$V$1),IF(AND($N$2&gt;=$T$3,$N$2&lt;$U$3),IF(P33&gt;=$W$3,$W$1,$V$1),IF(AND($N$2&gt;=$T$4,$N$2&lt;$U$4),IF(P33&gt;=$W$4,$W$1,$V$1),IF(AND($N$2&gt;=$T$5,$N$2&lt;$U$5),IF(P33&gt;=$W$5,$W$1,$V$1),IF(AND($N$2&gt;=$T$6,$N$2&lt;$U$6),IF(P33&gt;=$W$6,$W$1,$V$1),IF(AND($N$2&gt;=$T$7,$N$2&lt;$U$7),IF(P33&gt;=$W$7,$W$1,$V$1),IF(AND($N$2&gt;=$T$8,$N$2&lt;$U$8),IF(P33&gt;=$W$8,$W$1,$V$1),IF(AND($N$2&gt;=$T$9,$N$2&lt;$U$9),IF(P33&gt;=$W$9,$W$1,$V$1),""))))))))),"")</f>
        <v>BB</v>
      </c>
      <c r="M33" s="9" t="str" cm="1">
        <f t="array" ref="M33">IF(E33&lt;&gt;"",IF(AND(E33&lt;&gt;"GR",E33&gt;=40,J33&gt;=30),_xlfn.IFS(Q33&gt;=$AG$2,$AD$19,Q33&gt;=$AG$3,$AC$19,Q33&gt;=$AG$4,$AB$19,Q33&gt;=$AG$5,$AA$19,Q33&gt;=$AG$6,$Z$19,Q33&gt;=$AG$7,$Y$19,Q33&gt;=$AG$8,$X$19,Q33&gt;=$AG$9,$V$19),L33),"")</f>
        <v>BB</v>
      </c>
      <c r="N33" s="9"/>
      <c r="O33" s="9"/>
      <c r="P33" s="9">
        <f t="shared" si="2"/>
        <v>61</v>
      </c>
      <c r="Q33" s="9">
        <f t="shared" si="3"/>
        <v>61</v>
      </c>
      <c r="R33" s="9">
        <f t="shared" si="4"/>
        <v>1.1399999999999999</v>
      </c>
    </row>
    <row r="34" spans="1:18" x14ac:dyDescent="0.35">
      <c r="A34" s="3" t="s">
        <v>8</v>
      </c>
      <c r="B34" s="3">
        <v>33</v>
      </c>
      <c r="C34" s="3">
        <v>53</v>
      </c>
      <c r="D34" s="3">
        <v>70</v>
      </c>
      <c r="E34" s="3" t="s">
        <v>34</v>
      </c>
      <c r="F34" s="22">
        <f t="shared" si="5"/>
        <v>70</v>
      </c>
      <c r="G34" s="22">
        <f t="shared" si="6"/>
        <v>53</v>
      </c>
      <c r="H34" s="22">
        <f t="shared" si="7"/>
        <v>70</v>
      </c>
      <c r="I34" s="9">
        <f t="shared" si="8"/>
        <v>63.2</v>
      </c>
      <c r="J34" s="9">
        <f t="shared" si="0"/>
        <v>63.2</v>
      </c>
      <c r="K34" s="10">
        <f t="shared" si="1"/>
        <v>3994.2400000000002</v>
      </c>
      <c r="L34" s="9" t="str" cm="1">
        <f t="array" ref="L34">IF(D34&lt;&gt;"",IF(AND(H34&gt;=40,I34&gt;=30),IF(AND($N$2&gt;=$T$2,$N$2&lt;=$U$2),_xlfn.IFS(P34&gt;=$AD$2,$AD$1,P34&gt;=$AC$2,$AC$1,P34&gt;=$AB$2,$AB$1,P34&gt;=$AA$2,$AA$1,P34&gt;=$Z$2,$Z$1,P34&gt;=$Y$2,$Y$1,P34&gt;=$X$2,$X$1,P34&gt;=$W$2,$W$1,P34&lt;$W$2,$V$1),(IF(AND($N$2&gt;=$T$3,$N$2&lt;$U$3),_xlfn.IFS(P34&gt;=$AD$3,$AD$1,P34&gt;=$AC$3,$AC$1,P34&gt;=$AB$3,$AB$1,P34&gt;=$AA$3,$AA$1,P34&gt;=$Z$3,$Z$1,P34&gt;=$Y$3,$Y$1,P34&gt;=$X$3,$X$1,P34&gt;=$W$3,$W$1,P34&lt;$W$2,$V$1),(IF(AND($N$2&gt;=$T$4,$N$2&lt;$U$4),_xlfn.IFS(P34&gt;=$AD$4,$AD$1,P34&gt;=$AC$4,$AC$1,P34&gt;=$AB$4,$AB$1,P34&gt;=$AA$4,$AA$1,P34&gt;=$Z$4,$Z$1,P34&gt;=$Y$4,$Y$1,P34&gt;=$X$4,$X$1,P34&gt;=$W$4,$W$1,P34&lt;$W$2,$V$1),(IF(AND($N$2&gt;=$T$5,$N$2&lt;$U$5),_xlfn.IFS(P34&gt;=$AD$5,$AD$1,P34&gt;=$AC$5,$AC$1,P34&gt;=$AB$5,$AB$1,P34&gt;=$AA$5,$AA$1,P34&gt;=$Z$5,$Z$1,P34&gt;=$Y$5,$Y$1,P34&gt;=$X$5,$X$1,P34&gt;=$W$5,$W$1,P34&lt;$W$2,$V$1),(IF(AND($N$2&gt;=$T$6,$N$2&lt;$U$6),_xlfn.IFS(P34&gt;=$AD$6,$AD$1,P34&gt;=$AC$6,$AC$1,P34&gt;=$AB$6,$AB$1,P34&gt;=$AA$6,$AA$1,P34&gt;=$Z$6,$Z$1,P34&gt;=$Y$6,$Y$1,P34&gt;=$X$6,$X$1,P34&gt;=$W$6,$W$1,P34&lt;$W$2,$V$1),(IF(AND($N$2&gt;=$T$7,$N$2&lt;$U$7),_xlfn.IFS(P34&gt;=$AD$7,$AD$1,P34&gt;=$AC$7,$AC$1,P34&gt;=$AB$7,$AB$1,P34&gt;=$AA$7,$AA$1,P34&gt;=$Z$7,$Z$1,P34&gt;=$Y$7,$Y$1,P34&gt;=$X$7,$X$1,P34&gt;=$W$7,$W$1,P34&lt;$W$2,$V$1),(IF(AND($N$2&gt;=$T$8,$N$2&lt;$U$8),_xlfn.IFS(P34&gt;=$AD$8,$AD$1,P34&gt;=$AC$8,$AC$1,P34&gt;=$AB$8,$AB$1,P34&gt;=$AA$8,$AA$1,P34&gt;=$Z$8,$Z$1,P34&gt;=$Y$8,$Y$1,P34&gt;=$X$8,$X$1,P34&gt;=$W$8,$W$1,P34&lt;$W$2,$V$1),(IF(AND($N$2&gt;=$T$9,$N$2&lt;$U$9),_xlfn.IFS(P34&gt;=$AD$9,$AD$1,P34&gt;=$AC$9,$AC$1,P34&gt;=$AB$9,$AB$1,P34&gt;=$AA$9,$AA$1,P34&gt;=$Z$9,$Z$1,P34&gt;=$Y$9,$Y$1,P34&gt;=$X$9,$X$1,P34&gt;=$W$9,$W$1),$W$1))))))))))))))),IF(AND($N$2&gt;=$T$2,$N$2&lt;=$U$2),IF(P34&gt;=$W$2,$W$1,$V$1),IF(AND($N$2&gt;=$T$3,$N$2&lt;$U$3),IF(P34&gt;=$W$3,$W$1,$V$1),IF(AND($N$2&gt;=$T$4,$N$2&lt;$U$4),IF(P34&gt;=$W$4,$W$1,$V$1),IF(AND($N$2&gt;=$T$5,$N$2&lt;$U$5),IF(P34&gt;=$W$5,$W$1,$V$1),IF(AND($N$2&gt;=$T$6,$N$2&lt;$U$6),IF(P34&gt;=$W$6,$W$1,$V$1),IF(AND($N$2&gt;=$T$7,$N$2&lt;$U$7),IF(P34&gt;=$W$7,$W$1,$V$1),IF(AND($N$2&gt;=$T$8,$N$2&lt;$U$8),IF(P34&gt;=$W$8,$W$1,$V$1),IF(AND($N$2&gt;=$T$9,$N$2&lt;$U$9),IF(P34&gt;=$W$9,$W$1,$V$1),""))))))))),"")</f>
        <v>BB</v>
      </c>
      <c r="M34" s="9" t="str" cm="1">
        <f t="array" ref="M34">IF(E34&lt;&gt;"",IF(AND(E34&lt;&gt;"GR",E34&gt;=40,J34&gt;=30),_xlfn.IFS(Q34&gt;=$AG$2,$AD$19,Q34&gt;=$AG$3,$AC$19,Q34&gt;=$AG$4,$AB$19,Q34&gt;=$AG$5,$AA$19,Q34&gt;=$AG$6,$Z$19,Q34&gt;=$AG$7,$Y$19,Q34&gt;=$AG$8,$X$19,Q34&gt;=$AG$9,$V$19),L34),"")</f>
        <v>BB</v>
      </c>
      <c r="N34" s="9"/>
      <c r="O34" s="9"/>
      <c r="P34" s="9">
        <f t="shared" si="2"/>
        <v>61</v>
      </c>
      <c r="Q34" s="9">
        <f t="shared" si="3"/>
        <v>61</v>
      </c>
      <c r="R34" s="9">
        <f t="shared" si="4"/>
        <v>1.1299999999999999</v>
      </c>
    </row>
    <row r="35" spans="1:18" x14ac:dyDescent="0.35">
      <c r="A35" s="3" t="s">
        <v>8</v>
      </c>
      <c r="B35" s="3">
        <v>34</v>
      </c>
      <c r="C35" s="3">
        <v>63</v>
      </c>
      <c r="D35" s="3">
        <v>63</v>
      </c>
      <c r="E35" s="3" t="s">
        <v>34</v>
      </c>
      <c r="F35" s="22">
        <f t="shared" si="5"/>
        <v>63</v>
      </c>
      <c r="G35" s="22">
        <f t="shared" si="6"/>
        <v>63</v>
      </c>
      <c r="H35" s="22">
        <f t="shared" si="7"/>
        <v>63</v>
      </c>
      <c r="I35" s="9">
        <f t="shared" si="8"/>
        <v>63</v>
      </c>
      <c r="J35" s="9">
        <f t="shared" si="0"/>
        <v>63</v>
      </c>
      <c r="K35" s="10">
        <f t="shared" si="1"/>
        <v>3969</v>
      </c>
      <c r="L35" s="9" t="str" cm="1">
        <f t="array" ref="L35">IF(D35&lt;&gt;"",IF(AND(H35&gt;=40,I35&gt;=30),IF(AND($N$2&gt;=$T$2,$N$2&lt;=$U$2),_xlfn.IFS(P35&gt;=$AD$2,$AD$1,P35&gt;=$AC$2,$AC$1,P35&gt;=$AB$2,$AB$1,P35&gt;=$AA$2,$AA$1,P35&gt;=$Z$2,$Z$1,P35&gt;=$Y$2,$Y$1,P35&gt;=$X$2,$X$1,P35&gt;=$W$2,$W$1,P35&lt;$W$2,$V$1),(IF(AND($N$2&gt;=$T$3,$N$2&lt;$U$3),_xlfn.IFS(P35&gt;=$AD$3,$AD$1,P35&gt;=$AC$3,$AC$1,P35&gt;=$AB$3,$AB$1,P35&gt;=$AA$3,$AA$1,P35&gt;=$Z$3,$Z$1,P35&gt;=$Y$3,$Y$1,P35&gt;=$X$3,$X$1,P35&gt;=$W$3,$W$1,P35&lt;$W$2,$V$1),(IF(AND($N$2&gt;=$T$4,$N$2&lt;$U$4),_xlfn.IFS(P35&gt;=$AD$4,$AD$1,P35&gt;=$AC$4,$AC$1,P35&gt;=$AB$4,$AB$1,P35&gt;=$AA$4,$AA$1,P35&gt;=$Z$4,$Z$1,P35&gt;=$Y$4,$Y$1,P35&gt;=$X$4,$X$1,P35&gt;=$W$4,$W$1,P35&lt;$W$2,$V$1),(IF(AND($N$2&gt;=$T$5,$N$2&lt;$U$5),_xlfn.IFS(P35&gt;=$AD$5,$AD$1,P35&gt;=$AC$5,$AC$1,P35&gt;=$AB$5,$AB$1,P35&gt;=$AA$5,$AA$1,P35&gt;=$Z$5,$Z$1,P35&gt;=$Y$5,$Y$1,P35&gt;=$X$5,$X$1,P35&gt;=$W$5,$W$1,P35&lt;$W$2,$V$1),(IF(AND($N$2&gt;=$T$6,$N$2&lt;$U$6),_xlfn.IFS(P35&gt;=$AD$6,$AD$1,P35&gt;=$AC$6,$AC$1,P35&gt;=$AB$6,$AB$1,P35&gt;=$AA$6,$AA$1,P35&gt;=$Z$6,$Z$1,P35&gt;=$Y$6,$Y$1,P35&gt;=$X$6,$X$1,P35&gt;=$W$6,$W$1,P35&lt;$W$2,$V$1),(IF(AND($N$2&gt;=$T$7,$N$2&lt;$U$7),_xlfn.IFS(P35&gt;=$AD$7,$AD$1,P35&gt;=$AC$7,$AC$1,P35&gt;=$AB$7,$AB$1,P35&gt;=$AA$7,$AA$1,P35&gt;=$Z$7,$Z$1,P35&gt;=$Y$7,$Y$1,P35&gt;=$X$7,$X$1,P35&gt;=$W$7,$W$1,P35&lt;$W$2,$V$1),(IF(AND($N$2&gt;=$T$8,$N$2&lt;$U$8),_xlfn.IFS(P35&gt;=$AD$8,$AD$1,P35&gt;=$AC$8,$AC$1,P35&gt;=$AB$8,$AB$1,P35&gt;=$AA$8,$AA$1,P35&gt;=$Z$8,$Z$1,P35&gt;=$Y$8,$Y$1,P35&gt;=$X$8,$X$1,P35&gt;=$W$8,$W$1,P35&lt;$W$2,$V$1),(IF(AND($N$2&gt;=$T$9,$N$2&lt;$U$9),_xlfn.IFS(P35&gt;=$AD$9,$AD$1,P35&gt;=$AC$9,$AC$1,P35&gt;=$AB$9,$AB$1,P35&gt;=$AA$9,$AA$1,P35&gt;=$Z$9,$Z$1,P35&gt;=$Y$9,$Y$1,P35&gt;=$X$9,$X$1,P35&gt;=$W$9,$W$1),$W$1))))))))))))))),IF(AND($N$2&gt;=$T$2,$N$2&lt;=$U$2),IF(P35&gt;=$W$2,$W$1,$V$1),IF(AND($N$2&gt;=$T$3,$N$2&lt;$U$3),IF(P35&gt;=$W$3,$W$1,$V$1),IF(AND($N$2&gt;=$T$4,$N$2&lt;$U$4),IF(P35&gt;=$W$4,$W$1,$V$1),IF(AND($N$2&gt;=$T$5,$N$2&lt;$U$5),IF(P35&gt;=$W$5,$W$1,$V$1),IF(AND($N$2&gt;=$T$6,$N$2&lt;$U$6),IF(P35&gt;=$W$6,$W$1,$V$1),IF(AND($N$2&gt;=$T$7,$N$2&lt;$U$7),IF(P35&gt;=$W$7,$W$1,$V$1),IF(AND($N$2&gt;=$T$8,$N$2&lt;$U$8),IF(P35&gt;=$W$8,$W$1,$V$1),IF(AND($N$2&gt;=$T$9,$N$2&lt;$U$9),IF(P35&gt;=$W$9,$W$1,$V$1),""))))))))),"")</f>
        <v>BB</v>
      </c>
      <c r="M35" s="9" t="str" cm="1">
        <f t="array" ref="M35">IF(E35&lt;&gt;"",IF(AND(E35&lt;&gt;"GR",E35&gt;=40,J35&gt;=30),_xlfn.IFS(Q35&gt;=$AG$2,$AD$19,Q35&gt;=$AG$3,$AC$19,Q35&gt;=$AG$4,$AB$19,Q35&gt;=$AG$5,$AA$19,Q35&gt;=$AG$6,$Z$19,Q35&gt;=$AG$7,$Y$19,Q35&gt;=$AG$8,$X$19,Q35&gt;=$AG$9,$V$19),L35),"")</f>
        <v>BB</v>
      </c>
      <c r="N35" s="9"/>
      <c r="O35" s="9"/>
      <c r="P35" s="9">
        <f t="shared" si="2"/>
        <v>61</v>
      </c>
      <c r="Q35" s="9">
        <f t="shared" si="3"/>
        <v>61</v>
      </c>
      <c r="R35" s="9">
        <f t="shared" si="4"/>
        <v>1.1200000000000001</v>
      </c>
    </row>
    <row r="36" spans="1:18" x14ac:dyDescent="0.35">
      <c r="A36" s="3" t="s">
        <v>8</v>
      </c>
      <c r="B36" s="3">
        <v>35</v>
      </c>
      <c r="C36" s="3">
        <v>32</v>
      </c>
      <c r="D36" s="3">
        <v>82</v>
      </c>
      <c r="E36" s="3" t="s">
        <v>34</v>
      </c>
      <c r="F36" s="22">
        <f t="shared" si="5"/>
        <v>82</v>
      </c>
      <c r="G36" s="22">
        <f t="shared" si="6"/>
        <v>32</v>
      </c>
      <c r="H36" s="22">
        <f t="shared" si="7"/>
        <v>82</v>
      </c>
      <c r="I36" s="9">
        <f t="shared" si="8"/>
        <v>62</v>
      </c>
      <c r="J36" s="9">
        <f t="shared" si="0"/>
        <v>62</v>
      </c>
      <c r="K36" s="10">
        <f t="shared" si="1"/>
        <v>3844</v>
      </c>
      <c r="L36" s="9" t="str" cm="1">
        <f t="array" ref="L36">IF(D36&lt;&gt;"",IF(AND(H36&gt;=40,I36&gt;=30),IF(AND($N$2&gt;=$T$2,$N$2&lt;=$U$2),_xlfn.IFS(P36&gt;=$AD$2,$AD$1,P36&gt;=$AC$2,$AC$1,P36&gt;=$AB$2,$AB$1,P36&gt;=$AA$2,$AA$1,P36&gt;=$Z$2,$Z$1,P36&gt;=$Y$2,$Y$1,P36&gt;=$X$2,$X$1,P36&gt;=$W$2,$W$1,P36&lt;$W$2,$V$1),(IF(AND($N$2&gt;=$T$3,$N$2&lt;$U$3),_xlfn.IFS(P36&gt;=$AD$3,$AD$1,P36&gt;=$AC$3,$AC$1,P36&gt;=$AB$3,$AB$1,P36&gt;=$AA$3,$AA$1,P36&gt;=$Z$3,$Z$1,P36&gt;=$Y$3,$Y$1,P36&gt;=$X$3,$X$1,P36&gt;=$W$3,$W$1,P36&lt;$W$2,$V$1),(IF(AND($N$2&gt;=$T$4,$N$2&lt;$U$4),_xlfn.IFS(P36&gt;=$AD$4,$AD$1,P36&gt;=$AC$4,$AC$1,P36&gt;=$AB$4,$AB$1,P36&gt;=$AA$4,$AA$1,P36&gt;=$Z$4,$Z$1,P36&gt;=$Y$4,$Y$1,P36&gt;=$X$4,$X$1,P36&gt;=$W$4,$W$1,P36&lt;$W$2,$V$1),(IF(AND($N$2&gt;=$T$5,$N$2&lt;$U$5),_xlfn.IFS(P36&gt;=$AD$5,$AD$1,P36&gt;=$AC$5,$AC$1,P36&gt;=$AB$5,$AB$1,P36&gt;=$AA$5,$AA$1,P36&gt;=$Z$5,$Z$1,P36&gt;=$Y$5,$Y$1,P36&gt;=$X$5,$X$1,P36&gt;=$W$5,$W$1,P36&lt;$W$2,$V$1),(IF(AND($N$2&gt;=$T$6,$N$2&lt;$U$6),_xlfn.IFS(P36&gt;=$AD$6,$AD$1,P36&gt;=$AC$6,$AC$1,P36&gt;=$AB$6,$AB$1,P36&gt;=$AA$6,$AA$1,P36&gt;=$Z$6,$Z$1,P36&gt;=$Y$6,$Y$1,P36&gt;=$X$6,$X$1,P36&gt;=$W$6,$W$1,P36&lt;$W$2,$V$1),(IF(AND($N$2&gt;=$T$7,$N$2&lt;$U$7),_xlfn.IFS(P36&gt;=$AD$7,$AD$1,P36&gt;=$AC$7,$AC$1,P36&gt;=$AB$7,$AB$1,P36&gt;=$AA$7,$AA$1,P36&gt;=$Z$7,$Z$1,P36&gt;=$Y$7,$Y$1,P36&gt;=$X$7,$X$1,P36&gt;=$W$7,$W$1,P36&lt;$W$2,$V$1),(IF(AND($N$2&gt;=$T$8,$N$2&lt;$U$8),_xlfn.IFS(P36&gt;=$AD$8,$AD$1,P36&gt;=$AC$8,$AC$1,P36&gt;=$AB$8,$AB$1,P36&gt;=$AA$8,$AA$1,P36&gt;=$Z$8,$Z$1,P36&gt;=$Y$8,$Y$1,P36&gt;=$X$8,$X$1,P36&gt;=$W$8,$W$1,P36&lt;$W$2,$V$1),(IF(AND($N$2&gt;=$T$9,$N$2&lt;$U$9),_xlfn.IFS(P36&gt;=$AD$9,$AD$1,P36&gt;=$AC$9,$AC$1,P36&gt;=$AB$9,$AB$1,P36&gt;=$AA$9,$AA$1,P36&gt;=$Z$9,$Z$1,P36&gt;=$Y$9,$Y$1,P36&gt;=$X$9,$X$1,P36&gt;=$W$9,$W$1),$W$1))))))))))))))),IF(AND($N$2&gt;=$T$2,$N$2&lt;=$U$2),IF(P36&gt;=$W$2,$W$1,$V$1),IF(AND($N$2&gt;=$T$3,$N$2&lt;$U$3),IF(P36&gt;=$W$3,$W$1,$V$1),IF(AND($N$2&gt;=$T$4,$N$2&lt;$U$4),IF(P36&gt;=$W$4,$W$1,$V$1),IF(AND($N$2&gt;=$T$5,$N$2&lt;$U$5),IF(P36&gt;=$W$5,$W$1,$V$1),IF(AND($N$2&gt;=$T$6,$N$2&lt;$U$6),IF(P36&gt;=$W$6,$W$1,$V$1),IF(AND($N$2&gt;=$T$7,$N$2&lt;$U$7),IF(P36&gt;=$W$7,$W$1,$V$1),IF(AND($N$2&gt;=$T$8,$N$2&lt;$U$8),IF(P36&gt;=$W$8,$W$1,$V$1),IF(AND($N$2&gt;=$T$9,$N$2&lt;$U$9),IF(P36&gt;=$W$9,$W$1,$V$1),""))))))))),"")</f>
        <v>BB</v>
      </c>
      <c r="M36" s="9" t="str" cm="1">
        <f t="array" ref="M36">IF(E36&lt;&gt;"",IF(AND(E36&lt;&gt;"GR",E36&gt;=40,J36&gt;=30),_xlfn.IFS(Q36&gt;=$AG$2,$AD$19,Q36&gt;=$AG$3,$AC$19,Q36&gt;=$AG$4,$AB$19,Q36&gt;=$AG$5,$AA$19,Q36&gt;=$AG$6,$Z$19,Q36&gt;=$AG$7,$Y$19,Q36&gt;=$AG$8,$X$19,Q36&gt;=$AG$9,$V$19),L36),"")</f>
        <v>BB</v>
      </c>
      <c r="N36" s="9"/>
      <c r="O36" s="9"/>
      <c r="P36" s="9">
        <f t="shared" si="2"/>
        <v>60</v>
      </c>
      <c r="Q36" s="9">
        <f t="shared" si="3"/>
        <v>60</v>
      </c>
      <c r="R36" s="9">
        <f t="shared" si="4"/>
        <v>1.05</v>
      </c>
    </row>
    <row r="37" spans="1:18" x14ac:dyDescent="0.35">
      <c r="A37" s="3" t="s">
        <v>8</v>
      </c>
      <c r="B37" s="3">
        <v>36</v>
      </c>
      <c r="C37" s="3">
        <v>33</v>
      </c>
      <c r="D37" s="3">
        <v>81</v>
      </c>
      <c r="E37" s="3" t="s">
        <v>34</v>
      </c>
      <c r="F37" s="22">
        <f t="shared" si="5"/>
        <v>81</v>
      </c>
      <c r="G37" s="22">
        <f t="shared" si="6"/>
        <v>33</v>
      </c>
      <c r="H37" s="22">
        <f t="shared" si="7"/>
        <v>81</v>
      </c>
      <c r="I37" s="9">
        <f t="shared" si="8"/>
        <v>61.800000000000004</v>
      </c>
      <c r="J37" s="9">
        <f t="shared" si="0"/>
        <v>61.8</v>
      </c>
      <c r="K37" s="10">
        <f t="shared" si="1"/>
        <v>3819.2400000000007</v>
      </c>
      <c r="L37" s="9" t="str" cm="1">
        <f t="array" ref="L37">IF(D37&lt;&gt;"",IF(AND(H37&gt;=40,I37&gt;=30),IF(AND($N$2&gt;=$T$2,$N$2&lt;=$U$2),_xlfn.IFS(P37&gt;=$AD$2,$AD$1,P37&gt;=$AC$2,$AC$1,P37&gt;=$AB$2,$AB$1,P37&gt;=$AA$2,$AA$1,P37&gt;=$Z$2,$Z$1,P37&gt;=$Y$2,$Y$1,P37&gt;=$X$2,$X$1,P37&gt;=$W$2,$W$1,P37&lt;$W$2,$V$1),(IF(AND($N$2&gt;=$T$3,$N$2&lt;$U$3),_xlfn.IFS(P37&gt;=$AD$3,$AD$1,P37&gt;=$AC$3,$AC$1,P37&gt;=$AB$3,$AB$1,P37&gt;=$AA$3,$AA$1,P37&gt;=$Z$3,$Z$1,P37&gt;=$Y$3,$Y$1,P37&gt;=$X$3,$X$1,P37&gt;=$W$3,$W$1,P37&lt;$W$2,$V$1),(IF(AND($N$2&gt;=$T$4,$N$2&lt;$U$4),_xlfn.IFS(P37&gt;=$AD$4,$AD$1,P37&gt;=$AC$4,$AC$1,P37&gt;=$AB$4,$AB$1,P37&gt;=$AA$4,$AA$1,P37&gt;=$Z$4,$Z$1,P37&gt;=$Y$4,$Y$1,P37&gt;=$X$4,$X$1,P37&gt;=$W$4,$W$1,P37&lt;$W$2,$V$1),(IF(AND($N$2&gt;=$T$5,$N$2&lt;$U$5),_xlfn.IFS(P37&gt;=$AD$5,$AD$1,P37&gt;=$AC$5,$AC$1,P37&gt;=$AB$5,$AB$1,P37&gt;=$AA$5,$AA$1,P37&gt;=$Z$5,$Z$1,P37&gt;=$Y$5,$Y$1,P37&gt;=$X$5,$X$1,P37&gt;=$W$5,$W$1,P37&lt;$W$2,$V$1),(IF(AND($N$2&gt;=$T$6,$N$2&lt;$U$6),_xlfn.IFS(P37&gt;=$AD$6,$AD$1,P37&gt;=$AC$6,$AC$1,P37&gt;=$AB$6,$AB$1,P37&gt;=$AA$6,$AA$1,P37&gt;=$Z$6,$Z$1,P37&gt;=$Y$6,$Y$1,P37&gt;=$X$6,$X$1,P37&gt;=$W$6,$W$1,P37&lt;$W$2,$V$1),(IF(AND($N$2&gt;=$T$7,$N$2&lt;$U$7),_xlfn.IFS(P37&gt;=$AD$7,$AD$1,P37&gt;=$AC$7,$AC$1,P37&gt;=$AB$7,$AB$1,P37&gt;=$AA$7,$AA$1,P37&gt;=$Z$7,$Z$1,P37&gt;=$Y$7,$Y$1,P37&gt;=$X$7,$X$1,P37&gt;=$W$7,$W$1,P37&lt;$W$2,$V$1),(IF(AND($N$2&gt;=$T$8,$N$2&lt;$U$8),_xlfn.IFS(P37&gt;=$AD$8,$AD$1,P37&gt;=$AC$8,$AC$1,P37&gt;=$AB$8,$AB$1,P37&gt;=$AA$8,$AA$1,P37&gt;=$Z$8,$Z$1,P37&gt;=$Y$8,$Y$1,P37&gt;=$X$8,$X$1,P37&gt;=$W$8,$W$1,P37&lt;$W$2,$V$1),(IF(AND($N$2&gt;=$T$9,$N$2&lt;$U$9),_xlfn.IFS(P37&gt;=$AD$9,$AD$1,P37&gt;=$AC$9,$AC$1,P37&gt;=$AB$9,$AB$1,P37&gt;=$AA$9,$AA$1,P37&gt;=$Z$9,$Z$1,P37&gt;=$Y$9,$Y$1,P37&gt;=$X$9,$X$1,P37&gt;=$W$9,$W$1),$W$1))))))))))))))),IF(AND($N$2&gt;=$T$2,$N$2&lt;=$U$2),IF(P37&gt;=$W$2,$W$1,$V$1),IF(AND($N$2&gt;=$T$3,$N$2&lt;$U$3),IF(P37&gt;=$W$3,$W$1,$V$1),IF(AND($N$2&gt;=$T$4,$N$2&lt;$U$4),IF(P37&gt;=$W$4,$W$1,$V$1),IF(AND($N$2&gt;=$T$5,$N$2&lt;$U$5),IF(P37&gt;=$W$5,$W$1,$V$1),IF(AND($N$2&gt;=$T$6,$N$2&lt;$U$6),IF(P37&gt;=$W$6,$W$1,$V$1),IF(AND($N$2&gt;=$T$7,$N$2&lt;$U$7),IF(P37&gt;=$W$7,$W$1,$V$1),IF(AND($N$2&gt;=$T$8,$N$2&lt;$U$8),IF(P37&gt;=$W$8,$W$1,$V$1),IF(AND($N$2&gt;=$T$9,$N$2&lt;$U$9),IF(P37&gt;=$W$9,$W$1,$V$1),""))))))))),"")</f>
        <v>BB</v>
      </c>
      <c r="M37" s="9" t="str" cm="1">
        <f t="array" ref="M37">IF(E37&lt;&gt;"",IF(AND(E37&lt;&gt;"GR",E37&gt;=40,J37&gt;=30),_xlfn.IFS(Q37&gt;=$AG$2,$AD$19,Q37&gt;=$AG$3,$AC$19,Q37&gt;=$AG$4,$AB$19,Q37&gt;=$AG$5,$AA$19,Q37&gt;=$AG$6,$Z$19,Q37&gt;=$AG$7,$Y$19,Q37&gt;=$AG$8,$X$19,Q37&gt;=$AG$9,$V$19),L37),"")</f>
        <v>BB</v>
      </c>
      <c r="N37" s="9"/>
      <c r="O37" s="9"/>
      <c r="P37" s="9">
        <f t="shared" si="2"/>
        <v>60</v>
      </c>
      <c r="Q37" s="9">
        <f t="shared" si="3"/>
        <v>60</v>
      </c>
      <c r="R37" s="9">
        <f t="shared" si="4"/>
        <v>1.03</v>
      </c>
    </row>
    <row r="38" spans="1:18" x14ac:dyDescent="0.35">
      <c r="A38" s="3" t="s">
        <v>8</v>
      </c>
      <c r="B38" s="3">
        <v>37</v>
      </c>
      <c r="C38" s="3">
        <v>57</v>
      </c>
      <c r="D38" s="3">
        <v>65</v>
      </c>
      <c r="E38" s="3" t="s">
        <v>34</v>
      </c>
      <c r="F38" s="22">
        <f t="shared" si="5"/>
        <v>65</v>
      </c>
      <c r="G38" s="22">
        <f t="shared" si="6"/>
        <v>57</v>
      </c>
      <c r="H38" s="22">
        <f t="shared" si="7"/>
        <v>65</v>
      </c>
      <c r="I38" s="9">
        <f t="shared" si="8"/>
        <v>61.8</v>
      </c>
      <c r="J38" s="9">
        <f t="shared" si="0"/>
        <v>61.8</v>
      </c>
      <c r="K38" s="10">
        <f t="shared" si="1"/>
        <v>3819.24</v>
      </c>
      <c r="L38" s="9" t="str" cm="1">
        <f t="array" ref="L38">IF(D38&lt;&gt;"",IF(AND(H38&gt;=40,I38&gt;=30),IF(AND($N$2&gt;=$T$2,$N$2&lt;=$U$2),_xlfn.IFS(P38&gt;=$AD$2,$AD$1,P38&gt;=$AC$2,$AC$1,P38&gt;=$AB$2,$AB$1,P38&gt;=$AA$2,$AA$1,P38&gt;=$Z$2,$Z$1,P38&gt;=$Y$2,$Y$1,P38&gt;=$X$2,$X$1,P38&gt;=$W$2,$W$1,P38&lt;$W$2,$V$1),(IF(AND($N$2&gt;=$T$3,$N$2&lt;$U$3),_xlfn.IFS(P38&gt;=$AD$3,$AD$1,P38&gt;=$AC$3,$AC$1,P38&gt;=$AB$3,$AB$1,P38&gt;=$AA$3,$AA$1,P38&gt;=$Z$3,$Z$1,P38&gt;=$Y$3,$Y$1,P38&gt;=$X$3,$X$1,P38&gt;=$W$3,$W$1,P38&lt;$W$2,$V$1),(IF(AND($N$2&gt;=$T$4,$N$2&lt;$U$4),_xlfn.IFS(P38&gt;=$AD$4,$AD$1,P38&gt;=$AC$4,$AC$1,P38&gt;=$AB$4,$AB$1,P38&gt;=$AA$4,$AA$1,P38&gt;=$Z$4,$Z$1,P38&gt;=$Y$4,$Y$1,P38&gt;=$X$4,$X$1,P38&gt;=$W$4,$W$1,P38&lt;$W$2,$V$1),(IF(AND($N$2&gt;=$T$5,$N$2&lt;$U$5),_xlfn.IFS(P38&gt;=$AD$5,$AD$1,P38&gt;=$AC$5,$AC$1,P38&gt;=$AB$5,$AB$1,P38&gt;=$AA$5,$AA$1,P38&gt;=$Z$5,$Z$1,P38&gt;=$Y$5,$Y$1,P38&gt;=$X$5,$X$1,P38&gt;=$W$5,$W$1,P38&lt;$W$2,$V$1),(IF(AND($N$2&gt;=$T$6,$N$2&lt;$U$6),_xlfn.IFS(P38&gt;=$AD$6,$AD$1,P38&gt;=$AC$6,$AC$1,P38&gt;=$AB$6,$AB$1,P38&gt;=$AA$6,$AA$1,P38&gt;=$Z$6,$Z$1,P38&gt;=$Y$6,$Y$1,P38&gt;=$X$6,$X$1,P38&gt;=$W$6,$W$1,P38&lt;$W$2,$V$1),(IF(AND($N$2&gt;=$T$7,$N$2&lt;$U$7),_xlfn.IFS(P38&gt;=$AD$7,$AD$1,P38&gt;=$AC$7,$AC$1,P38&gt;=$AB$7,$AB$1,P38&gt;=$AA$7,$AA$1,P38&gt;=$Z$7,$Z$1,P38&gt;=$Y$7,$Y$1,P38&gt;=$X$7,$X$1,P38&gt;=$W$7,$W$1,P38&lt;$W$2,$V$1),(IF(AND($N$2&gt;=$T$8,$N$2&lt;$U$8),_xlfn.IFS(P38&gt;=$AD$8,$AD$1,P38&gt;=$AC$8,$AC$1,P38&gt;=$AB$8,$AB$1,P38&gt;=$AA$8,$AA$1,P38&gt;=$Z$8,$Z$1,P38&gt;=$Y$8,$Y$1,P38&gt;=$X$8,$X$1,P38&gt;=$W$8,$W$1,P38&lt;$W$2,$V$1),(IF(AND($N$2&gt;=$T$9,$N$2&lt;$U$9),_xlfn.IFS(P38&gt;=$AD$9,$AD$1,P38&gt;=$AC$9,$AC$1,P38&gt;=$AB$9,$AB$1,P38&gt;=$AA$9,$AA$1,P38&gt;=$Z$9,$Z$1,P38&gt;=$Y$9,$Y$1,P38&gt;=$X$9,$X$1,P38&gt;=$W$9,$W$1),$W$1))))))))))))))),IF(AND($N$2&gt;=$T$2,$N$2&lt;=$U$2),IF(P38&gt;=$W$2,$W$1,$V$1),IF(AND($N$2&gt;=$T$3,$N$2&lt;$U$3),IF(P38&gt;=$W$3,$W$1,$V$1),IF(AND($N$2&gt;=$T$4,$N$2&lt;$U$4),IF(P38&gt;=$W$4,$W$1,$V$1),IF(AND($N$2&gt;=$T$5,$N$2&lt;$U$5),IF(P38&gt;=$W$5,$W$1,$V$1),IF(AND($N$2&gt;=$T$6,$N$2&lt;$U$6),IF(P38&gt;=$W$6,$W$1,$V$1),IF(AND($N$2&gt;=$T$7,$N$2&lt;$U$7),IF(P38&gt;=$W$7,$W$1,$V$1),IF(AND($N$2&gt;=$T$8,$N$2&lt;$U$8),IF(P38&gt;=$W$8,$W$1,$V$1),IF(AND($N$2&gt;=$T$9,$N$2&lt;$U$9),IF(P38&gt;=$W$9,$W$1,$V$1),""))))))))),"")</f>
        <v>BB</v>
      </c>
      <c r="M38" s="9" t="str" cm="1">
        <f t="array" ref="M38">IF(E38&lt;&gt;"",IF(AND(E38&lt;&gt;"GR",E38&gt;=40,J38&gt;=30),_xlfn.IFS(Q38&gt;=$AG$2,$AD$19,Q38&gt;=$AG$3,$AC$19,Q38&gt;=$AG$4,$AB$19,Q38&gt;=$AG$5,$AA$19,Q38&gt;=$AG$6,$Z$19,Q38&gt;=$AG$7,$Y$19,Q38&gt;=$AG$8,$X$19,Q38&gt;=$AG$9,$V$19),L38),"")</f>
        <v>BB</v>
      </c>
      <c r="N38" s="9"/>
      <c r="O38" s="9"/>
      <c r="P38" s="9">
        <f t="shared" si="2"/>
        <v>60</v>
      </c>
      <c r="Q38" s="9">
        <f t="shared" si="3"/>
        <v>60</v>
      </c>
      <c r="R38" s="9">
        <f t="shared" si="4"/>
        <v>1.03</v>
      </c>
    </row>
    <row r="39" spans="1:18" x14ac:dyDescent="0.35">
      <c r="A39" s="3" t="s">
        <v>8</v>
      </c>
      <c r="B39" s="3">
        <v>38</v>
      </c>
      <c r="C39" s="3">
        <v>33</v>
      </c>
      <c r="D39" s="3">
        <v>81</v>
      </c>
      <c r="E39" s="3" t="s">
        <v>34</v>
      </c>
      <c r="F39" s="22">
        <f>IF(E39="GR",D39,E39)</f>
        <v>81</v>
      </c>
      <c r="G39" s="22">
        <f>IF(C39="GR",0,C39)</f>
        <v>33</v>
      </c>
      <c r="H39" s="22">
        <f>IF(D39="GR",0,D39)</f>
        <v>81</v>
      </c>
      <c r="I39" s="9">
        <f t="shared" si="8"/>
        <v>61.800000000000004</v>
      </c>
      <c r="J39" s="9">
        <f>IF(E39&lt;&gt;"",ROUND(IF(E39&lt;&gt;"GR",((G39*0.4)+(E39*0.6)),I39),2),"")</f>
        <v>61.8</v>
      </c>
      <c r="K39" s="10">
        <f t="shared" si="1"/>
        <v>3819.2400000000007</v>
      </c>
      <c r="L39" s="9" t="str" cm="1">
        <f t="array" ref="L39">IF(D39&lt;&gt;"",IF(AND(H39&gt;=40,I39&gt;=30),IF(AND($N$2&gt;=$T$2,$N$2&lt;=$U$2),_xlfn.IFS(P39&gt;=$AD$2,$AD$1,P39&gt;=$AC$2,$AC$1,P39&gt;=$AB$2,$AB$1,P39&gt;=$AA$2,$AA$1,P39&gt;=$Z$2,$Z$1,P39&gt;=$Y$2,$Y$1,P39&gt;=$X$2,$X$1,P39&gt;=$W$2,$W$1,P39&lt;$W$2,$V$1),(IF(AND($N$2&gt;=$T$3,$N$2&lt;$U$3),_xlfn.IFS(P39&gt;=$AD$3,$AD$1,P39&gt;=$AC$3,$AC$1,P39&gt;=$AB$3,$AB$1,P39&gt;=$AA$3,$AA$1,P39&gt;=$Z$3,$Z$1,P39&gt;=$Y$3,$Y$1,P39&gt;=$X$3,$X$1,P39&gt;=$W$3,$W$1,P39&lt;$W$2,$V$1),(IF(AND($N$2&gt;=$T$4,$N$2&lt;$U$4),_xlfn.IFS(P39&gt;=$AD$4,$AD$1,P39&gt;=$AC$4,$AC$1,P39&gt;=$AB$4,$AB$1,P39&gt;=$AA$4,$AA$1,P39&gt;=$Z$4,$Z$1,P39&gt;=$Y$4,$Y$1,P39&gt;=$X$4,$X$1,P39&gt;=$W$4,$W$1,P39&lt;$W$2,$V$1),(IF(AND($N$2&gt;=$T$5,$N$2&lt;$U$5),_xlfn.IFS(P39&gt;=$AD$5,$AD$1,P39&gt;=$AC$5,$AC$1,P39&gt;=$AB$5,$AB$1,P39&gt;=$AA$5,$AA$1,P39&gt;=$Z$5,$Z$1,P39&gt;=$Y$5,$Y$1,P39&gt;=$X$5,$X$1,P39&gt;=$W$5,$W$1,P39&lt;$W$2,$V$1),(IF(AND($N$2&gt;=$T$6,$N$2&lt;$U$6),_xlfn.IFS(P39&gt;=$AD$6,$AD$1,P39&gt;=$AC$6,$AC$1,P39&gt;=$AB$6,$AB$1,P39&gt;=$AA$6,$AA$1,P39&gt;=$Z$6,$Z$1,P39&gt;=$Y$6,$Y$1,P39&gt;=$X$6,$X$1,P39&gt;=$W$6,$W$1,P39&lt;$W$2,$V$1),(IF(AND($N$2&gt;=$T$7,$N$2&lt;$U$7),_xlfn.IFS(P39&gt;=$AD$7,$AD$1,P39&gt;=$AC$7,$AC$1,P39&gt;=$AB$7,$AB$1,P39&gt;=$AA$7,$AA$1,P39&gt;=$Z$7,$Z$1,P39&gt;=$Y$7,$Y$1,P39&gt;=$X$7,$X$1,P39&gt;=$W$7,$W$1,P39&lt;$W$2,$V$1),(IF(AND($N$2&gt;=$T$8,$N$2&lt;$U$8),_xlfn.IFS(P39&gt;=$AD$8,$AD$1,P39&gt;=$AC$8,$AC$1,P39&gt;=$AB$8,$AB$1,P39&gt;=$AA$8,$AA$1,P39&gt;=$Z$8,$Z$1,P39&gt;=$Y$8,$Y$1,P39&gt;=$X$8,$X$1,P39&gt;=$W$8,$W$1,P39&lt;$W$2,$V$1),(IF(AND($N$2&gt;=$T$9,$N$2&lt;$U$9),_xlfn.IFS(P39&gt;=$AD$9,$AD$1,P39&gt;=$AC$9,$AC$1,P39&gt;=$AB$9,$AB$1,P39&gt;=$AA$9,$AA$1,P39&gt;=$Z$9,$Z$1,P39&gt;=$Y$9,$Y$1,P39&gt;=$X$9,$X$1,P39&gt;=$W$9,$W$1),$W$1))))))))))))))),IF(AND($N$2&gt;=$T$2,$N$2&lt;=$U$2),IF(P39&gt;=$W$2,$W$1,$V$1),IF(AND($N$2&gt;=$T$3,$N$2&lt;$U$3),IF(P39&gt;=$W$3,$W$1,$V$1),IF(AND($N$2&gt;=$T$4,$N$2&lt;$U$4),IF(P39&gt;=$W$4,$W$1,$V$1),IF(AND($N$2&gt;=$T$5,$N$2&lt;$U$5),IF(P39&gt;=$W$5,$W$1,$V$1),IF(AND($N$2&gt;=$T$6,$N$2&lt;$U$6),IF(P39&gt;=$W$6,$W$1,$V$1),IF(AND($N$2&gt;=$T$7,$N$2&lt;$U$7),IF(P39&gt;=$W$7,$W$1,$V$1),IF(AND($N$2&gt;=$T$8,$N$2&lt;$U$8),IF(P39&gt;=$W$8,$W$1,$V$1),IF(AND($N$2&gt;=$T$9,$N$2&lt;$U$9),IF(P39&gt;=$W$9,$W$1,$V$1),""))))))))),"")</f>
        <v>BB</v>
      </c>
      <c r="M39" s="9" t="str" cm="1">
        <f t="array" ref="M39">IF(E39&lt;&gt;"",IF(AND(E39&lt;&gt;"GR",E39&gt;=40,J39&gt;=30),_xlfn.IFS(Q39&gt;=$AG$2,$AD$19,Q39&gt;=$AG$3,$AC$19,Q39&gt;=$AG$4,$AB$19,Q39&gt;=$AG$5,$AA$19,Q39&gt;=$AG$6,$Z$19,Q39&gt;=$AG$7,$Y$19,Q39&gt;=$AG$8,$X$19,Q39&gt;=$AG$9,$V$19),L39),"")</f>
        <v>BB</v>
      </c>
      <c r="N39" s="9"/>
      <c r="O39" s="9"/>
      <c r="P39" s="9">
        <f t="shared" si="2"/>
        <v>60</v>
      </c>
      <c r="Q39" s="9">
        <f t="shared" si="3"/>
        <v>60</v>
      </c>
      <c r="R39" s="9">
        <f t="shared" si="4"/>
        <v>1.03</v>
      </c>
    </row>
    <row r="40" spans="1:18" x14ac:dyDescent="0.35">
      <c r="A40" s="3" t="s">
        <v>8</v>
      </c>
      <c r="B40" s="3">
        <v>39</v>
      </c>
      <c r="C40" s="3">
        <v>17</v>
      </c>
      <c r="D40" s="3">
        <v>91</v>
      </c>
      <c r="E40" s="3" t="s">
        <v>34</v>
      </c>
      <c r="F40" s="22">
        <f t="shared" si="5"/>
        <v>91</v>
      </c>
      <c r="G40" s="22">
        <f t="shared" si="6"/>
        <v>17</v>
      </c>
      <c r="H40" s="22">
        <f t="shared" si="7"/>
        <v>91</v>
      </c>
      <c r="I40" s="9">
        <f t="shared" si="8"/>
        <v>61.400000000000006</v>
      </c>
      <c r="J40" s="9">
        <f t="shared" si="0"/>
        <v>61.4</v>
      </c>
      <c r="K40" s="10">
        <f t="shared" si="1"/>
        <v>3769.9600000000005</v>
      </c>
      <c r="L40" s="9" t="str" cm="1">
        <f t="array" ref="L40">IF(D40&lt;&gt;"",IF(AND(H40&gt;=40,I40&gt;=30),IF(AND($N$2&gt;=$T$2,$N$2&lt;=$U$2),_xlfn.IFS(P40&gt;=$AD$2,$AD$1,P40&gt;=$AC$2,$AC$1,P40&gt;=$AB$2,$AB$1,P40&gt;=$AA$2,$AA$1,P40&gt;=$Z$2,$Z$1,P40&gt;=$Y$2,$Y$1,P40&gt;=$X$2,$X$1,P40&gt;=$W$2,$W$1,P40&lt;$W$2,$V$1),(IF(AND($N$2&gt;=$T$3,$N$2&lt;$U$3),_xlfn.IFS(P40&gt;=$AD$3,$AD$1,P40&gt;=$AC$3,$AC$1,P40&gt;=$AB$3,$AB$1,P40&gt;=$AA$3,$AA$1,P40&gt;=$Z$3,$Z$1,P40&gt;=$Y$3,$Y$1,P40&gt;=$X$3,$X$1,P40&gt;=$W$3,$W$1,P40&lt;$W$2,$V$1),(IF(AND($N$2&gt;=$T$4,$N$2&lt;$U$4),_xlfn.IFS(P40&gt;=$AD$4,$AD$1,P40&gt;=$AC$4,$AC$1,P40&gt;=$AB$4,$AB$1,P40&gt;=$AA$4,$AA$1,P40&gt;=$Z$4,$Z$1,P40&gt;=$Y$4,$Y$1,P40&gt;=$X$4,$X$1,P40&gt;=$W$4,$W$1,P40&lt;$W$2,$V$1),(IF(AND($N$2&gt;=$T$5,$N$2&lt;$U$5),_xlfn.IFS(P40&gt;=$AD$5,$AD$1,P40&gt;=$AC$5,$AC$1,P40&gt;=$AB$5,$AB$1,P40&gt;=$AA$5,$AA$1,P40&gt;=$Z$5,$Z$1,P40&gt;=$Y$5,$Y$1,P40&gt;=$X$5,$X$1,P40&gt;=$W$5,$W$1,P40&lt;$W$2,$V$1),(IF(AND($N$2&gt;=$T$6,$N$2&lt;$U$6),_xlfn.IFS(P40&gt;=$AD$6,$AD$1,P40&gt;=$AC$6,$AC$1,P40&gt;=$AB$6,$AB$1,P40&gt;=$AA$6,$AA$1,P40&gt;=$Z$6,$Z$1,P40&gt;=$Y$6,$Y$1,P40&gt;=$X$6,$X$1,P40&gt;=$W$6,$W$1,P40&lt;$W$2,$V$1),(IF(AND($N$2&gt;=$T$7,$N$2&lt;$U$7),_xlfn.IFS(P40&gt;=$AD$7,$AD$1,P40&gt;=$AC$7,$AC$1,P40&gt;=$AB$7,$AB$1,P40&gt;=$AA$7,$AA$1,P40&gt;=$Z$7,$Z$1,P40&gt;=$Y$7,$Y$1,P40&gt;=$X$7,$X$1,P40&gt;=$W$7,$W$1,P40&lt;$W$2,$V$1),(IF(AND($N$2&gt;=$T$8,$N$2&lt;$U$8),_xlfn.IFS(P40&gt;=$AD$8,$AD$1,P40&gt;=$AC$8,$AC$1,P40&gt;=$AB$8,$AB$1,P40&gt;=$AA$8,$AA$1,P40&gt;=$Z$8,$Z$1,P40&gt;=$Y$8,$Y$1,P40&gt;=$X$8,$X$1,P40&gt;=$W$8,$W$1,P40&lt;$W$2,$V$1),(IF(AND($N$2&gt;=$T$9,$N$2&lt;$U$9),_xlfn.IFS(P40&gt;=$AD$9,$AD$1,P40&gt;=$AC$9,$AC$1,P40&gt;=$AB$9,$AB$1,P40&gt;=$AA$9,$AA$1,P40&gt;=$Z$9,$Z$1,P40&gt;=$Y$9,$Y$1,P40&gt;=$X$9,$X$1,P40&gt;=$W$9,$W$1),$W$1))))))))))))))),IF(AND($N$2&gt;=$T$2,$N$2&lt;=$U$2),IF(P40&gt;=$W$2,$W$1,$V$1),IF(AND($N$2&gt;=$T$3,$N$2&lt;$U$3),IF(P40&gt;=$W$3,$W$1,$V$1),IF(AND($N$2&gt;=$T$4,$N$2&lt;$U$4),IF(P40&gt;=$W$4,$W$1,$V$1),IF(AND($N$2&gt;=$T$5,$N$2&lt;$U$5),IF(P40&gt;=$W$5,$W$1,$V$1),IF(AND($N$2&gt;=$T$6,$N$2&lt;$U$6),IF(P40&gt;=$W$6,$W$1,$V$1),IF(AND($N$2&gt;=$T$7,$N$2&lt;$U$7),IF(P40&gt;=$W$7,$W$1,$V$1),IF(AND($N$2&gt;=$T$8,$N$2&lt;$U$8),IF(P40&gt;=$W$8,$W$1,$V$1),IF(AND($N$2&gt;=$T$9,$N$2&lt;$U$9),IF(P40&gt;=$W$9,$W$1,$V$1),""))))))))),"")</f>
        <v>BB</v>
      </c>
      <c r="M40" s="9" t="str" cm="1">
        <f t="array" ref="M40">IF(E40&lt;&gt;"",IF(AND(E40&lt;&gt;"GR",E40&gt;=40,J40&gt;=30),_xlfn.IFS(Q40&gt;=$AG$2,$AD$19,Q40&gt;=$AG$3,$AC$19,Q40&gt;=$AG$4,$AB$19,Q40&gt;=$AG$5,$AA$19,Q40&gt;=$AG$6,$Z$19,Q40&gt;=$AG$7,$Y$19,Q40&gt;=$AG$8,$X$19,Q40&gt;=$AG$9,$V$19),L40),"")</f>
        <v>BB</v>
      </c>
      <c r="N40" s="9"/>
      <c r="O40" s="9"/>
      <c r="P40" s="9">
        <f t="shared" si="2"/>
        <v>60</v>
      </c>
      <c r="Q40" s="9">
        <f t="shared" si="3"/>
        <v>60</v>
      </c>
      <c r="R40" s="9">
        <f t="shared" si="4"/>
        <v>1.01</v>
      </c>
    </row>
    <row r="41" spans="1:18" x14ac:dyDescent="0.35">
      <c r="A41" s="3" t="s">
        <v>8</v>
      </c>
      <c r="B41" s="3">
        <v>40</v>
      </c>
      <c r="C41" s="3">
        <v>30</v>
      </c>
      <c r="D41" s="3">
        <v>82</v>
      </c>
      <c r="E41" s="3" t="s">
        <v>34</v>
      </c>
      <c r="F41" s="22">
        <f t="shared" si="5"/>
        <v>82</v>
      </c>
      <c r="G41" s="22">
        <f t="shared" si="6"/>
        <v>30</v>
      </c>
      <c r="H41" s="22">
        <f t="shared" si="7"/>
        <v>82</v>
      </c>
      <c r="I41" s="9">
        <f t="shared" si="8"/>
        <v>61.199999999999996</v>
      </c>
      <c r="J41" s="9">
        <f t="shared" si="0"/>
        <v>61.2</v>
      </c>
      <c r="K41" s="10">
        <f t="shared" si="1"/>
        <v>3745.4399999999996</v>
      </c>
      <c r="L41" s="9" t="str" cm="1">
        <f t="array" ref="L41">IF(D41&lt;&gt;"",IF(AND(H41&gt;=40,I41&gt;=30),IF(AND($N$2&gt;=$T$2,$N$2&lt;=$U$2),_xlfn.IFS(P41&gt;=$AD$2,$AD$1,P41&gt;=$AC$2,$AC$1,P41&gt;=$AB$2,$AB$1,P41&gt;=$AA$2,$AA$1,P41&gt;=$Z$2,$Z$1,P41&gt;=$Y$2,$Y$1,P41&gt;=$X$2,$X$1,P41&gt;=$W$2,$W$1,P41&lt;$W$2,$V$1),(IF(AND($N$2&gt;=$T$3,$N$2&lt;$U$3),_xlfn.IFS(P41&gt;=$AD$3,$AD$1,P41&gt;=$AC$3,$AC$1,P41&gt;=$AB$3,$AB$1,P41&gt;=$AA$3,$AA$1,P41&gt;=$Z$3,$Z$1,P41&gt;=$Y$3,$Y$1,P41&gt;=$X$3,$X$1,P41&gt;=$W$3,$W$1,P41&lt;$W$2,$V$1),(IF(AND($N$2&gt;=$T$4,$N$2&lt;$U$4),_xlfn.IFS(P41&gt;=$AD$4,$AD$1,P41&gt;=$AC$4,$AC$1,P41&gt;=$AB$4,$AB$1,P41&gt;=$AA$4,$AA$1,P41&gt;=$Z$4,$Z$1,P41&gt;=$Y$4,$Y$1,P41&gt;=$X$4,$X$1,P41&gt;=$W$4,$W$1,P41&lt;$W$2,$V$1),(IF(AND($N$2&gt;=$T$5,$N$2&lt;$U$5),_xlfn.IFS(P41&gt;=$AD$5,$AD$1,P41&gt;=$AC$5,$AC$1,P41&gt;=$AB$5,$AB$1,P41&gt;=$AA$5,$AA$1,P41&gt;=$Z$5,$Z$1,P41&gt;=$Y$5,$Y$1,P41&gt;=$X$5,$X$1,P41&gt;=$W$5,$W$1,P41&lt;$W$2,$V$1),(IF(AND($N$2&gt;=$T$6,$N$2&lt;$U$6),_xlfn.IFS(P41&gt;=$AD$6,$AD$1,P41&gt;=$AC$6,$AC$1,P41&gt;=$AB$6,$AB$1,P41&gt;=$AA$6,$AA$1,P41&gt;=$Z$6,$Z$1,P41&gt;=$Y$6,$Y$1,P41&gt;=$X$6,$X$1,P41&gt;=$W$6,$W$1,P41&lt;$W$2,$V$1),(IF(AND($N$2&gt;=$T$7,$N$2&lt;$U$7),_xlfn.IFS(P41&gt;=$AD$7,$AD$1,P41&gt;=$AC$7,$AC$1,P41&gt;=$AB$7,$AB$1,P41&gt;=$AA$7,$AA$1,P41&gt;=$Z$7,$Z$1,P41&gt;=$Y$7,$Y$1,P41&gt;=$X$7,$X$1,P41&gt;=$W$7,$W$1,P41&lt;$W$2,$V$1),(IF(AND($N$2&gt;=$T$8,$N$2&lt;$U$8),_xlfn.IFS(P41&gt;=$AD$8,$AD$1,P41&gt;=$AC$8,$AC$1,P41&gt;=$AB$8,$AB$1,P41&gt;=$AA$8,$AA$1,P41&gt;=$Z$8,$Z$1,P41&gt;=$Y$8,$Y$1,P41&gt;=$X$8,$X$1,P41&gt;=$W$8,$W$1,P41&lt;$W$2,$V$1),(IF(AND($N$2&gt;=$T$9,$N$2&lt;$U$9),_xlfn.IFS(P41&gt;=$AD$9,$AD$1,P41&gt;=$AC$9,$AC$1,P41&gt;=$AB$9,$AB$1,P41&gt;=$AA$9,$AA$1,P41&gt;=$Z$9,$Z$1,P41&gt;=$Y$9,$Y$1,P41&gt;=$X$9,$X$1,P41&gt;=$W$9,$W$1),$W$1))))))))))))))),IF(AND($N$2&gt;=$T$2,$N$2&lt;=$U$2),IF(P41&gt;=$W$2,$W$1,$V$1),IF(AND($N$2&gt;=$T$3,$N$2&lt;$U$3),IF(P41&gt;=$W$3,$W$1,$V$1),IF(AND($N$2&gt;=$T$4,$N$2&lt;$U$4),IF(P41&gt;=$W$4,$W$1,$V$1),IF(AND($N$2&gt;=$T$5,$N$2&lt;$U$5),IF(P41&gt;=$W$5,$W$1,$V$1),IF(AND($N$2&gt;=$T$6,$N$2&lt;$U$6),IF(P41&gt;=$W$6,$W$1,$V$1),IF(AND($N$2&gt;=$T$7,$N$2&lt;$U$7),IF(P41&gt;=$W$7,$W$1,$V$1),IF(AND($N$2&gt;=$T$8,$N$2&lt;$U$8),IF(P41&gt;=$W$8,$W$1,$V$1),IF(AND($N$2&gt;=$T$9,$N$2&lt;$U$9),IF(P41&gt;=$W$9,$W$1,$V$1),""))))))))),"")</f>
        <v>BB</v>
      </c>
      <c r="M41" s="9" t="str" cm="1">
        <f t="array" ref="M41">IF(E41&lt;&gt;"",IF(AND(E41&lt;&gt;"GR",E41&gt;=40,J41&gt;=30),_xlfn.IFS(Q41&gt;=$AG$2,$AD$19,Q41&gt;=$AG$3,$AC$19,Q41&gt;=$AG$4,$AB$19,Q41&gt;=$AG$5,$AA$19,Q41&gt;=$AG$6,$Z$19,Q41&gt;=$AG$7,$Y$19,Q41&gt;=$AG$8,$X$19,Q41&gt;=$AG$9,$V$19),L41),"")</f>
        <v>BB</v>
      </c>
      <c r="N41" s="9"/>
      <c r="O41" s="9"/>
      <c r="P41" s="9">
        <f t="shared" si="2"/>
        <v>60</v>
      </c>
      <c r="Q41" s="9">
        <f t="shared" si="3"/>
        <v>60</v>
      </c>
      <c r="R41" s="9">
        <f t="shared" si="4"/>
        <v>0.99</v>
      </c>
    </row>
    <row r="42" spans="1:18" x14ac:dyDescent="0.35">
      <c r="A42" s="3" t="s">
        <v>8</v>
      </c>
      <c r="B42" s="3">
        <v>41</v>
      </c>
      <c r="C42" s="3">
        <v>55</v>
      </c>
      <c r="D42" s="3">
        <v>65</v>
      </c>
      <c r="E42" s="3" t="s">
        <v>34</v>
      </c>
      <c r="F42" s="22">
        <f t="shared" si="5"/>
        <v>65</v>
      </c>
      <c r="G42" s="22">
        <f t="shared" si="6"/>
        <v>55</v>
      </c>
      <c r="H42" s="22">
        <f t="shared" si="7"/>
        <v>65</v>
      </c>
      <c r="I42" s="9">
        <f t="shared" si="8"/>
        <v>61</v>
      </c>
      <c r="J42" s="9">
        <f t="shared" si="0"/>
        <v>61</v>
      </c>
      <c r="K42" s="10">
        <f t="shared" si="1"/>
        <v>3721</v>
      </c>
      <c r="L42" s="9" t="str" cm="1">
        <f t="array" ref="L42">IF(D42&lt;&gt;"",IF(AND(H42&gt;=40,I42&gt;=30),IF(AND($N$2&gt;=$T$2,$N$2&lt;=$U$2),_xlfn.IFS(P42&gt;=$AD$2,$AD$1,P42&gt;=$AC$2,$AC$1,P42&gt;=$AB$2,$AB$1,P42&gt;=$AA$2,$AA$1,P42&gt;=$Z$2,$Z$1,P42&gt;=$Y$2,$Y$1,P42&gt;=$X$2,$X$1,P42&gt;=$W$2,$W$1,P42&lt;$W$2,$V$1),(IF(AND($N$2&gt;=$T$3,$N$2&lt;$U$3),_xlfn.IFS(P42&gt;=$AD$3,$AD$1,P42&gt;=$AC$3,$AC$1,P42&gt;=$AB$3,$AB$1,P42&gt;=$AA$3,$AA$1,P42&gt;=$Z$3,$Z$1,P42&gt;=$Y$3,$Y$1,P42&gt;=$X$3,$X$1,P42&gt;=$W$3,$W$1,P42&lt;$W$2,$V$1),(IF(AND($N$2&gt;=$T$4,$N$2&lt;$U$4),_xlfn.IFS(P42&gt;=$AD$4,$AD$1,P42&gt;=$AC$4,$AC$1,P42&gt;=$AB$4,$AB$1,P42&gt;=$AA$4,$AA$1,P42&gt;=$Z$4,$Z$1,P42&gt;=$Y$4,$Y$1,P42&gt;=$X$4,$X$1,P42&gt;=$W$4,$W$1,P42&lt;$W$2,$V$1),(IF(AND($N$2&gt;=$T$5,$N$2&lt;$U$5),_xlfn.IFS(P42&gt;=$AD$5,$AD$1,P42&gt;=$AC$5,$AC$1,P42&gt;=$AB$5,$AB$1,P42&gt;=$AA$5,$AA$1,P42&gt;=$Z$5,$Z$1,P42&gt;=$Y$5,$Y$1,P42&gt;=$X$5,$X$1,P42&gt;=$W$5,$W$1,P42&lt;$W$2,$V$1),(IF(AND($N$2&gt;=$T$6,$N$2&lt;$U$6),_xlfn.IFS(P42&gt;=$AD$6,$AD$1,P42&gt;=$AC$6,$AC$1,P42&gt;=$AB$6,$AB$1,P42&gt;=$AA$6,$AA$1,P42&gt;=$Z$6,$Z$1,P42&gt;=$Y$6,$Y$1,P42&gt;=$X$6,$X$1,P42&gt;=$W$6,$W$1,P42&lt;$W$2,$V$1),(IF(AND($N$2&gt;=$T$7,$N$2&lt;$U$7),_xlfn.IFS(P42&gt;=$AD$7,$AD$1,P42&gt;=$AC$7,$AC$1,P42&gt;=$AB$7,$AB$1,P42&gt;=$AA$7,$AA$1,P42&gt;=$Z$7,$Z$1,P42&gt;=$Y$7,$Y$1,P42&gt;=$X$7,$X$1,P42&gt;=$W$7,$W$1,P42&lt;$W$2,$V$1),(IF(AND($N$2&gt;=$T$8,$N$2&lt;$U$8),_xlfn.IFS(P42&gt;=$AD$8,$AD$1,P42&gt;=$AC$8,$AC$1,P42&gt;=$AB$8,$AB$1,P42&gt;=$AA$8,$AA$1,P42&gt;=$Z$8,$Z$1,P42&gt;=$Y$8,$Y$1,P42&gt;=$X$8,$X$1,P42&gt;=$W$8,$W$1,P42&lt;$W$2,$V$1),(IF(AND($N$2&gt;=$T$9,$N$2&lt;$U$9),_xlfn.IFS(P42&gt;=$AD$9,$AD$1,P42&gt;=$AC$9,$AC$1,P42&gt;=$AB$9,$AB$1,P42&gt;=$AA$9,$AA$1,P42&gt;=$Z$9,$Z$1,P42&gt;=$Y$9,$Y$1,P42&gt;=$X$9,$X$1,P42&gt;=$W$9,$W$1),$W$1))))))))))))))),IF(AND($N$2&gt;=$T$2,$N$2&lt;=$U$2),IF(P42&gt;=$W$2,$W$1,$V$1),IF(AND($N$2&gt;=$T$3,$N$2&lt;$U$3),IF(P42&gt;=$W$3,$W$1,$V$1),IF(AND($N$2&gt;=$T$4,$N$2&lt;$U$4),IF(P42&gt;=$W$4,$W$1,$V$1),IF(AND($N$2&gt;=$T$5,$N$2&lt;$U$5),IF(P42&gt;=$W$5,$W$1,$V$1),IF(AND($N$2&gt;=$T$6,$N$2&lt;$U$6),IF(P42&gt;=$W$6,$W$1,$V$1),IF(AND($N$2&gt;=$T$7,$N$2&lt;$U$7),IF(P42&gt;=$W$7,$W$1,$V$1),IF(AND($N$2&gt;=$T$8,$N$2&lt;$U$8),IF(P42&gt;=$W$8,$W$1,$V$1),IF(AND($N$2&gt;=$T$9,$N$2&lt;$U$9),IF(P42&gt;=$W$9,$W$1,$V$1),""))))))))),"")</f>
        <v>BB</v>
      </c>
      <c r="M42" s="9" t="str" cm="1">
        <f t="array" ref="M42">IF(E42&lt;&gt;"",IF(AND(E42&lt;&gt;"GR",E42&gt;=40,J42&gt;=30),_xlfn.IFS(Q42&gt;=$AG$2,$AD$19,Q42&gt;=$AG$3,$AC$19,Q42&gt;=$AG$4,$AB$19,Q42&gt;=$AG$5,$AA$19,Q42&gt;=$AG$6,$Z$19,Q42&gt;=$AG$7,$Y$19,Q42&gt;=$AG$8,$X$19,Q42&gt;=$AG$9,$V$19),L42),"")</f>
        <v>BB</v>
      </c>
      <c r="N42" s="9"/>
      <c r="O42" s="9"/>
      <c r="P42" s="9">
        <f t="shared" si="2"/>
        <v>60</v>
      </c>
      <c r="Q42" s="9">
        <f t="shared" si="3"/>
        <v>60</v>
      </c>
      <c r="R42" s="9">
        <f t="shared" si="4"/>
        <v>0.98</v>
      </c>
    </row>
    <row r="43" spans="1:18" x14ac:dyDescent="0.35">
      <c r="A43" s="3" t="s">
        <v>8</v>
      </c>
      <c r="B43" s="3">
        <v>42</v>
      </c>
      <c r="C43" s="3">
        <v>31</v>
      </c>
      <c r="D43" s="3">
        <v>81</v>
      </c>
      <c r="E43" s="3" t="s">
        <v>34</v>
      </c>
      <c r="F43" s="22">
        <f t="shared" si="5"/>
        <v>81</v>
      </c>
      <c r="G43" s="22">
        <f t="shared" si="6"/>
        <v>31</v>
      </c>
      <c r="H43" s="22">
        <f t="shared" si="7"/>
        <v>81</v>
      </c>
      <c r="I43" s="9">
        <f t="shared" si="8"/>
        <v>61</v>
      </c>
      <c r="J43" s="9">
        <f t="shared" si="0"/>
        <v>61</v>
      </c>
      <c r="K43" s="10">
        <f t="shared" si="1"/>
        <v>3721</v>
      </c>
      <c r="L43" s="9" t="str" cm="1">
        <f t="array" ref="L43">IF(D43&lt;&gt;"",IF(AND(H43&gt;=40,I43&gt;=30),IF(AND($N$2&gt;=$T$2,$N$2&lt;=$U$2),_xlfn.IFS(P43&gt;=$AD$2,$AD$1,P43&gt;=$AC$2,$AC$1,P43&gt;=$AB$2,$AB$1,P43&gt;=$AA$2,$AA$1,P43&gt;=$Z$2,$Z$1,P43&gt;=$Y$2,$Y$1,P43&gt;=$X$2,$X$1,P43&gt;=$W$2,$W$1,P43&lt;$W$2,$V$1),(IF(AND($N$2&gt;=$T$3,$N$2&lt;$U$3),_xlfn.IFS(P43&gt;=$AD$3,$AD$1,P43&gt;=$AC$3,$AC$1,P43&gt;=$AB$3,$AB$1,P43&gt;=$AA$3,$AA$1,P43&gt;=$Z$3,$Z$1,P43&gt;=$Y$3,$Y$1,P43&gt;=$X$3,$X$1,P43&gt;=$W$3,$W$1,P43&lt;$W$2,$V$1),(IF(AND($N$2&gt;=$T$4,$N$2&lt;$U$4),_xlfn.IFS(P43&gt;=$AD$4,$AD$1,P43&gt;=$AC$4,$AC$1,P43&gt;=$AB$4,$AB$1,P43&gt;=$AA$4,$AA$1,P43&gt;=$Z$4,$Z$1,P43&gt;=$Y$4,$Y$1,P43&gt;=$X$4,$X$1,P43&gt;=$W$4,$W$1,P43&lt;$W$2,$V$1),(IF(AND($N$2&gt;=$T$5,$N$2&lt;$U$5),_xlfn.IFS(P43&gt;=$AD$5,$AD$1,P43&gt;=$AC$5,$AC$1,P43&gt;=$AB$5,$AB$1,P43&gt;=$AA$5,$AA$1,P43&gt;=$Z$5,$Z$1,P43&gt;=$Y$5,$Y$1,P43&gt;=$X$5,$X$1,P43&gt;=$W$5,$W$1,P43&lt;$W$2,$V$1),(IF(AND($N$2&gt;=$T$6,$N$2&lt;$U$6),_xlfn.IFS(P43&gt;=$AD$6,$AD$1,P43&gt;=$AC$6,$AC$1,P43&gt;=$AB$6,$AB$1,P43&gt;=$AA$6,$AA$1,P43&gt;=$Z$6,$Z$1,P43&gt;=$Y$6,$Y$1,P43&gt;=$X$6,$X$1,P43&gt;=$W$6,$W$1,P43&lt;$W$2,$V$1),(IF(AND($N$2&gt;=$T$7,$N$2&lt;$U$7),_xlfn.IFS(P43&gt;=$AD$7,$AD$1,P43&gt;=$AC$7,$AC$1,P43&gt;=$AB$7,$AB$1,P43&gt;=$AA$7,$AA$1,P43&gt;=$Z$7,$Z$1,P43&gt;=$Y$7,$Y$1,P43&gt;=$X$7,$X$1,P43&gt;=$W$7,$W$1,P43&lt;$W$2,$V$1),(IF(AND($N$2&gt;=$T$8,$N$2&lt;$U$8),_xlfn.IFS(P43&gt;=$AD$8,$AD$1,P43&gt;=$AC$8,$AC$1,P43&gt;=$AB$8,$AB$1,P43&gt;=$AA$8,$AA$1,P43&gt;=$Z$8,$Z$1,P43&gt;=$Y$8,$Y$1,P43&gt;=$X$8,$X$1,P43&gt;=$W$8,$W$1,P43&lt;$W$2,$V$1),(IF(AND($N$2&gt;=$T$9,$N$2&lt;$U$9),_xlfn.IFS(P43&gt;=$AD$9,$AD$1,P43&gt;=$AC$9,$AC$1,P43&gt;=$AB$9,$AB$1,P43&gt;=$AA$9,$AA$1,P43&gt;=$Z$9,$Z$1,P43&gt;=$Y$9,$Y$1,P43&gt;=$X$9,$X$1,P43&gt;=$W$9,$W$1),$W$1))))))))))))))),IF(AND($N$2&gt;=$T$2,$N$2&lt;=$U$2),IF(P43&gt;=$W$2,$W$1,$V$1),IF(AND($N$2&gt;=$T$3,$N$2&lt;$U$3),IF(P43&gt;=$W$3,$W$1,$V$1),IF(AND($N$2&gt;=$T$4,$N$2&lt;$U$4),IF(P43&gt;=$W$4,$W$1,$V$1),IF(AND($N$2&gt;=$T$5,$N$2&lt;$U$5),IF(P43&gt;=$W$5,$W$1,$V$1),IF(AND($N$2&gt;=$T$6,$N$2&lt;$U$6),IF(P43&gt;=$W$6,$W$1,$V$1),IF(AND($N$2&gt;=$T$7,$N$2&lt;$U$7),IF(P43&gt;=$W$7,$W$1,$V$1),IF(AND($N$2&gt;=$T$8,$N$2&lt;$U$8),IF(P43&gt;=$W$8,$W$1,$V$1),IF(AND($N$2&gt;=$T$9,$N$2&lt;$U$9),IF(P43&gt;=$W$9,$W$1,$V$1),""))))))))),"")</f>
        <v>BB</v>
      </c>
      <c r="M43" s="9" t="str" cm="1">
        <f t="array" ref="M43">IF(E43&lt;&gt;"",IF(AND(E43&lt;&gt;"GR",E43&gt;=40,J43&gt;=30),_xlfn.IFS(Q43&gt;=$AG$2,$AD$19,Q43&gt;=$AG$3,$AC$19,Q43&gt;=$AG$4,$AB$19,Q43&gt;=$AG$5,$AA$19,Q43&gt;=$AG$6,$Z$19,Q43&gt;=$AG$7,$Y$19,Q43&gt;=$AG$8,$X$19,Q43&gt;=$AG$9,$V$19),L43),"")</f>
        <v>BB</v>
      </c>
      <c r="N43" s="9"/>
      <c r="O43" s="9"/>
      <c r="P43" s="9">
        <f t="shared" si="2"/>
        <v>60</v>
      </c>
      <c r="Q43" s="9">
        <f t="shared" si="3"/>
        <v>60</v>
      </c>
      <c r="R43" s="9">
        <f t="shared" si="4"/>
        <v>0.98</v>
      </c>
    </row>
    <row r="44" spans="1:18" x14ac:dyDescent="0.35">
      <c r="A44" s="3" t="s">
        <v>8</v>
      </c>
      <c r="B44" s="3">
        <v>43</v>
      </c>
      <c r="C44" s="3">
        <v>53</v>
      </c>
      <c r="D44" s="3">
        <v>66</v>
      </c>
      <c r="E44" s="3" t="s">
        <v>34</v>
      </c>
      <c r="F44" s="22">
        <f t="shared" si="5"/>
        <v>66</v>
      </c>
      <c r="G44" s="22">
        <f t="shared" si="6"/>
        <v>53</v>
      </c>
      <c r="H44" s="22">
        <f t="shared" si="7"/>
        <v>66</v>
      </c>
      <c r="I44" s="9">
        <f t="shared" si="8"/>
        <v>60.800000000000004</v>
      </c>
      <c r="J44" s="9">
        <f t="shared" si="0"/>
        <v>60.8</v>
      </c>
      <c r="K44" s="10">
        <f t="shared" si="1"/>
        <v>3696.6400000000003</v>
      </c>
      <c r="L44" s="9" t="str" cm="1">
        <f t="array" ref="L44">IF(D44&lt;&gt;"",IF(AND(H44&gt;=40,I44&gt;=30),IF(AND($N$2&gt;=$T$2,$N$2&lt;=$U$2),_xlfn.IFS(P44&gt;=$AD$2,$AD$1,P44&gt;=$AC$2,$AC$1,P44&gt;=$AB$2,$AB$1,P44&gt;=$AA$2,$AA$1,P44&gt;=$Z$2,$Z$1,P44&gt;=$Y$2,$Y$1,P44&gt;=$X$2,$X$1,P44&gt;=$W$2,$W$1,P44&lt;$W$2,$V$1),(IF(AND($N$2&gt;=$T$3,$N$2&lt;$U$3),_xlfn.IFS(P44&gt;=$AD$3,$AD$1,P44&gt;=$AC$3,$AC$1,P44&gt;=$AB$3,$AB$1,P44&gt;=$AA$3,$AA$1,P44&gt;=$Z$3,$Z$1,P44&gt;=$Y$3,$Y$1,P44&gt;=$X$3,$X$1,P44&gt;=$W$3,$W$1,P44&lt;$W$2,$V$1),(IF(AND($N$2&gt;=$T$4,$N$2&lt;$U$4),_xlfn.IFS(P44&gt;=$AD$4,$AD$1,P44&gt;=$AC$4,$AC$1,P44&gt;=$AB$4,$AB$1,P44&gt;=$AA$4,$AA$1,P44&gt;=$Z$4,$Z$1,P44&gt;=$Y$4,$Y$1,P44&gt;=$X$4,$X$1,P44&gt;=$W$4,$W$1,P44&lt;$W$2,$V$1),(IF(AND($N$2&gt;=$T$5,$N$2&lt;$U$5),_xlfn.IFS(P44&gt;=$AD$5,$AD$1,P44&gt;=$AC$5,$AC$1,P44&gt;=$AB$5,$AB$1,P44&gt;=$AA$5,$AA$1,P44&gt;=$Z$5,$Z$1,P44&gt;=$Y$5,$Y$1,P44&gt;=$X$5,$X$1,P44&gt;=$W$5,$W$1,P44&lt;$W$2,$V$1),(IF(AND($N$2&gt;=$T$6,$N$2&lt;$U$6),_xlfn.IFS(P44&gt;=$AD$6,$AD$1,P44&gt;=$AC$6,$AC$1,P44&gt;=$AB$6,$AB$1,P44&gt;=$AA$6,$AA$1,P44&gt;=$Z$6,$Z$1,P44&gt;=$Y$6,$Y$1,P44&gt;=$X$6,$X$1,P44&gt;=$W$6,$W$1,P44&lt;$W$2,$V$1),(IF(AND($N$2&gt;=$T$7,$N$2&lt;$U$7),_xlfn.IFS(P44&gt;=$AD$7,$AD$1,P44&gt;=$AC$7,$AC$1,P44&gt;=$AB$7,$AB$1,P44&gt;=$AA$7,$AA$1,P44&gt;=$Z$7,$Z$1,P44&gt;=$Y$7,$Y$1,P44&gt;=$X$7,$X$1,P44&gt;=$W$7,$W$1,P44&lt;$W$2,$V$1),(IF(AND($N$2&gt;=$T$8,$N$2&lt;$U$8),_xlfn.IFS(P44&gt;=$AD$8,$AD$1,P44&gt;=$AC$8,$AC$1,P44&gt;=$AB$8,$AB$1,P44&gt;=$AA$8,$AA$1,P44&gt;=$Z$8,$Z$1,P44&gt;=$Y$8,$Y$1,P44&gt;=$X$8,$X$1,P44&gt;=$W$8,$W$1,P44&lt;$W$2,$V$1),(IF(AND($N$2&gt;=$T$9,$N$2&lt;$U$9),_xlfn.IFS(P44&gt;=$AD$9,$AD$1,P44&gt;=$AC$9,$AC$1,P44&gt;=$AB$9,$AB$1,P44&gt;=$AA$9,$AA$1,P44&gt;=$Z$9,$Z$1,P44&gt;=$Y$9,$Y$1,P44&gt;=$X$9,$X$1,P44&gt;=$W$9,$W$1),$W$1))))))))))))))),IF(AND($N$2&gt;=$T$2,$N$2&lt;=$U$2),IF(P44&gt;=$W$2,$W$1,$V$1),IF(AND($N$2&gt;=$T$3,$N$2&lt;$U$3),IF(P44&gt;=$W$3,$W$1,$V$1),IF(AND($N$2&gt;=$T$4,$N$2&lt;$U$4),IF(P44&gt;=$W$4,$W$1,$V$1),IF(AND($N$2&gt;=$T$5,$N$2&lt;$U$5),IF(P44&gt;=$W$5,$W$1,$V$1),IF(AND($N$2&gt;=$T$6,$N$2&lt;$U$6),IF(P44&gt;=$W$6,$W$1,$V$1),IF(AND($N$2&gt;=$T$7,$N$2&lt;$U$7),IF(P44&gt;=$W$7,$W$1,$V$1),IF(AND($N$2&gt;=$T$8,$N$2&lt;$U$8),IF(P44&gt;=$W$8,$W$1,$V$1),IF(AND($N$2&gt;=$T$9,$N$2&lt;$U$9),IF(P44&gt;=$W$9,$W$1,$V$1),""))))))))),"")</f>
        <v>BB</v>
      </c>
      <c r="M44" s="9" t="str" cm="1">
        <f t="array" ref="M44">IF(E44&lt;&gt;"",IF(AND(E44&lt;&gt;"GR",E44&gt;=40,J44&gt;=30),_xlfn.IFS(Q44&gt;=$AG$2,$AD$19,Q44&gt;=$AG$3,$AC$19,Q44&gt;=$AG$4,$AB$19,Q44&gt;=$AG$5,$AA$19,Q44&gt;=$AG$6,$Z$19,Q44&gt;=$AG$7,$Y$19,Q44&gt;=$AG$8,$X$19,Q44&gt;=$AG$9,$V$19),L44),"")</f>
        <v>BB</v>
      </c>
      <c r="N44" s="9"/>
      <c r="O44" s="9"/>
      <c r="P44" s="9">
        <f t="shared" si="2"/>
        <v>60</v>
      </c>
      <c r="Q44" s="9">
        <f t="shared" si="3"/>
        <v>60</v>
      </c>
      <c r="R44" s="9">
        <f t="shared" si="4"/>
        <v>0.97</v>
      </c>
    </row>
    <row r="45" spans="1:18" x14ac:dyDescent="0.35">
      <c r="A45" s="3" t="s">
        <v>8</v>
      </c>
      <c r="B45" s="3">
        <v>44</v>
      </c>
      <c r="C45" s="3">
        <v>67</v>
      </c>
      <c r="D45" s="3">
        <v>56</v>
      </c>
      <c r="E45" s="3" t="s">
        <v>34</v>
      </c>
      <c r="F45" s="22">
        <f t="shared" si="5"/>
        <v>56</v>
      </c>
      <c r="G45" s="22">
        <f t="shared" si="6"/>
        <v>67</v>
      </c>
      <c r="H45" s="22">
        <f t="shared" si="7"/>
        <v>56</v>
      </c>
      <c r="I45" s="9">
        <f t="shared" si="8"/>
        <v>60.400000000000006</v>
      </c>
      <c r="J45" s="9">
        <f t="shared" si="0"/>
        <v>60.4</v>
      </c>
      <c r="K45" s="10">
        <f t="shared" si="1"/>
        <v>3648.1600000000008</v>
      </c>
      <c r="L45" s="9" t="str" cm="1">
        <f t="array" ref="L45">IF(D45&lt;&gt;"",IF(AND(H45&gt;=40,I45&gt;=30),IF(AND($N$2&gt;=$T$2,$N$2&lt;=$U$2),_xlfn.IFS(P45&gt;=$AD$2,$AD$1,P45&gt;=$AC$2,$AC$1,P45&gt;=$AB$2,$AB$1,P45&gt;=$AA$2,$AA$1,P45&gt;=$Z$2,$Z$1,P45&gt;=$Y$2,$Y$1,P45&gt;=$X$2,$X$1,P45&gt;=$W$2,$W$1,P45&lt;$W$2,$V$1),(IF(AND($N$2&gt;=$T$3,$N$2&lt;$U$3),_xlfn.IFS(P45&gt;=$AD$3,$AD$1,P45&gt;=$AC$3,$AC$1,P45&gt;=$AB$3,$AB$1,P45&gt;=$AA$3,$AA$1,P45&gt;=$Z$3,$Z$1,P45&gt;=$Y$3,$Y$1,P45&gt;=$X$3,$X$1,P45&gt;=$W$3,$W$1,P45&lt;$W$2,$V$1),(IF(AND($N$2&gt;=$T$4,$N$2&lt;$U$4),_xlfn.IFS(P45&gt;=$AD$4,$AD$1,P45&gt;=$AC$4,$AC$1,P45&gt;=$AB$4,$AB$1,P45&gt;=$AA$4,$AA$1,P45&gt;=$Z$4,$Z$1,P45&gt;=$Y$4,$Y$1,P45&gt;=$X$4,$X$1,P45&gt;=$W$4,$W$1,P45&lt;$W$2,$V$1),(IF(AND($N$2&gt;=$T$5,$N$2&lt;$U$5),_xlfn.IFS(P45&gt;=$AD$5,$AD$1,P45&gt;=$AC$5,$AC$1,P45&gt;=$AB$5,$AB$1,P45&gt;=$AA$5,$AA$1,P45&gt;=$Z$5,$Z$1,P45&gt;=$Y$5,$Y$1,P45&gt;=$X$5,$X$1,P45&gt;=$W$5,$W$1,P45&lt;$W$2,$V$1),(IF(AND($N$2&gt;=$T$6,$N$2&lt;$U$6),_xlfn.IFS(P45&gt;=$AD$6,$AD$1,P45&gt;=$AC$6,$AC$1,P45&gt;=$AB$6,$AB$1,P45&gt;=$AA$6,$AA$1,P45&gt;=$Z$6,$Z$1,P45&gt;=$Y$6,$Y$1,P45&gt;=$X$6,$X$1,P45&gt;=$W$6,$W$1,P45&lt;$W$2,$V$1),(IF(AND($N$2&gt;=$T$7,$N$2&lt;$U$7),_xlfn.IFS(P45&gt;=$AD$7,$AD$1,P45&gt;=$AC$7,$AC$1,P45&gt;=$AB$7,$AB$1,P45&gt;=$AA$7,$AA$1,P45&gt;=$Z$7,$Z$1,P45&gt;=$Y$7,$Y$1,P45&gt;=$X$7,$X$1,P45&gt;=$W$7,$W$1,P45&lt;$W$2,$V$1),(IF(AND($N$2&gt;=$T$8,$N$2&lt;$U$8),_xlfn.IFS(P45&gt;=$AD$8,$AD$1,P45&gt;=$AC$8,$AC$1,P45&gt;=$AB$8,$AB$1,P45&gt;=$AA$8,$AA$1,P45&gt;=$Z$8,$Z$1,P45&gt;=$Y$8,$Y$1,P45&gt;=$X$8,$X$1,P45&gt;=$W$8,$W$1,P45&lt;$W$2,$V$1),(IF(AND($N$2&gt;=$T$9,$N$2&lt;$U$9),_xlfn.IFS(P45&gt;=$AD$9,$AD$1,P45&gt;=$AC$9,$AC$1,P45&gt;=$AB$9,$AB$1,P45&gt;=$AA$9,$AA$1,P45&gt;=$Z$9,$Z$1,P45&gt;=$Y$9,$Y$1,P45&gt;=$X$9,$X$1,P45&gt;=$W$9,$W$1),$W$1))))))))))))))),IF(AND($N$2&gt;=$T$2,$N$2&lt;=$U$2),IF(P45&gt;=$W$2,$W$1,$V$1),IF(AND($N$2&gt;=$T$3,$N$2&lt;$U$3),IF(P45&gt;=$W$3,$W$1,$V$1),IF(AND($N$2&gt;=$T$4,$N$2&lt;$U$4),IF(P45&gt;=$W$4,$W$1,$V$1),IF(AND($N$2&gt;=$T$5,$N$2&lt;$U$5),IF(P45&gt;=$W$5,$W$1,$V$1),IF(AND($N$2&gt;=$T$6,$N$2&lt;$U$6),IF(P45&gt;=$W$6,$W$1,$V$1),IF(AND($N$2&gt;=$T$7,$N$2&lt;$U$7),IF(P45&gt;=$W$7,$W$1,$V$1),IF(AND($N$2&gt;=$T$8,$N$2&lt;$U$8),IF(P45&gt;=$W$8,$W$1,$V$1),IF(AND($N$2&gt;=$T$9,$N$2&lt;$U$9),IF(P45&gt;=$W$9,$W$1,$V$1),""))))))))),"")</f>
        <v>BB</v>
      </c>
      <c r="M45" s="9" t="str" cm="1">
        <f t="array" ref="M45">IF(E45&lt;&gt;"",IF(AND(E45&lt;&gt;"GR",E45&gt;=40,J45&gt;=30),_xlfn.IFS(Q45&gt;=$AG$2,$AD$19,Q45&gt;=$AG$3,$AC$19,Q45&gt;=$AG$4,$AB$19,Q45&gt;=$AG$5,$AA$19,Q45&gt;=$AG$6,$Z$19,Q45&gt;=$AG$7,$Y$19,Q45&gt;=$AG$8,$X$19,Q45&gt;=$AG$9,$V$19),L45),"")</f>
        <v>BB</v>
      </c>
      <c r="N45" s="9"/>
      <c r="O45" s="9"/>
      <c r="P45" s="9">
        <f t="shared" si="2"/>
        <v>59</v>
      </c>
      <c r="Q45" s="9">
        <f t="shared" si="3"/>
        <v>59</v>
      </c>
      <c r="R45" s="9">
        <f t="shared" si="4"/>
        <v>0.94</v>
      </c>
    </row>
    <row r="46" spans="1:18" x14ac:dyDescent="0.35">
      <c r="A46" s="3" t="s">
        <v>8</v>
      </c>
      <c r="B46" s="3">
        <v>45</v>
      </c>
      <c r="C46" s="3">
        <v>53</v>
      </c>
      <c r="D46" s="3">
        <v>65</v>
      </c>
      <c r="E46" s="3" t="s">
        <v>34</v>
      </c>
      <c r="F46" s="22">
        <f t="shared" si="5"/>
        <v>65</v>
      </c>
      <c r="G46" s="22">
        <f t="shared" si="6"/>
        <v>53</v>
      </c>
      <c r="H46" s="22">
        <f t="shared" si="7"/>
        <v>65</v>
      </c>
      <c r="I46" s="9">
        <f t="shared" si="8"/>
        <v>60.2</v>
      </c>
      <c r="J46" s="9">
        <f t="shared" si="0"/>
        <v>60.2</v>
      </c>
      <c r="K46" s="10">
        <f t="shared" si="1"/>
        <v>3624.0400000000004</v>
      </c>
      <c r="L46" s="9" t="str" cm="1">
        <f t="array" ref="L46">IF(D46&lt;&gt;"",IF(AND(H46&gt;=40,I46&gt;=30),IF(AND($N$2&gt;=$T$2,$N$2&lt;=$U$2),_xlfn.IFS(P46&gt;=$AD$2,$AD$1,P46&gt;=$AC$2,$AC$1,P46&gt;=$AB$2,$AB$1,P46&gt;=$AA$2,$AA$1,P46&gt;=$Z$2,$Z$1,P46&gt;=$Y$2,$Y$1,P46&gt;=$X$2,$X$1,P46&gt;=$W$2,$W$1,P46&lt;$W$2,$V$1),(IF(AND($N$2&gt;=$T$3,$N$2&lt;$U$3),_xlfn.IFS(P46&gt;=$AD$3,$AD$1,P46&gt;=$AC$3,$AC$1,P46&gt;=$AB$3,$AB$1,P46&gt;=$AA$3,$AA$1,P46&gt;=$Z$3,$Z$1,P46&gt;=$Y$3,$Y$1,P46&gt;=$X$3,$X$1,P46&gt;=$W$3,$W$1,P46&lt;$W$2,$V$1),(IF(AND($N$2&gt;=$T$4,$N$2&lt;$U$4),_xlfn.IFS(P46&gt;=$AD$4,$AD$1,P46&gt;=$AC$4,$AC$1,P46&gt;=$AB$4,$AB$1,P46&gt;=$AA$4,$AA$1,P46&gt;=$Z$4,$Z$1,P46&gt;=$Y$4,$Y$1,P46&gt;=$X$4,$X$1,P46&gt;=$W$4,$W$1,P46&lt;$W$2,$V$1),(IF(AND($N$2&gt;=$T$5,$N$2&lt;$U$5),_xlfn.IFS(P46&gt;=$AD$5,$AD$1,P46&gt;=$AC$5,$AC$1,P46&gt;=$AB$5,$AB$1,P46&gt;=$AA$5,$AA$1,P46&gt;=$Z$5,$Z$1,P46&gt;=$Y$5,$Y$1,P46&gt;=$X$5,$X$1,P46&gt;=$W$5,$W$1,P46&lt;$W$2,$V$1),(IF(AND($N$2&gt;=$T$6,$N$2&lt;$U$6),_xlfn.IFS(P46&gt;=$AD$6,$AD$1,P46&gt;=$AC$6,$AC$1,P46&gt;=$AB$6,$AB$1,P46&gt;=$AA$6,$AA$1,P46&gt;=$Z$6,$Z$1,P46&gt;=$Y$6,$Y$1,P46&gt;=$X$6,$X$1,P46&gt;=$W$6,$W$1,P46&lt;$W$2,$V$1),(IF(AND($N$2&gt;=$T$7,$N$2&lt;$U$7),_xlfn.IFS(P46&gt;=$AD$7,$AD$1,P46&gt;=$AC$7,$AC$1,P46&gt;=$AB$7,$AB$1,P46&gt;=$AA$7,$AA$1,P46&gt;=$Z$7,$Z$1,P46&gt;=$Y$7,$Y$1,P46&gt;=$X$7,$X$1,P46&gt;=$W$7,$W$1,P46&lt;$W$2,$V$1),(IF(AND($N$2&gt;=$T$8,$N$2&lt;$U$8),_xlfn.IFS(P46&gt;=$AD$8,$AD$1,P46&gt;=$AC$8,$AC$1,P46&gt;=$AB$8,$AB$1,P46&gt;=$AA$8,$AA$1,P46&gt;=$Z$8,$Z$1,P46&gt;=$Y$8,$Y$1,P46&gt;=$X$8,$X$1,P46&gt;=$W$8,$W$1,P46&lt;$W$2,$V$1),(IF(AND($N$2&gt;=$T$9,$N$2&lt;$U$9),_xlfn.IFS(P46&gt;=$AD$9,$AD$1,P46&gt;=$AC$9,$AC$1,P46&gt;=$AB$9,$AB$1,P46&gt;=$AA$9,$AA$1,P46&gt;=$Z$9,$Z$1,P46&gt;=$Y$9,$Y$1,P46&gt;=$X$9,$X$1,P46&gt;=$W$9,$W$1),$W$1))))))))))))))),IF(AND($N$2&gt;=$T$2,$N$2&lt;=$U$2),IF(P46&gt;=$W$2,$W$1,$V$1),IF(AND($N$2&gt;=$T$3,$N$2&lt;$U$3),IF(P46&gt;=$W$3,$W$1,$V$1),IF(AND($N$2&gt;=$T$4,$N$2&lt;$U$4),IF(P46&gt;=$W$4,$W$1,$V$1),IF(AND($N$2&gt;=$T$5,$N$2&lt;$U$5),IF(P46&gt;=$W$5,$W$1,$V$1),IF(AND($N$2&gt;=$T$6,$N$2&lt;$U$6),IF(P46&gt;=$W$6,$W$1,$V$1),IF(AND($N$2&gt;=$T$7,$N$2&lt;$U$7),IF(P46&gt;=$W$7,$W$1,$V$1),IF(AND($N$2&gt;=$T$8,$N$2&lt;$U$8),IF(P46&gt;=$W$8,$W$1,$V$1),IF(AND($N$2&gt;=$T$9,$N$2&lt;$U$9),IF(P46&gt;=$W$9,$W$1,$V$1),""))))))))),"")</f>
        <v>BB</v>
      </c>
      <c r="M46" s="9" t="str" cm="1">
        <f t="array" ref="M46">IF(E46&lt;&gt;"",IF(AND(E46&lt;&gt;"GR",E46&gt;=40,J46&gt;=30),_xlfn.IFS(Q46&gt;=$AG$2,$AD$19,Q46&gt;=$AG$3,$AC$19,Q46&gt;=$AG$4,$AB$19,Q46&gt;=$AG$5,$AA$19,Q46&gt;=$AG$6,$Z$19,Q46&gt;=$AG$7,$Y$19,Q46&gt;=$AG$8,$X$19,Q46&gt;=$AG$9,$V$19),L46),"")</f>
        <v>BB</v>
      </c>
      <c r="N46" s="9"/>
      <c r="O46" s="9"/>
      <c r="P46" s="9">
        <f t="shared" si="2"/>
        <v>59</v>
      </c>
      <c r="Q46" s="9">
        <f t="shared" si="3"/>
        <v>59</v>
      </c>
      <c r="R46" s="9">
        <f t="shared" si="4"/>
        <v>0.92</v>
      </c>
    </row>
    <row r="47" spans="1:18" x14ac:dyDescent="0.35">
      <c r="A47" s="3" t="s">
        <v>8</v>
      </c>
      <c r="B47" s="3">
        <v>46</v>
      </c>
      <c r="C47" s="3">
        <v>47</v>
      </c>
      <c r="D47" s="3">
        <v>69</v>
      </c>
      <c r="E47" s="3" t="s">
        <v>34</v>
      </c>
      <c r="F47" s="22">
        <f t="shared" si="5"/>
        <v>69</v>
      </c>
      <c r="G47" s="22">
        <f t="shared" si="6"/>
        <v>47</v>
      </c>
      <c r="H47" s="22">
        <f t="shared" si="7"/>
        <v>69</v>
      </c>
      <c r="I47" s="9">
        <f t="shared" si="8"/>
        <v>60.2</v>
      </c>
      <c r="J47" s="9">
        <f t="shared" si="0"/>
        <v>60.2</v>
      </c>
      <c r="K47" s="10">
        <f t="shared" si="1"/>
        <v>3624.0400000000004</v>
      </c>
      <c r="L47" s="9" t="str" cm="1">
        <f t="array" ref="L47">IF(D47&lt;&gt;"",IF(AND(H47&gt;=40,I47&gt;=30),IF(AND($N$2&gt;=$T$2,$N$2&lt;=$U$2),_xlfn.IFS(P47&gt;=$AD$2,$AD$1,P47&gt;=$AC$2,$AC$1,P47&gt;=$AB$2,$AB$1,P47&gt;=$AA$2,$AA$1,P47&gt;=$Z$2,$Z$1,P47&gt;=$Y$2,$Y$1,P47&gt;=$X$2,$X$1,P47&gt;=$W$2,$W$1,P47&lt;$W$2,$V$1),(IF(AND($N$2&gt;=$T$3,$N$2&lt;$U$3),_xlfn.IFS(P47&gt;=$AD$3,$AD$1,P47&gt;=$AC$3,$AC$1,P47&gt;=$AB$3,$AB$1,P47&gt;=$AA$3,$AA$1,P47&gt;=$Z$3,$Z$1,P47&gt;=$Y$3,$Y$1,P47&gt;=$X$3,$X$1,P47&gt;=$W$3,$W$1,P47&lt;$W$2,$V$1),(IF(AND($N$2&gt;=$T$4,$N$2&lt;$U$4),_xlfn.IFS(P47&gt;=$AD$4,$AD$1,P47&gt;=$AC$4,$AC$1,P47&gt;=$AB$4,$AB$1,P47&gt;=$AA$4,$AA$1,P47&gt;=$Z$4,$Z$1,P47&gt;=$Y$4,$Y$1,P47&gt;=$X$4,$X$1,P47&gt;=$W$4,$W$1,P47&lt;$W$2,$V$1),(IF(AND($N$2&gt;=$T$5,$N$2&lt;$U$5),_xlfn.IFS(P47&gt;=$AD$5,$AD$1,P47&gt;=$AC$5,$AC$1,P47&gt;=$AB$5,$AB$1,P47&gt;=$AA$5,$AA$1,P47&gt;=$Z$5,$Z$1,P47&gt;=$Y$5,$Y$1,P47&gt;=$X$5,$X$1,P47&gt;=$W$5,$W$1,P47&lt;$W$2,$V$1),(IF(AND($N$2&gt;=$T$6,$N$2&lt;$U$6),_xlfn.IFS(P47&gt;=$AD$6,$AD$1,P47&gt;=$AC$6,$AC$1,P47&gt;=$AB$6,$AB$1,P47&gt;=$AA$6,$AA$1,P47&gt;=$Z$6,$Z$1,P47&gt;=$Y$6,$Y$1,P47&gt;=$X$6,$X$1,P47&gt;=$W$6,$W$1,P47&lt;$W$2,$V$1),(IF(AND($N$2&gt;=$T$7,$N$2&lt;$U$7),_xlfn.IFS(P47&gt;=$AD$7,$AD$1,P47&gt;=$AC$7,$AC$1,P47&gt;=$AB$7,$AB$1,P47&gt;=$AA$7,$AA$1,P47&gt;=$Z$7,$Z$1,P47&gt;=$Y$7,$Y$1,P47&gt;=$X$7,$X$1,P47&gt;=$W$7,$W$1,P47&lt;$W$2,$V$1),(IF(AND($N$2&gt;=$T$8,$N$2&lt;$U$8),_xlfn.IFS(P47&gt;=$AD$8,$AD$1,P47&gt;=$AC$8,$AC$1,P47&gt;=$AB$8,$AB$1,P47&gt;=$AA$8,$AA$1,P47&gt;=$Z$8,$Z$1,P47&gt;=$Y$8,$Y$1,P47&gt;=$X$8,$X$1,P47&gt;=$W$8,$W$1,P47&lt;$W$2,$V$1),(IF(AND($N$2&gt;=$T$9,$N$2&lt;$U$9),_xlfn.IFS(P47&gt;=$AD$9,$AD$1,P47&gt;=$AC$9,$AC$1,P47&gt;=$AB$9,$AB$1,P47&gt;=$AA$9,$AA$1,P47&gt;=$Z$9,$Z$1,P47&gt;=$Y$9,$Y$1,P47&gt;=$X$9,$X$1,P47&gt;=$W$9,$W$1),$W$1))))))))))))))),IF(AND($N$2&gt;=$T$2,$N$2&lt;=$U$2),IF(P47&gt;=$W$2,$W$1,$V$1),IF(AND($N$2&gt;=$T$3,$N$2&lt;$U$3),IF(P47&gt;=$W$3,$W$1,$V$1),IF(AND($N$2&gt;=$T$4,$N$2&lt;$U$4),IF(P47&gt;=$W$4,$W$1,$V$1),IF(AND($N$2&gt;=$T$5,$N$2&lt;$U$5),IF(P47&gt;=$W$5,$W$1,$V$1),IF(AND($N$2&gt;=$T$6,$N$2&lt;$U$6),IF(P47&gt;=$W$6,$W$1,$V$1),IF(AND($N$2&gt;=$T$7,$N$2&lt;$U$7),IF(P47&gt;=$W$7,$W$1,$V$1),IF(AND($N$2&gt;=$T$8,$N$2&lt;$U$8),IF(P47&gt;=$W$8,$W$1,$V$1),IF(AND($N$2&gt;=$T$9,$N$2&lt;$U$9),IF(P47&gt;=$W$9,$W$1,$V$1),""))))))))),"")</f>
        <v>BB</v>
      </c>
      <c r="M47" s="9" t="str" cm="1">
        <f t="array" ref="M47">IF(E47&lt;&gt;"",IF(AND(E47&lt;&gt;"GR",E47&gt;=40,J47&gt;=30),_xlfn.IFS(Q47&gt;=$AG$2,$AD$19,Q47&gt;=$AG$3,$AC$19,Q47&gt;=$AG$4,$AB$19,Q47&gt;=$AG$5,$AA$19,Q47&gt;=$AG$6,$Z$19,Q47&gt;=$AG$7,$Y$19,Q47&gt;=$AG$8,$X$19,Q47&gt;=$AG$9,$V$19),L47),"")</f>
        <v>BB</v>
      </c>
      <c r="N47" s="9"/>
      <c r="O47" s="9"/>
      <c r="P47" s="9">
        <f t="shared" si="2"/>
        <v>59</v>
      </c>
      <c r="Q47" s="9">
        <f t="shared" si="3"/>
        <v>59</v>
      </c>
      <c r="R47" s="9">
        <f t="shared" si="4"/>
        <v>0.92</v>
      </c>
    </row>
    <row r="48" spans="1:18" x14ac:dyDescent="0.35">
      <c r="A48" s="3" t="s">
        <v>8</v>
      </c>
      <c r="B48" s="3">
        <v>47</v>
      </c>
      <c r="C48" s="3">
        <v>48</v>
      </c>
      <c r="D48" s="3">
        <v>68</v>
      </c>
      <c r="E48" s="3" t="s">
        <v>34</v>
      </c>
      <c r="F48" s="22">
        <f t="shared" si="5"/>
        <v>68</v>
      </c>
      <c r="G48" s="22">
        <f t="shared" si="6"/>
        <v>48</v>
      </c>
      <c r="H48" s="22">
        <f t="shared" si="7"/>
        <v>68</v>
      </c>
      <c r="I48" s="9">
        <f t="shared" si="8"/>
        <v>60</v>
      </c>
      <c r="J48" s="9">
        <f t="shared" si="0"/>
        <v>60</v>
      </c>
      <c r="K48" s="10">
        <f t="shared" si="1"/>
        <v>3600</v>
      </c>
      <c r="L48" s="9" t="str" cm="1">
        <f t="array" ref="L48">IF(D48&lt;&gt;"",IF(AND(H48&gt;=40,I48&gt;=30),IF(AND($N$2&gt;=$T$2,$N$2&lt;=$U$2),_xlfn.IFS(P48&gt;=$AD$2,$AD$1,P48&gt;=$AC$2,$AC$1,P48&gt;=$AB$2,$AB$1,P48&gt;=$AA$2,$AA$1,P48&gt;=$Z$2,$Z$1,P48&gt;=$Y$2,$Y$1,P48&gt;=$X$2,$X$1,P48&gt;=$W$2,$W$1,P48&lt;$W$2,$V$1),(IF(AND($N$2&gt;=$T$3,$N$2&lt;$U$3),_xlfn.IFS(P48&gt;=$AD$3,$AD$1,P48&gt;=$AC$3,$AC$1,P48&gt;=$AB$3,$AB$1,P48&gt;=$AA$3,$AA$1,P48&gt;=$Z$3,$Z$1,P48&gt;=$Y$3,$Y$1,P48&gt;=$X$3,$X$1,P48&gt;=$W$3,$W$1,P48&lt;$W$2,$V$1),(IF(AND($N$2&gt;=$T$4,$N$2&lt;$U$4),_xlfn.IFS(P48&gt;=$AD$4,$AD$1,P48&gt;=$AC$4,$AC$1,P48&gt;=$AB$4,$AB$1,P48&gt;=$AA$4,$AA$1,P48&gt;=$Z$4,$Z$1,P48&gt;=$Y$4,$Y$1,P48&gt;=$X$4,$X$1,P48&gt;=$W$4,$W$1,P48&lt;$W$2,$V$1),(IF(AND($N$2&gt;=$T$5,$N$2&lt;$U$5),_xlfn.IFS(P48&gt;=$AD$5,$AD$1,P48&gt;=$AC$5,$AC$1,P48&gt;=$AB$5,$AB$1,P48&gt;=$AA$5,$AA$1,P48&gt;=$Z$5,$Z$1,P48&gt;=$Y$5,$Y$1,P48&gt;=$X$5,$X$1,P48&gt;=$W$5,$W$1,P48&lt;$W$2,$V$1),(IF(AND($N$2&gt;=$T$6,$N$2&lt;$U$6),_xlfn.IFS(P48&gt;=$AD$6,$AD$1,P48&gt;=$AC$6,$AC$1,P48&gt;=$AB$6,$AB$1,P48&gt;=$AA$6,$AA$1,P48&gt;=$Z$6,$Z$1,P48&gt;=$Y$6,$Y$1,P48&gt;=$X$6,$X$1,P48&gt;=$W$6,$W$1,P48&lt;$W$2,$V$1),(IF(AND($N$2&gt;=$T$7,$N$2&lt;$U$7),_xlfn.IFS(P48&gt;=$AD$7,$AD$1,P48&gt;=$AC$7,$AC$1,P48&gt;=$AB$7,$AB$1,P48&gt;=$AA$7,$AA$1,P48&gt;=$Z$7,$Z$1,P48&gt;=$Y$7,$Y$1,P48&gt;=$X$7,$X$1,P48&gt;=$W$7,$W$1,P48&lt;$W$2,$V$1),(IF(AND($N$2&gt;=$T$8,$N$2&lt;$U$8),_xlfn.IFS(P48&gt;=$AD$8,$AD$1,P48&gt;=$AC$8,$AC$1,P48&gt;=$AB$8,$AB$1,P48&gt;=$AA$8,$AA$1,P48&gt;=$Z$8,$Z$1,P48&gt;=$Y$8,$Y$1,P48&gt;=$X$8,$X$1,P48&gt;=$W$8,$W$1,P48&lt;$W$2,$V$1),(IF(AND($N$2&gt;=$T$9,$N$2&lt;$U$9),_xlfn.IFS(P48&gt;=$AD$9,$AD$1,P48&gt;=$AC$9,$AC$1,P48&gt;=$AB$9,$AB$1,P48&gt;=$AA$9,$AA$1,P48&gt;=$Z$9,$Z$1,P48&gt;=$Y$9,$Y$1,P48&gt;=$X$9,$X$1,P48&gt;=$W$9,$W$1),$W$1))))))))))))))),IF(AND($N$2&gt;=$T$2,$N$2&lt;=$U$2),IF(P48&gt;=$W$2,$W$1,$V$1),IF(AND($N$2&gt;=$T$3,$N$2&lt;$U$3),IF(P48&gt;=$W$3,$W$1,$V$1),IF(AND($N$2&gt;=$T$4,$N$2&lt;$U$4),IF(P48&gt;=$W$4,$W$1,$V$1),IF(AND($N$2&gt;=$T$5,$N$2&lt;$U$5),IF(P48&gt;=$W$5,$W$1,$V$1),IF(AND($N$2&gt;=$T$6,$N$2&lt;$U$6),IF(P48&gt;=$W$6,$W$1,$V$1),IF(AND($N$2&gt;=$T$7,$N$2&lt;$U$7),IF(P48&gt;=$W$7,$W$1,$V$1),IF(AND($N$2&gt;=$T$8,$N$2&lt;$U$8),IF(P48&gt;=$W$8,$W$1,$V$1),IF(AND($N$2&gt;=$T$9,$N$2&lt;$U$9),IF(P48&gt;=$W$9,$W$1,$V$1),""))))))))),"")</f>
        <v>BB</v>
      </c>
      <c r="M48" s="9" t="str" cm="1">
        <f t="array" ref="M48">IF(E48&lt;&gt;"",IF(AND(E48&lt;&gt;"GR",E48&gt;=40,J48&gt;=30),_xlfn.IFS(Q48&gt;=$AG$2,$AD$19,Q48&gt;=$AG$3,$AC$19,Q48&gt;=$AG$4,$AB$19,Q48&gt;=$AG$5,$AA$19,Q48&gt;=$AG$6,$Z$19,Q48&gt;=$AG$7,$Y$19,Q48&gt;=$AG$8,$X$19,Q48&gt;=$AG$9,$V$19),L48),"")</f>
        <v>BB</v>
      </c>
      <c r="N48" s="9"/>
      <c r="O48" s="9"/>
      <c r="P48" s="9">
        <f t="shared" si="2"/>
        <v>59</v>
      </c>
      <c r="Q48" s="9">
        <f t="shared" si="3"/>
        <v>59</v>
      </c>
      <c r="R48" s="9">
        <f t="shared" si="4"/>
        <v>0.91</v>
      </c>
    </row>
    <row r="49" spans="1:18" x14ac:dyDescent="0.35">
      <c r="A49" s="3" t="s">
        <v>8</v>
      </c>
      <c r="B49" s="3">
        <v>48</v>
      </c>
      <c r="C49" s="3">
        <v>40</v>
      </c>
      <c r="D49" s="3">
        <v>72</v>
      </c>
      <c r="E49" s="3" t="s">
        <v>34</v>
      </c>
      <c r="F49" s="22">
        <f t="shared" si="5"/>
        <v>72</v>
      </c>
      <c r="G49" s="22">
        <f t="shared" si="6"/>
        <v>40</v>
      </c>
      <c r="H49" s="22">
        <f t="shared" si="7"/>
        <v>72</v>
      </c>
      <c r="I49" s="9">
        <f t="shared" si="8"/>
        <v>59.199999999999996</v>
      </c>
      <c r="J49" s="9">
        <f t="shared" si="0"/>
        <v>59.2</v>
      </c>
      <c r="K49" s="10">
        <f t="shared" si="1"/>
        <v>3504.6399999999994</v>
      </c>
      <c r="L49" s="9" t="str" cm="1">
        <f t="array" ref="L49">IF(D49&lt;&gt;"",IF(AND(H49&gt;=40,I49&gt;=30),IF(AND($N$2&gt;=$T$2,$N$2&lt;=$U$2),_xlfn.IFS(P49&gt;=$AD$2,$AD$1,P49&gt;=$AC$2,$AC$1,P49&gt;=$AB$2,$AB$1,P49&gt;=$AA$2,$AA$1,P49&gt;=$Z$2,$Z$1,P49&gt;=$Y$2,$Y$1,P49&gt;=$X$2,$X$1,P49&gt;=$W$2,$W$1,P49&lt;$W$2,$V$1),(IF(AND($N$2&gt;=$T$3,$N$2&lt;$U$3),_xlfn.IFS(P49&gt;=$AD$3,$AD$1,P49&gt;=$AC$3,$AC$1,P49&gt;=$AB$3,$AB$1,P49&gt;=$AA$3,$AA$1,P49&gt;=$Z$3,$Z$1,P49&gt;=$Y$3,$Y$1,P49&gt;=$X$3,$X$1,P49&gt;=$W$3,$W$1,P49&lt;$W$2,$V$1),(IF(AND($N$2&gt;=$T$4,$N$2&lt;$U$4),_xlfn.IFS(P49&gt;=$AD$4,$AD$1,P49&gt;=$AC$4,$AC$1,P49&gt;=$AB$4,$AB$1,P49&gt;=$AA$4,$AA$1,P49&gt;=$Z$4,$Z$1,P49&gt;=$Y$4,$Y$1,P49&gt;=$X$4,$X$1,P49&gt;=$W$4,$W$1,P49&lt;$W$2,$V$1),(IF(AND($N$2&gt;=$T$5,$N$2&lt;$U$5),_xlfn.IFS(P49&gt;=$AD$5,$AD$1,P49&gt;=$AC$5,$AC$1,P49&gt;=$AB$5,$AB$1,P49&gt;=$AA$5,$AA$1,P49&gt;=$Z$5,$Z$1,P49&gt;=$Y$5,$Y$1,P49&gt;=$X$5,$X$1,P49&gt;=$W$5,$W$1,P49&lt;$W$2,$V$1),(IF(AND($N$2&gt;=$T$6,$N$2&lt;$U$6),_xlfn.IFS(P49&gt;=$AD$6,$AD$1,P49&gt;=$AC$6,$AC$1,P49&gt;=$AB$6,$AB$1,P49&gt;=$AA$6,$AA$1,P49&gt;=$Z$6,$Z$1,P49&gt;=$Y$6,$Y$1,P49&gt;=$X$6,$X$1,P49&gt;=$W$6,$W$1,P49&lt;$W$2,$V$1),(IF(AND($N$2&gt;=$T$7,$N$2&lt;$U$7),_xlfn.IFS(P49&gt;=$AD$7,$AD$1,P49&gt;=$AC$7,$AC$1,P49&gt;=$AB$7,$AB$1,P49&gt;=$AA$7,$AA$1,P49&gt;=$Z$7,$Z$1,P49&gt;=$Y$7,$Y$1,P49&gt;=$X$7,$X$1,P49&gt;=$W$7,$W$1,P49&lt;$W$2,$V$1),(IF(AND($N$2&gt;=$T$8,$N$2&lt;$U$8),_xlfn.IFS(P49&gt;=$AD$8,$AD$1,P49&gt;=$AC$8,$AC$1,P49&gt;=$AB$8,$AB$1,P49&gt;=$AA$8,$AA$1,P49&gt;=$Z$8,$Z$1,P49&gt;=$Y$8,$Y$1,P49&gt;=$X$8,$X$1,P49&gt;=$W$8,$W$1,P49&lt;$W$2,$V$1),(IF(AND($N$2&gt;=$T$9,$N$2&lt;$U$9),_xlfn.IFS(P49&gt;=$AD$9,$AD$1,P49&gt;=$AC$9,$AC$1,P49&gt;=$AB$9,$AB$1,P49&gt;=$AA$9,$AA$1,P49&gt;=$Z$9,$Z$1,P49&gt;=$Y$9,$Y$1,P49&gt;=$X$9,$X$1,P49&gt;=$W$9,$W$1),$W$1))))))))))))))),IF(AND($N$2&gt;=$T$2,$N$2&lt;=$U$2),IF(P49&gt;=$W$2,$W$1,$V$1),IF(AND($N$2&gt;=$T$3,$N$2&lt;$U$3),IF(P49&gt;=$W$3,$W$1,$V$1),IF(AND($N$2&gt;=$T$4,$N$2&lt;$U$4),IF(P49&gt;=$W$4,$W$1,$V$1),IF(AND($N$2&gt;=$T$5,$N$2&lt;$U$5),IF(P49&gt;=$W$5,$W$1,$V$1),IF(AND($N$2&gt;=$T$6,$N$2&lt;$U$6),IF(P49&gt;=$W$6,$W$1,$V$1),IF(AND($N$2&gt;=$T$7,$N$2&lt;$U$7),IF(P49&gt;=$W$7,$W$1,$V$1),IF(AND($N$2&gt;=$T$8,$N$2&lt;$U$8),IF(P49&gt;=$W$8,$W$1,$V$1),IF(AND($N$2&gt;=$T$9,$N$2&lt;$U$9),IF(P49&gt;=$W$9,$W$1,$V$1),""))))))))),"")</f>
        <v>BB</v>
      </c>
      <c r="M49" s="9" t="str" cm="1">
        <f t="array" ref="M49">IF(E49&lt;&gt;"",IF(AND(E49&lt;&gt;"GR",E49&gt;=40,J49&gt;=30),_xlfn.IFS(Q49&gt;=$AG$2,$AD$19,Q49&gt;=$AG$3,$AC$19,Q49&gt;=$AG$4,$AB$19,Q49&gt;=$AG$5,$AA$19,Q49&gt;=$AG$6,$Z$19,Q49&gt;=$AG$7,$Y$19,Q49&gt;=$AG$8,$X$19,Q49&gt;=$AG$9,$V$19),L49),"")</f>
        <v>BB</v>
      </c>
      <c r="N49" s="9"/>
      <c r="O49" s="9"/>
      <c r="P49" s="9">
        <f t="shared" si="2"/>
        <v>59</v>
      </c>
      <c r="Q49" s="9">
        <f t="shared" si="3"/>
        <v>59</v>
      </c>
      <c r="R49" s="9">
        <f t="shared" si="4"/>
        <v>0.86</v>
      </c>
    </row>
    <row r="50" spans="1:18" x14ac:dyDescent="0.35">
      <c r="A50" s="3" t="s">
        <v>8</v>
      </c>
      <c r="B50" s="3">
        <v>49</v>
      </c>
      <c r="C50" s="3">
        <v>45</v>
      </c>
      <c r="D50" s="3">
        <v>68</v>
      </c>
      <c r="E50" s="3" t="s">
        <v>34</v>
      </c>
      <c r="F50" s="22">
        <f t="shared" si="5"/>
        <v>68</v>
      </c>
      <c r="G50" s="22">
        <f t="shared" si="6"/>
        <v>45</v>
      </c>
      <c r="H50" s="22">
        <f t="shared" si="7"/>
        <v>68</v>
      </c>
      <c r="I50" s="9">
        <f t="shared" si="8"/>
        <v>58.8</v>
      </c>
      <c r="J50" s="9">
        <f t="shared" si="0"/>
        <v>58.8</v>
      </c>
      <c r="K50" s="10">
        <f t="shared" si="1"/>
        <v>3457.4399999999996</v>
      </c>
      <c r="L50" s="9" t="str" cm="1">
        <f t="array" ref="L50">IF(D50&lt;&gt;"",IF(AND(H50&gt;=40,I50&gt;=30),IF(AND($N$2&gt;=$T$2,$N$2&lt;=$U$2),_xlfn.IFS(P50&gt;=$AD$2,$AD$1,P50&gt;=$AC$2,$AC$1,P50&gt;=$AB$2,$AB$1,P50&gt;=$AA$2,$AA$1,P50&gt;=$Z$2,$Z$1,P50&gt;=$Y$2,$Y$1,P50&gt;=$X$2,$X$1,P50&gt;=$W$2,$W$1,P50&lt;$W$2,$V$1),(IF(AND($N$2&gt;=$T$3,$N$2&lt;$U$3),_xlfn.IFS(P50&gt;=$AD$3,$AD$1,P50&gt;=$AC$3,$AC$1,P50&gt;=$AB$3,$AB$1,P50&gt;=$AA$3,$AA$1,P50&gt;=$Z$3,$Z$1,P50&gt;=$Y$3,$Y$1,P50&gt;=$X$3,$X$1,P50&gt;=$W$3,$W$1,P50&lt;$W$2,$V$1),(IF(AND($N$2&gt;=$T$4,$N$2&lt;$U$4),_xlfn.IFS(P50&gt;=$AD$4,$AD$1,P50&gt;=$AC$4,$AC$1,P50&gt;=$AB$4,$AB$1,P50&gt;=$AA$4,$AA$1,P50&gt;=$Z$4,$Z$1,P50&gt;=$Y$4,$Y$1,P50&gt;=$X$4,$X$1,P50&gt;=$W$4,$W$1,P50&lt;$W$2,$V$1),(IF(AND($N$2&gt;=$T$5,$N$2&lt;$U$5),_xlfn.IFS(P50&gt;=$AD$5,$AD$1,P50&gt;=$AC$5,$AC$1,P50&gt;=$AB$5,$AB$1,P50&gt;=$AA$5,$AA$1,P50&gt;=$Z$5,$Z$1,P50&gt;=$Y$5,$Y$1,P50&gt;=$X$5,$X$1,P50&gt;=$W$5,$W$1,P50&lt;$W$2,$V$1),(IF(AND($N$2&gt;=$T$6,$N$2&lt;$U$6),_xlfn.IFS(P50&gt;=$AD$6,$AD$1,P50&gt;=$AC$6,$AC$1,P50&gt;=$AB$6,$AB$1,P50&gt;=$AA$6,$AA$1,P50&gt;=$Z$6,$Z$1,P50&gt;=$Y$6,$Y$1,P50&gt;=$X$6,$X$1,P50&gt;=$W$6,$W$1,P50&lt;$W$2,$V$1),(IF(AND($N$2&gt;=$T$7,$N$2&lt;$U$7),_xlfn.IFS(P50&gt;=$AD$7,$AD$1,P50&gt;=$AC$7,$AC$1,P50&gt;=$AB$7,$AB$1,P50&gt;=$AA$7,$AA$1,P50&gt;=$Z$7,$Z$1,P50&gt;=$Y$7,$Y$1,P50&gt;=$X$7,$X$1,P50&gt;=$W$7,$W$1,P50&lt;$W$2,$V$1),(IF(AND($N$2&gt;=$T$8,$N$2&lt;$U$8),_xlfn.IFS(P50&gt;=$AD$8,$AD$1,P50&gt;=$AC$8,$AC$1,P50&gt;=$AB$8,$AB$1,P50&gt;=$AA$8,$AA$1,P50&gt;=$Z$8,$Z$1,P50&gt;=$Y$8,$Y$1,P50&gt;=$X$8,$X$1,P50&gt;=$W$8,$W$1,P50&lt;$W$2,$V$1),(IF(AND($N$2&gt;=$T$9,$N$2&lt;$U$9),_xlfn.IFS(P50&gt;=$AD$9,$AD$1,P50&gt;=$AC$9,$AC$1,P50&gt;=$AB$9,$AB$1,P50&gt;=$AA$9,$AA$1,P50&gt;=$Z$9,$Z$1,P50&gt;=$Y$9,$Y$1,P50&gt;=$X$9,$X$1,P50&gt;=$W$9,$W$1),$W$1))))))))))))))),IF(AND($N$2&gt;=$T$2,$N$2&lt;=$U$2),IF(P50&gt;=$W$2,$W$1,$V$1),IF(AND($N$2&gt;=$T$3,$N$2&lt;$U$3),IF(P50&gt;=$W$3,$W$1,$V$1),IF(AND($N$2&gt;=$T$4,$N$2&lt;$U$4),IF(P50&gt;=$W$4,$W$1,$V$1),IF(AND($N$2&gt;=$T$5,$N$2&lt;$U$5),IF(P50&gt;=$W$5,$W$1,$V$1),IF(AND($N$2&gt;=$T$6,$N$2&lt;$U$6),IF(P50&gt;=$W$6,$W$1,$V$1),IF(AND($N$2&gt;=$T$7,$N$2&lt;$U$7),IF(P50&gt;=$W$7,$W$1,$V$1),IF(AND($N$2&gt;=$T$8,$N$2&lt;$U$8),IF(P50&gt;=$W$8,$W$1,$V$1),IF(AND($N$2&gt;=$T$9,$N$2&lt;$U$9),IF(P50&gt;=$W$9,$W$1,$V$1),""))))))))),"")</f>
        <v>CB</v>
      </c>
      <c r="M50" s="9" t="str" cm="1">
        <f t="array" ref="M50">IF(E50&lt;&gt;"",IF(AND(E50&lt;&gt;"GR",E50&gt;=40,J50&gt;=30),_xlfn.IFS(Q50&gt;=$AG$2,$AD$19,Q50&gt;=$AG$3,$AC$19,Q50&gt;=$AG$4,$AB$19,Q50&gt;=$AG$5,$AA$19,Q50&gt;=$AG$6,$Z$19,Q50&gt;=$AG$7,$Y$19,Q50&gt;=$AG$8,$X$19,Q50&gt;=$AG$9,$V$19),L50),"")</f>
        <v>CB</v>
      </c>
      <c r="N50" s="9"/>
      <c r="O50" s="9"/>
      <c r="P50" s="9">
        <f t="shared" si="2"/>
        <v>58</v>
      </c>
      <c r="Q50" s="9">
        <f t="shared" si="3"/>
        <v>58</v>
      </c>
      <c r="R50" s="9">
        <f t="shared" si="4"/>
        <v>0.83</v>
      </c>
    </row>
    <row r="51" spans="1:18" x14ac:dyDescent="0.35">
      <c r="A51" s="3" t="s">
        <v>8</v>
      </c>
      <c r="B51" s="3">
        <v>50</v>
      </c>
      <c r="C51" s="3">
        <v>33</v>
      </c>
      <c r="D51" s="3">
        <v>75</v>
      </c>
      <c r="E51" s="3" t="s">
        <v>34</v>
      </c>
      <c r="F51" s="22">
        <f t="shared" si="5"/>
        <v>75</v>
      </c>
      <c r="G51" s="22">
        <f t="shared" si="6"/>
        <v>33</v>
      </c>
      <c r="H51" s="22">
        <f t="shared" si="7"/>
        <v>75</v>
      </c>
      <c r="I51" s="9">
        <f t="shared" si="8"/>
        <v>58.2</v>
      </c>
      <c r="J51" s="9">
        <f t="shared" si="0"/>
        <v>58.2</v>
      </c>
      <c r="K51" s="10">
        <f t="shared" si="1"/>
        <v>3387.2400000000002</v>
      </c>
      <c r="L51" s="9" t="str" cm="1">
        <f t="array" ref="L51">IF(D51&lt;&gt;"",IF(AND(H51&gt;=40,I51&gt;=30),IF(AND($N$2&gt;=$T$2,$N$2&lt;=$U$2),_xlfn.IFS(P51&gt;=$AD$2,$AD$1,P51&gt;=$AC$2,$AC$1,P51&gt;=$AB$2,$AB$1,P51&gt;=$AA$2,$AA$1,P51&gt;=$Z$2,$Z$1,P51&gt;=$Y$2,$Y$1,P51&gt;=$X$2,$X$1,P51&gt;=$W$2,$W$1,P51&lt;$W$2,$V$1),(IF(AND($N$2&gt;=$T$3,$N$2&lt;$U$3),_xlfn.IFS(P51&gt;=$AD$3,$AD$1,P51&gt;=$AC$3,$AC$1,P51&gt;=$AB$3,$AB$1,P51&gt;=$AA$3,$AA$1,P51&gt;=$Z$3,$Z$1,P51&gt;=$Y$3,$Y$1,P51&gt;=$X$3,$X$1,P51&gt;=$W$3,$W$1,P51&lt;$W$2,$V$1),(IF(AND($N$2&gt;=$T$4,$N$2&lt;$U$4),_xlfn.IFS(P51&gt;=$AD$4,$AD$1,P51&gt;=$AC$4,$AC$1,P51&gt;=$AB$4,$AB$1,P51&gt;=$AA$4,$AA$1,P51&gt;=$Z$4,$Z$1,P51&gt;=$Y$4,$Y$1,P51&gt;=$X$4,$X$1,P51&gt;=$W$4,$W$1,P51&lt;$W$2,$V$1),(IF(AND($N$2&gt;=$T$5,$N$2&lt;$U$5),_xlfn.IFS(P51&gt;=$AD$5,$AD$1,P51&gt;=$AC$5,$AC$1,P51&gt;=$AB$5,$AB$1,P51&gt;=$AA$5,$AA$1,P51&gt;=$Z$5,$Z$1,P51&gt;=$Y$5,$Y$1,P51&gt;=$X$5,$X$1,P51&gt;=$W$5,$W$1,P51&lt;$W$2,$V$1),(IF(AND($N$2&gt;=$T$6,$N$2&lt;$U$6),_xlfn.IFS(P51&gt;=$AD$6,$AD$1,P51&gt;=$AC$6,$AC$1,P51&gt;=$AB$6,$AB$1,P51&gt;=$AA$6,$AA$1,P51&gt;=$Z$6,$Z$1,P51&gt;=$Y$6,$Y$1,P51&gt;=$X$6,$X$1,P51&gt;=$W$6,$W$1,P51&lt;$W$2,$V$1),(IF(AND($N$2&gt;=$T$7,$N$2&lt;$U$7),_xlfn.IFS(P51&gt;=$AD$7,$AD$1,P51&gt;=$AC$7,$AC$1,P51&gt;=$AB$7,$AB$1,P51&gt;=$AA$7,$AA$1,P51&gt;=$Z$7,$Z$1,P51&gt;=$Y$7,$Y$1,P51&gt;=$X$7,$X$1,P51&gt;=$W$7,$W$1,P51&lt;$W$2,$V$1),(IF(AND($N$2&gt;=$T$8,$N$2&lt;$U$8),_xlfn.IFS(P51&gt;=$AD$8,$AD$1,P51&gt;=$AC$8,$AC$1,P51&gt;=$AB$8,$AB$1,P51&gt;=$AA$8,$AA$1,P51&gt;=$Z$8,$Z$1,P51&gt;=$Y$8,$Y$1,P51&gt;=$X$8,$X$1,P51&gt;=$W$8,$W$1,P51&lt;$W$2,$V$1),(IF(AND($N$2&gt;=$T$9,$N$2&lt;$U$9),_xlfn.IFS(P51&gt;=$AD$9,$AD$1,P51&gt;=$AC$9,$AC$1,P51&gt;=$AB$9,$AB$1,P51&gt;=$AA$9,$AA$1,P51&gt;=$Z$9,$Z$1,P51&gt;=$Y$9,$Y$1,P51&gt;=$X$9,$X$1,P51&gt;=$W$9,$W$1),$W$1))))))))))))))),IF(AND($N$2&gt;=$T$2,$N$2&lt;=$U$2),IF(P51&gt;=$W$2,$W$1,$V$1),IF(AND($N$2&gt;=$T$3,$N$2&lt;$U$3),IF(P51&gt;=$W$3,$W$1,$V$1),IF(AND($N$2&gt;=$T$4,$N$2&lt;$U$4),IF(P51&gt;=$W$4,$W$1,$V$1),IF(AND($N$2&gt;=$T$5,$N$2&lt;$U$5),IF(P51&gt;=$W$5,$W$1,$V$1),IF(AND($N$2&gt;=$T$6,$N$2&lt;$U$6),IF(P51&gt;=$W$6,$W$1,$V$1),IF(AND($N$2&gt;=$T$7,$N$2&lt;$U$7),IF(P51&gt;=$W$7,$W$1,$V$1),IF(AND($N$2&gt;=$T$8,$N$2&lt;$U$8),IF(P51&gt;=$W$8,$W$1,$V$1),IF(AND($N$2&gt;=$T$9,$N$2&lt;$U$9),IF(P51&gt;=$W$9,$W$1,$V$1),""))))))))),"")</f>
        <v>CB</v>
      </c>
      <c r="M51" s="9" t="str" cm="1">
        <f t="array" ref="M51">IF(E51&lt;&gt;"",IF(AND(E51&lt;&gt;"GR",E51&gt;=40,J51&gt;=30),_xlfn.IFS(Q51&gt;=$AG$2,$AD$19,Q51&gt;=$AG$3,$AC$19,Q51&gt;=$AG$4,$AB$19,Q51&gt;=$AG$5,$AA$19,Q51&gt;=$AG$6,$Z$19,Q51&gt;=$AG$7,$Y$19,Q51&gt;=$AG$8,$X$19,Q51&gt;=$AG$9,$V$19),L51),"")</f>
        <v>CB</v>
      </c>
      <c r="N51" s="9"/>
      <c r="O51" s="9"/>
      <c r="P51" s="9">
        <f t="shared" si="2"/>
        <v>58</v>
      </c>
      <c r="Q51" s="9">
        <f t="shared" si="3"/>
        <v>58</v>
      </c>
      <c r="R51" s="9">
        <f t="shared" si="4"/>
        <v>0.79</v>
      </c>
    </row>
    <row r="52" spans="1:18" x14ac:dyDescent="0.35">
      <c r="A52" s="3" t="s">
        <v>8</v>
      </c>
      <c r="B52" s="3">
        <v>51</v>
      </c>
      <c r="C52" s="3">
        <v>39</v>
      </c>
      <c r="D52" s="3">
        <v>71</v>
      </c>
      <c r="E52" s="3" t="s">
        <v>34</v>
      </c>
      <c r="F52" s="22">
        <f t="shared" si="5"/>
        <v>71</v>
      </c>
      <c r="G52" s="22">
        <f t="shared" si="6"/>
        <v>39</v>
      </c>
      <c r="H52" s="22">
        <f t="shared" si="7"/>
        <v>71</v>
      </c>
      <c r="I52" s="9">
        <f t="shared" si="8"/>
        <v>58.2</v>
      </c>
      <c r="J52" s="9">
        <f t="shared" si="0"/>
        <v>58.2</v>
      </c>
      <c r="K52" s="10">
        <f t="shared" si="1"/>
        <v>3387.2400000000002</v>
      </c>
      <c r="L52" s="9" t="str" cm="1">
        <f t="array" ref="L52">IF(D52&lt;&gt;"",IF(AND(H52&gt;=40,I52&gt;=30),IF(AND($N$2&gt;=$T$2,$N$2&lt;=$U$2),_xlfn.IFS(P52&gt;=$AD$2,$AD$1,P52&gt;=$AC$2,$AC$1,P52&gt;=$AB$2,$AB$1,P52&gt;=$AA$2,$AA$1,P52&gt;=$Z$2,$Z$1,P52&gt;=$Y$2,$Y$1,P52&gt;=$X$2,$X$1,P52&gt;=$W$2,$W$1,P52&lt;$W$2,$V$1),(IF(AND($N$2&gt;=$T$3,$N$2&lt;$U$3),_xlfn.IFS(P52&gt;=$AD$3,$AD$1,P52&gt;=$AC$3,$AC$1,P52&gt;=$AB$3,$AB$1,P52&gt;=$AA$3,$AA$1,P52&gt;=$Z$3,$Z$1,P52&gt;=$Y$3,$Y$1,P52&gt;=$X$3,$X$1,P52&gt;=$W$3,$W$1,P52&lt;$W$2,$V$1),(IF(AND($N$2&gt;=$T$4,$N$2&lt;$U$4),_xlfn.IFS(P52&gt;=$AD$4,$AD$1,P52&gt;=$AC$4,$AC$1,P52&gt;=$AB$4,$AB$1,P52&gt;=$AA$4,$AA$1,P52&gt;=$Z$4,$Z$1,P52&gt;=$Y$4,$Y$1,P52&gt;=$X$4,$X$1,P52&gt;=$W$4,$W$1,P52&lt;$W$2,$V$1),(IF(AND($N$2&gt;=$T$5,$N$2&lt;$U$5),_xlfn.IFS(P52&gt;=$AD$5,$AD$1,P52&gt;=$AC$5,$AC$1,P52&gt;=$AB$5,$AB$1,P52&gt;=$AA$5,$AA$1,P52&gt;=$Z$5,$Z$1,P52&gt;=$Y$5,$Y$1,P52&gt;=$X$5,$X$1,P52&gt;=$W$5,$W$1,P52&lt;$W$2,$V$1),(IF(AND($N$2&gt;=$T$6,$N$2&lt;$U$6),_xlfn.IFS(P52&gt;=$AD$6,$AD$1,P52&gt;=$AC$6,$AC$1,P52&gt;=$AB$6,$AB$1,P52&gt;=$AA$6,$AA$1,P52&gt;=$Z$6,$Z$1,P52&gt;=$Y$6,$Y$1,P52&gt;=$X$6,$X$1,P52&gt;=$W$6,$W$1,P52&lt;$W$2,$V$1),(IF(AND($N$2&gt;=$T$7,$N$2&lt;$U$7),_xlfn.IFS(P52&gt;=$AD$7,$AD$1,P52&gt;=$AC$7,$AC$1,P52&gt;=$AB$7,$AB$1,P52&gt;=$AA$7,$AA$1,P52&gt;=$Z$7,$Z$1,P52&gt;=$Y$7,$Y$1,P52&gt;=$X$7,$X$1,P52&gt;=$W$7,$W$1,P52&lt;$W$2,$V$1),(IF(AND($N$2&gt;=$T$8,$N$2&lt;$U$8),_xlfn.IFS(P52&gt;=$AD$8,$AD$1,P52&gt;=$AC$8,$AC$1,P52&gt;=$AB$8,$AB$1,P52&gt;=$AA$8,$AA$1,P52&gt;=$Z$8,$Z$1,P52&gt;=$Y$8,$Y$1,P52&gt;=$X$8,$X$1,P52&gt;=$W$8,$W$1,P52&lt;$W$2,$V$1),(IF(AND($N$2&gt;=$T$9,$N$2&lt;$U$9),_xlfn.IFS(P52&gt;=$AD$9,$AD$1,P52&gt;=$AC$9,$AC$1,P52&gt;=$AB$9,$AB$1,P52&gt;=$AA$9,$AA$1,P52&gt;=$Z$9,$Z$1,P52&gt;=$Y$9,$Y$1,P52&gt;=$X$9,$X$1,P52&gt;=$W$9,$W$1),$W$1))))))))))))))),IF(AND($N$2&gt;=$T$2,$N$2&lt;=$U$2),IF(P52&gt;=$W$2,$W$1,$V$1),IF(AND($N$2&gt;=$T$3,$N$2&lt;$U$3),IF(P52&gt;=$W$3,$W$1,$V$1),IF(AND($N$2&gt;=$T$4,$N$2&lt;$U$4),IF(P52&gt;=$W$4,$W$1,$V$1),IF(AND($N$2&gt;=$T$5,$N$2&lt;$U$5),IF(P52&gt;=$W$5,$W$1,$V$1),IF(AND($N$2&gt;=$T$6,$N$2&lt;$U$6),IF(P52&gt;=$W$6,$W$1,$V$1),IF(AND($N$2&gt;=$T$7,$N$2&lt;$U$7),IF(P52&gt;=$W$7,$W$1,$V$1),IF(AND($N$2&gt;=$T$8,$N$2&lt;$U$8),IF(P52&gt;=$W$8,$W$1,$V$1),IF(AND($N$2&gt;=$T$9,$N$2&lt;$U$9),IF(P52&gt;=$W$9,$W$1,$V$1),""))))))))),"")</f>
        <v>CB</v>
      </c>
      <c r="M52" s="9" t="str" cm="1">
        <f t="array" ref="M52">IF(E52&lt;&gt;"",IF(AND(E52&lt;&gt;"GR",E52&gt;=40,J52&gt;=30),_xlfn.IFS(Q52&gt;=$AG$2,$AD$19,Q52&gt;=$AG$3,$AC$19,Q52&gt;=$AG$4,$AB$19,Q52&gt;=$AG$5,$AA$19,Q52&gt;=$AG$6,$Z$19,Q52&gt;=$AG$7,$Y$19,Q52&gt;=$AG$8,$X$19,Q52&gt;=$AG$9,$V$19),L52),"")</f>
        <v>CB</v>
      </c>
      <c r="N52" s="9"/>
      <c r="O52" s="9"/>
      <c r="P52" s="9">
        <f t="shared" si="2"/>
        <v>58</v>
      </c>
      <c r="Q52" s="9">
        <f t="shared" si="3"/>
        <v>58</v>
      </c>
      <c r="R52" s="9">
        <f t="shared" si="4"/>
        <v>0.79</v>
      </c>
    </row>
    <row r="53" spans="1:18" x14ac:dyDescent="0.35">
      <c r="A53" s="3" t="s">
        <v>8</v>
      </c>
      <c r="B53" s="3">
        <v>52</v>
      </c>
      <c r="C53" s="3">
        <v>26</v>
      </c>
      <c r="D53" s="3">
        <v>79</v>
      </c>
      <c r="E53" s="3" t="s">
        <v>34</v>
      </c>
      <c r="F53" s="22">
        <f t="shared" si="5"/>
        <v>79</v>
      </c>
      <c r="G53" s="22">
        <f t="shared" si="6"/>
        <v>26</v>
      </c>
      <c r="H53" s="22">
        <f t="shared" si="7"/>
        <v>79</v>
      </c>
      <c r="I53" s="9">
        <f t="shared" si="8"/>
        <v>57.8</v>
      </c>
      <c r="J53" s="9">
        <f t="shared" si="0"/>
        <v>57.8</v>
      </c>
      <c r="K53" s="10">
        <f t="shared" si="1"/>
        <v>3340.8399999999997</v>
      </c>
      <c r="L53" s="9" t="str" cm="1">
        <f t="array" ref="L53">IF(D53&lt;&gt;"",IF(AND(H53&gt;=40,I53&gt;=30),IF(AND($N$2&gt;=$T$2,$N$2&lt;=$U$2),_xlfn.IFS(P53&gt;=$AD$2,$AD$1,P53&gt;=$AC$2,$AC$1,P53&gt;=$AB$2,$AB$1,P53&gt;=$AA$2,$AA$1,P53&gt;=$Z$2,$Z$1,P53&gt;=$Y$2,$Y$1,P53&gt;=$X$2,$X$1,P53&gt;=$W$2,$W$1,P53&lt;$W$2,$V$1),(IF(AND($N$2&gt;=$T$3,$N$2&lt;$U$3),_xlfn.IFS(P53&gt;=$AD$3,$AD$1,P53&gt;=$AC$3,$AC$1,P53&gt;=$AB$3,$AB$1,P53&gt;=$AA$3,$AA$1,P53&gt;=$Z$3,$Z$1,P53&gt;=$Y$3,$Y$1,P53&gt;=$X$3,$X$1,P53&gt;=$W$3,$W$1,P53&lt;$W$2,$V$1),(IF(AND($N$2&gt;=$T$4,$N$2&lt;$U$4),_xlfn.IFS(P53&gt;=$AD$4,$AD$1,P53&gt;=$AC$4,$AC$1,P53&gt;=$AB$4,$AB$1,P53&gt;=$AA$4,$AA$1,P53&gt;=$Z$4,$Z$1,P53&gt;=$Y$4,$Y$1,P53&gt;=$X$4,$X$1,P53&gt;=$W$4,$W$1,P53&lt;$W$2,$V$1),(IF(AND($N$2&gt;=$T$5,$N$2&lt;$U$5),_xlfn.IFS(P53&gt;=$AD$5,$AD$1,P53&gt;=$AC$5,$AC$1,P53&gt;=$AB$5,$AB$1,P53&gt;=$AA$5,$AA$1,P53&gt;=$Z$5,$Z$1,P53&gt;=$Y$5,$Y$1,P53&gt;=$X$5,$X$1,P53&gt;=$W$5,$W$1,P53&lt;$W$2,$V$1),(IF(AND($N$2&gt;=$T$6,$N$2&lt;$U$6),_xlfn.IFS(P53&gt;=$AD$6,$AD$1,P53&gt;=$AC$6,$AC$1,P53&gt;=$AB$6,$AB$1,P53&gt;=$AA$6,$AA$1,P53&gt;=$Z$6,$Z$1,P53&gt;=$Y$6,$Y$1,P53&gt;=$X$6,$X$1,P53&gt;=$W$6,$W$1,P53&lt;$W$2,$V$1),(IF(AND($N$2&gt;=$T$7,$N$2&lt;$U$7),_xlfn.IFS(P53&gt;=$AD$7,$AD$1,P53&gt;=$AC$7,$AC$1,P53&gt;=$AB$7,$AB$1,P53&gt;=$AA$7,$AA$1,P53&gt;=$Z$7,$Z$1,P53&gt;=$Y$7,$Y$1,P53&gt;=$X$7,$X$1,P53&gt;=$W$7,$W$1,P53&lt;$W$2,$V$1),(IF(AND($N$2&gt;=$T$8,$N$2&lt;$U$8),_xlfn.IFS(P53&gt;=$AD$8,$AD$1,P53&gt;=$AC$8,$AC$1,P53&gt;=$AB$8,$AB$1,P53&gt;=$AA$8,$AA$1,P53&gt;=$Z$8,$Z$1,P53&gt;=$Y$8,$Y$1,P53&gt;=$X$8,$X$1,P53&gt;=$W$8,$W$1,P53&lt;$W$2,$V$1),(IF(AND($N$2&gt;=$T$9,$N$2&lt;$U$9),_xlfn.IFS(P53&gt;=$AD$9,$AD$1,P53&gt;=$AC$9,$AC$1,P53&gt;=$AB$9,$AB$1,P53&gt;=$AA$9,$AA$1,P53&gt;=$Z$9,$Z$1,P53&gt;=$Y$9,$Y$1,P53&gt;=$X$9,$X$1,P53&gt;=$W$9,$W$1),$W$1))))))))))))))),IF(AND($N$2&gt;=$T$2,$N$2&lt;=$U$2),IF(P53&gt;=$W$2,$W$1,$V$1),IF(AND($N$2&gt;=$T$3,$N$2&lt;$U$3),IF(P53&gt;=$W$3,$W$1,$V$1),IF(AND($N$2&gt;=$T$4,$N$2&lt;$U$4),IF(P53&gt;=$W$4,$W$1,$V$1),IF(AND($N$2&gt;=$T$5,$N$2&lt;$U$5),IF(P53&gt;=$W$5,$W$1,$V$1),IF(AND($N$2&gt;=$T$6,$N$2&lt;$U$6),IF(P53&gt;=$W$6,$W$1,$V$1),IF(AND($N$2&gt;=$T$7,$N$2&lt;$U$7),IF(P53&gt;=$W$7,$W$1,$V$1),IF(AND($N$2&gt;=$T$8,$N$2&lt;$U$8),IF(P53&gt;=$W$8,$W$1,$V$1),IF(AND($N$2&gt;=$T$9,$N$2&lt;$U$9),IF(P53&gt;=$W$9,$W$1,$V$1),""))))))))),"")</f>
        <v>CB</v>
      </c>
      <c r="M53" s="9" t="str" cm="1">
        <f t="array" ref="M53">IF(E53&lt;&gt;"",IF(AND(E53&lt;&gt;"GR",E53&gt;=40,J53&gt;=30),_xlfn.IFS(Q53&gt;=$AG$2,$AD$19,Q53&gt;=$AG$3,$AC$19,Q53&gt;=$AG$4,$AB$19,Q53&gt;=$AG$5,$AA$19,Q53&gt;=$AG$6,$Z$19,Q53&gt;=$AG$7,$Y$19,Q53&gt;=$AG$8,$X$19,Q53&gt;=$AG$9,$V$19),L53),"")</f>
        <v>CB</v>
      </c>
      <c r="N53" s="9"/>
      <c r="O53" s="9"/>
      <c r="P53" s="9">
        <f t="shared" si="2"/>
        <v>58</v>
      </c>
      <c r="Q53" s="9">
        <f t="shared" si="3"/>
        <v>58</v>
      </c>
      <c r="R53" s="9">
        <f t="shared" si="4"/>
        <v>0.76</v>
      </c>
    </row>
    <row r="54" spans="1:18" x14ac:dyDescent="0.35">
      <c r="A54" s="3" t="s">
        <v>8</v>
      </c>
      <c r="B54" s="3">
        <v>53</v>
      </c>
      <c r="C54" s="3">
        <v>42</v>
      </c>
      <c r="D54" s="3">
        <v>68</v>
      </c>
      <c r="E54" s="3" t="s">
        <v>34</v>
      </c>
      <c r="F54" s="22">
        <f t="shared" si="5"/>
        <v>68</v>
      </c>
      <c r="G54" s="22">
        <f t="shared" si="6"/>
        <v>42</v>
      </c>
      <c r="H54" s="22">
        <f t="shared" si="7"/>
        <v>68</v>
      </c>
      <c r="I54" s="9">
        <f t="shared" si="8"/>
        <v>57.599999999999994</v>
      </c>
      <c r="J54" s="9">
        <f t="shared" si="0"/>
        <v>57.6</v>
      </c>
      <c r="K54" s="10">
        <f t="shared" si="1"/>
        <v>3317.7599999999993</v>
      </c>
      <c r="L54" s="9" t="str" cm="1">
        <f t="array" ref="L54">IF(D54&lt;&gt;"",IF(AND(H54&gt;=40,I54&gt;=30),IF(AND($N$2&gt;=$T$2,$N$2&lt;=$U$2),_xlfn.IFS(P54&gt;=$AD$2,$AD$1,P54&gt;=$AC$2,$AC$1,P54&gt;=$AB$2,$AB$1,P54&gt;=$AA$2,$AA$1,P54&gt;=$Z$2,$Z$1,P54&gt;=$Y$2,$Y$1,P54&gt;=$X$2,$X$1,P54&gt;=$W$2,$W$1,P54&lt;$W$2,$V$1),(IF(AND($N$2&gt;=$T$3,$N$2&lt;$U$3),_xlfn.IFS(P54&gt;=$AD$3,$AD$1,P54&gt;=$AC$3,$AC$1,P54&gt;=$AB$3,$AB$1,P54&gt;=$AA$3,$AA$1,P54&gt;=$Z$3,$Z$1,P54&gt;=$Y$3,$Y$1,P54&gt;=$X$3,$X$1,P54&gt;=$W$3,$W$1,P54&lt;$W$2,$V$1),(IF(AND($N$2&gt;=$T$4,$N$2&lt;$U$4),_xlfn.IFS(P54&gt;=$AD$4,$AD$1,P54&gt;=$AC$4,$AC$1,P54&gt;=$AB$4,$AB$1,P54&gt;=$AA$4,$AA$1,P54&gt;=$Z$4,$Z$1,P54&gt;=$Y$4,$Y$1,P54&gt;=$X$4,$X$1,P54&gt;=$W$4,$W$1,P54&lt;$W$2,$V$1),(IF(AND($N$2&gt;=$T$5,$N$2&lt;$U$5),_xlfn.IFS(P54&gt;=$AD$5,$AD$1,P54&gt;=$AC$5,$AC$1,P54&gt;=$AB$5,$AB$1,P54&gt;=$AA$5,$AA$1,P54&gt;=$Z$5,$Z$1,P54&gt;=$Y$5,$Y$1,P54&gt;=$X$5,$X$1,P54&gt;=$W$5,$W$1,P54&lt;$W$2,$V$1),(IF(AND($N$2&gt;=$T$6,$N$2&lt;$U$6),_xlfn.IFS(P54&gt;=$AD$6,$AD$1,P54&gt;=$AC$6,$AC$1,P54&gt;=$AB$6,$AB$1,P54&gt;=$AA$6,$AA$1,P54&gt;=$Z$6,$Z$1,P54&gt;=$Y$6,$Y$1,P54&gt;=$X$6,$X$1,P54&gt;=$W$6,$W$1,P54&lt;$W$2,$V$1),(IF(AND($N$2&gt;=$T$7,$N$2&lt;$U$7),_xlfn.IFS(P54&gt;=$AD$7,$AD$1,P54&gt;=$AC$7,$AC$1,P54&gt;=$AB$7,$AB$1,P54&gt;=$AA$7,$AA$1,P54&gt;=$Z$7,$Z$1,P54&gt;=$Y$7,$Y$1,P54&gt;=$X$7,$X$1,P54&gt;=$W$7,$W$1,P54&lt;$W$2,$V$1),(IF(AND($N$2&gt;=$T$8,$N$2&lt;$U$8),_xlfn.IFS(P54&gt;=$AD$8,$AD$1,P54&gt;=$AC$8,$AC$1,P54&gt;=$AB$8,$AB$1,P54&gt;=$AA$8,$AA$1,P54&gt;=$Z$8,$Z$1,P54&gt;=$Y$8,$Y$1,P54&gt;=$X$8,$X$1,P54&gt;=$W$8,$W$1,P54&lt;$W$2,$V$1),(IF(AND($N$2&gt;=$T$9,$N$2&lt;$U$9),_xlfn.IFS(P54&gt;=$AD$9,$AD$1,P54&gt;=$AC$9,$AC$1,P54&gt;=$AB$9,$AB$1,P54&gt;=$AA$9,$AA$1,P54&gt;=$Z$9,$Z$1,P54&gt;=$Y$9,$Y$1,P54&gt;=$X$9,$X$1,P54&gt;=$W$9,$W$1),$W$1))))))))))))))),IF(AND($N$2&gt;=$T$2,$N$2&lt;=$U$2),IF(P54&gt;=$W$2,$W$1,$V$1),IF(AND($N$2&gt;=$T$3,$N$2&lt;$U$3),IF(P54&gt;=$W$3,$W$1,$V$1),IF(AND($N$2&gt;=$T$4,$N$2&lt;$U$4),IF(P54&gt;=$W$4,$W$1,$V$1),IF(AND($N$2&gt;=$T$5,$N$2&lt;$U$5),IF(P54&gt;=$W$5,$W$1,$V$1),IF(AND($N$2&gt;=$T$6,$N$2&lt;$U$6),IF(P54&gt;=$W$6,$W$1,$V$1),IF(AND($N$2&gt;=$T$7,$N$2&lt;$U$7),IF(P54&gt;=$W$7,$W$1,$V$1),IF(AND($N$2&gt;=$T$8,$N$2&lt;$U$8),IF(P54&gt;=$W$8,$W$1,$V$1),IF(AND($N$2&gt;=$T$9,$N$2&lt;$U$9),IF(P54&gt;=$W$9,$W$1,$V$1),""))))))))),"")</f>
        <v>CB</v>
      </c>
      <c r="M54" s="9" t="str" cm="1">
        <f t="array" ref="M54">IF(E54&lt;&gt;"",IF(AND(E54&lt;&gt;"GR",E54&gt;=40,J54&gt;=30),_xlfn.IFS(Q54&gt;=$AG$2,$AD$19,Q54&gt;=$AG$3,$AC$19,Q54&gt;=$AG$4,$AB$19,Q54&gt;=$AG$5,$AA$19,Q54&gt;=$AG$6,$Z$19,Q54&gt;=$AG$7,$Y$19,Q54&gt;=$AG$8,$X$19,Q54&gt;=$AG$9,$V$19),L54),"")</f>
        <v>CB</v>
      </c>
      <c r="N54" s="9"/>
      <c r="O54" s="9"/>
      <c r="P54" s="9">
        <f t="shared" si="2"/>
        <v>57</v>
      </c>
      <c r="Q54" s="9">
        <f t="shared" si="3"/>
        <v>57</v>
      </c>
      <c r="R54" s="9">
        <f t="shared" si="4"/>
        <v>0.75</v>
      </c>
    </row>
    <row r="55" spans="1:18" x14ac:dyDescent="0.35">
      <c r="A55" s="3" t="s">
        <v>8</v>
      </c>
      <c r="B55" s="3">
        <v>54</v>
      </c>
      <c r="C55" s="3">
        <v>38</v>
      </c>
      <c r="D55" s="3">
        <v>70</v>
      </c>
      <c r="E55" s="3" t="s">
        <v>34</v>
      </c>
      <c r="F55" s="22">
        <f t="shared" si="5"/>
        <v>70</v>
      </c>
      <c r="G55" s="22">
        <f t="shared" si="6"/>
        <v>38</v>
      </c>
      <c r="H55" s="22">
        <f t="shared" si="7"/>
        <v>70</v>
      </c>
      <c r="I55" s="9">
        <f t="shared" si="8"/>
        <v>57.2</v>
      </c>
      <c r="J55" s="9">
        <f t="shared" si="0"/>
        <v>57.2</v>
      </c>
      <c r="K55" s="10">
        <f t="shared" si="1"/>
        <v>3271.84</v>
      </c>
      <c r="L55" s="9" t="str" cm="1">
        <f t="array" ref="L55">IF(D55&lt;&gt;"",IF(AND(H55&gt;=40,I55&gt;=30),IF(AND($N$2&gt;=$T$2,$N$2&lt;=$U$2),_xlfn.IFS(P55&gt;=$AD$2,$AD$1,P55&gt;=$AC$2,$AC$1,P55&gt;=$AB$2,$AB$1,P55&gt;=$AA$2,$AA$1,P55&gt;=$Z$2,$Z$1,P55&gt;=$Y$2,$Y$1,P55&gt;=$X$2,$X$1,P55&gt;=$W$2,$W$1,P55&lt;$W$2,$V$1),(IF(AND($N$2&gt;=$T$3,$N$2&lt;$U$3),_xlfn.IFS(P55&gt;=$AD$3,$AD$1,P55&gt;=$AC$3,$AC$1,P55&gt;=$AB$3,$AB$1,P55&gt;=$AA$3,$AA$1,P55&gt;=$Z$3,$Z$1,P55&gt;=$Y$3,$Y$1,P55&gt;=$X$3,$X$1,P55&gt;=$W$3,$W$1,P55&lt;$W$2,$V$1),(IF(AND($N$2&gt;=$T$4,$N$2&lt;$U$4),_xlfn.IFS(P55&gt;=$AD$4,$AD$1,P55&gt;=$AC$4,$AC$1,P55&gt;=$AB$4,$AB$1,P55&gt;=$AA$4,$AA$1,P55&gt;=$Z$4,$Z$1,P55&gt;=$Y$4,$Y$1,P55&gt;=$X$4,$X$1,P55&gt;=$W$4,$W$1,P55&lt;$W$2,$V$1),(IF(AND($N$2&gt;=$T$5,$N$2&lt;$U$5),_xlfn.IFS(P55&gt;=$AD$5,$AD$1,P55&gt;=$AC$5,$AC$1,P55&gt;=$AB$5,$AB$1,P55&gt;=$AA$5,$AA$1,P55&gt;=$Z$5,$Z$1,P55&gt;=$Y$5,$Y$1,P55&gt;=$X$5,$X$1,P55&gt;=$W$5,$W$1,P55&lt;$W$2,$V$1),(IF(AND($N$2&gt;=$T$6,$N$2&lt;$U$6),_xlfn.IFS(P55&gt;=$AD$6,$AD$1,P55&gt;=$AC$6,$AC$1,P55&gt;=$AB$6,$AB$1,P55&gt;=$AA$6,$AA$1,P55&gt;=$Z$6,$Z$1,P55&gt;=$Y$6,$Y$1,P55&gt;=$X$6,$X$1,P55&gt;=$W$6,$W$1,P55&lt;$W$2,$V$1),(IF(AND($N$2&gt;=$T$7,$N$2&lt;$U$7),_xlfn.IFS(P55&gt;=$AD$7,$AD$1,P55&gt;=$AC$7,$AC$1,P55&gt;=$AB$7,$AB$1,P55&gt;=$AA$7,$AA$1,P55&gt;=$Z$7,$Z$1,P55&gt;=$Y$7,$Y$1,P55&gt;=$X$7,$X$1,P55&gt;=$W$7,$W$1,P55&lt;$W$2,$V$1),(IF(AND($N$2&gt;=$T$8,$N$2&lt;$U$8),_xlfn.IFS(P55&gt;=$AD$8,$AD$1,P55&gt;=$AC$8,$AC$1,P55&gt;=$AB$8,$AB$1,P55&gt;=$AA$8,$AA$1,P55&gt;=$Z$8,$Z$1,P55&gt;=$Y$8,$Y$1,P55&gt;=$X$8,$X$1,P55&gt;=$W$8,$W$1,P55&lt;$W$2,$V$1),(IF(AND($N$2&gt;=$T$9,$N$2&lt;$U$9),_xlfn.IFS(P55&gt;=$AD$9,$AD$1,P55&gt;=$AC$9,$AC$1,P55&gt;=$AB$9,$AB$1,P55&gt;=$AA$9,$AA$1,P55&gt;=$Z$9,$Z$1,P55&gt;=$Y$9,$Y$1,P55&gt;=$X$9,$X$1,P55&gt;=$W$9,$W$1),$W$1))))))))))))))),IF(AND($N$2&gt;=$T$2,$N$2&lt;=$U$2),IF(P55&gt;=$W$2,$W$1,$V$1),IF(AND($N$2&gt;=$T$3,$N$2&lt;$U$3),IF(P55&gt;=$W$3,$W$1,$V$1),IF(AND($N$2&gt;=$T$4,$N$2&lt;$U$4),IF(P55&gt;=$W$4,$W$1,$V$1),IF(AND($N$2&gt;=$T$5,$N$2&lt;$U$5),IF(P55&gt;=$W$5,$W$1,$V$1),IF(AND($N$2&gt;=$T$6,$N$2&lt;$U$6),IF(P55&gt;=$W$6,$W$1,$V$1),IF(AND($N$2&gt;=$T$7,$N$2&lt;$U$7),IF(P55&gt;=$W$7,$W$1,$V$1),IF(AND($N$2&gt;=$T$8,$N$2&lt;$U$8),IF(P55&gt;=$W$8,$W$1,$V$1),IF(AND($N$2&gt;=$T$9,$N$2&lt;$U$9),IF(P55&gt;=$W$9,$W$1,$V$1),""))))))))),"")</f>
        <v>CB</v>
      </c>
      <c r="M55" s="9" t="str" cm="1">
        <f t="array" ref="M55">IF(E55&lt;&gt;"",IF(AND(E55&lt;&gt;"GR",E55&gt;=40,J55&gt;=30),_xlfn.IFS(Q55&gt;=$AG$2,$AD$19,Q55&gt;=$AG$3,$AC$19,Q55&gt;=$AG$4,$AB$19,Q55&gt;=$AG$5,$AA$19,Q55&gt;=$AG$6,$Z$19,Q55&gt;=$AG$7,$Y$19,Q55&gt;=$AG$8,$X$19,Q55&gt;=$AG$9,$V$19),L55),"")</f>
        <v>CB</v>
      </c>
      <c r="N55" s="9"/>
      <c r="O55" s="9"/>
      <c r="P55" s="9">
        <f t="shared" si="2"/>
        <v>57</v>
      </c>
      <c r="Q55" s="9">
        <f t="shared" si="3"/>
        <v>57</v>
      </c>
      <c r="R55" s="9">
        <f t="shared" si="4"/>
        <v>0.72</v>
      </c>
    </row>
    <row r="56" spans="1:18" x14ac:dyDescent="0.35">
      <c r="A56" s="3" t="s">
        <v>8</v>
      </c>
      <c r="B56" s="3">
        <v>55</v>
      </c>
      <c r="C56" s="3">
        <v>45</v>
      </c>
      <c r="D56" s="3">
        <v>65</v>
      </c>
      <c r="E56" s="3" t="s">
        <v>34</v>
      </c>
      <c r="F56" s="22">
        <f t="shared" si="5"/>
        <v>65</v>
      </c>
      <c r="G56" s="22">
        <f t="shared" si="6"/>
        <v>45</v>
      </c>
      <c r="H56" s="22">
        <f t="shared" si="7"/>
        <v>65</v>
      </c>
      <c r="I56" s="9">
        <f t="shared" si="8"/>
        <v>57</v>
      </c>
      <c r="J56" s="9">
        <f t="shared" si="0"/>
        <v>57</v>
      </c>
      <c r="K56" s="10">
        <f t="shared" si="1"/>
        <v>3249</v>
      </c>
      <c r="L56" s="9" t="str" cm="1">
        <f t="array" ref="L56">IF(D56&lt;&gt;"",IF(AND(H56&gt;=40,I56&gt;=30),IF(AND($N$2&gt;=$T$2,$N$2&lt;=$U$2),_xlfn.IFS(P56&gt;=$AD$2,$AD$1,P56&gt;=$AC$2,$AC$1,P56&gt;=$AB$2,$AB$1,P56&gt;=$AA$2,$AA$1,P56&gt;=$Z$2,$Z$1,P56&gt;=$Y$2,$Y$1,P56&gt;=$X$2,$X$1,P56&gt;=$W$2,$W$1,P56&lt;$W$2,$V$1),(IF(AND($N$2&gt;=$T$3,$N$2&lt;$U$3),_xlfn.IFS(P56&gt;=$AD$3,$AD$1,P56&gt;=$AC$3,$AC$1,P56&gt;=$AB$3,$AB$1,P56&gt;=$AA$3,$AA$1,P56&gt;=$Z$3,$Z$1,P56&gt;=$Y$3,$Y$1,P56&gt;=$X$3,$X$1,P56&gt;=$W$3,$W$1,P56&lt;$W$2,$V$1),(IF(AND($N$2&gt;=$T$4,$N$2&lt;$U$4),_xlfn.IFS(P56&gt;=$AD$4,$AD$1,P56&gt;=$AC$4,$AC$1,P56&gt;=$AB$4,$AB$1,P56&gt;=$AA$4,$AA$1,P56&gt;=$Z$4,$Z$1,P56&gt;=$Y$4,$Y$1,P56&gt;=$X$4,$X$1,P56&gt;=$W$4,$W$1,P56&lt;$W$2,$V$1),(IF(AND($N$2&gt;=$T$5,$N$2&lt;$U$5),_xlfn.IFS(P56&gt;=$AD$5,$AD$1,P56&gt;=$AC$5,$AC$1,P56&gt;=$AB$5,$AB$1,P56&gt;=$AA$5,$AA$1,P56&gt;=$Z$5,$Z$1,P56&gt;=$Y$5,$Y$1,P56&gt;=$X$5,$X$1,P56&gt;=$W$5,$W$1,P56&lt;$W$2,$V$1),(IF(AND($N$2&gt;=$T$6,$N$2&lt;$U$6),_xlfn.IFS(P56&gt;=$AD$6,$AD$1,P56&gt;=$AC$6,$AC$1,P56&gt;=$AB$6,$AB$1,P56&gt;=$AA$6,$AA$1,P56&gt;=$Z$6,$Z$1,P56&gt;=$Y$6,$Y$1,P56&gt;=$X$6,$X$1,P56&gt;=$W$6,$W$1,P56&lt;$W$2,$V$1),(IF(AND($N$2&gt;=$T$7,$N$2&lt;$U$7),_xlfn.IFS(P56&gt;=$AD$7,$AD$1,P56&gt;=$AC$7,$AC$1,P56&gt;=$AB$7,$AB$1,P56&gt;=$AA$7,$AA$1,P56&gt;=$Z$7,$Z$1,P56&gt;=$Y$7,$Y$1,P56&gt;=$X$7,$X$1,P56&gt;=$W$7,$W$1,P56&lt;$W$2,$V$1),(IF(AND($N$2&gt;=$T$8,$N$2&lt;$U$8),_xlfn.IFS(P56&gt;=$AD$8,$AD$1,P56&gt;=$AC$8,$AC$1,P56&gt;=$AB$8,$AB$1,P56&gt;=$AA$8,$AA$1,P56&gt;=$Z$8,$Z$1,P56&gt;=$Y$8,$Y$1,P56&gt;=$X$8,$X$1,P56&gt;=$W$8,$W$1,P56&lt;$W$2,$V$1),(IF(AND($N$2&gt;=$T$9,$N$2&lt;$U$9),_xlfn.IFS(P56&gt;=$AD$9,$AD$1,P56&gt;=$AC$9,$AC$1,P56&gt;=$AB$9,$AB$1,P56&gt;=$AA$9,$AA$1,P56&gt;=$Z$9,$Z$1,P56&gt;=$Y$9,$Y$1,P56&gt;=$X$9,$X$1,P56&gt;=$W$9,$W$1),$W$1))))))))))))))),IF(AND($N$2&gt;=$T$2,$N$2&lt;=$U$2),IF(P56&gt;=$W$2,$W$1,$V$1),IF(AND($N$2&gt;=$T$3,$N$2&lt;$U$3),IF(P56&gt;=$W$3,$W$1,$V$1),IF(AND($N$2&gt;=$T$4,$N$2&lt;$U$4),IF(P56&gt;=$W$4,$W$1,$V$1),IF(AND($N$2&gt;=$T$5,$N$2&lt;$U$5),IF(P56&gt;=$W$5,$W$1,$V$1),IF(AND($N$2&gt;=$T$6,$N$2&lt;$U$6),IF(P56&gt;=$W$6,$W$1,$V$1),IF(AND($N$2&gt;=$T$7,$N$2&lt;$U$7),IF(P56&gt;=$W$7,$W$1,$V$1),IF(AND($N$2&gt;=$T$8,$N$2&lt;$U$8),IF(P56&gt;=$W$8,$W$1,$V$1),IF(AND($N$2&gt;=$T$9,$N$2&lt;$U$9),IF(P56&gt;=$W$9,$W$1,$V$1),""))))))))),"")</f>
        <v>CB</v>
      </c>
      <c r="M56" s="9" t="str" cm="1">
        <f t="array" ref="M56">IF(E56&lt;&gt;"",IF(AND(E56&lt;&gt;"GR",E56&gt;=40,J56&gt;=30),_xlfn.IFS(Q56&gt;=$AG$2,$AD$19,Q56&gt;=$AG$3,$AC$19,Q56&gt;=$AG$4,$AB$19,Q56&gt;=$AG$5,$AA$19,Q56&gt;=$AG$6,$Z$19,Q56&gt;=$AG$7,$Y$19,Q56&gt;=$AG$8,$X$19,Q56&gt;=$AG$9,$V$19),L56),"")</f>
        <v>CB</v>
      </c>
      <c r="N56" s="9"/>
      <c r="O56" s="9"/>
      <c r="P56" s="9">
        <f t="shared" si="2"/>
        <v>57</v>
      </c>
      <c r="Q56" s="9">
        <f t="shared" si="3"/>
        <v>57</v>
      </c>
      <c r="R56" s="9">
        <f t="shared" si="4"/>
        <v>0.71</v>
      </c>
    </row>
    <row r="57" spans="1:18" x14ac:dyDescent="0.35">
      <c r="A57" s="3" t="s">
        <v>8</v>
      </c>
      <c r="B57" s="3">
        <v>56</v>
      </c>
      <c r="C57" s="3">
        <v>47</v>
      </c>
      <c r="D57" s="3">
        <v>63</v>
      </c>
      <c r="E57" s="3" t="s">
        <v>34</v>
      </c>
      <c r="F57" s="22">
        <f t="shared" si="5"/>
        <v>63</v>
      </c>
      <c r="G57" s="22">
        <f t="shared" si="6"/>
        <v>47</v>
      </c>
      <c r="H57" s="22">
        <f t="shared" si="7"/>
        <v>63</v>
      </c>
      <c r="I57" s="9">
        <f t="shared" si="8"/>
        <v>56.599999999999994</v>
      </c>
      <c r="J57" s="9">
        <f t="shared" si="0"/>
        <v>56.6</v>
      </c>
      <c r="K57" s="10">
        <f t="shared" si="1"/>
        <v>3203.5599999999995</v>
      </c>
      <c r="L57" s="9" t="str" cm="1">
        <f t="array" ref="L57">IF(D57&lt;&gt;"",IF(AND(H57&gt;=40,I57&gt;=30),IF(AND($N$2&gt;=$T$2,$N$2&lt;=$U$2),_xlfn.IFS(P57&gt;=$AD$2,$AD$1,P57&gt;=$AC$2,$AC$1,P57&gt;=$AB$2,$AB$1,P57&gt;=$AA$2,$AA$1,P57&gt;=$Z$2,$Z$1,P57&gt;=$Y$2,$Y$1,P57&gt;=$X$2,$X$1,P57&gt;=$W$2,$W$1,P57&lt;$W$2,$V$1),(IF(AND($N$2&gt;=$T$3,$N$2&lt;$U$3),_xlfn.IFS(P57&gt;=$AD$3,$AD$1,P57&gt;=$AC$3,$AC$1,P57&gt;=$AB$3,$AB$1,P57&gt;=$AA$3,$AA$1,P57&gt;=$Z$3,$Z$1,P57&gt;=$Y$3,$Y$1,P57&gt;=$X$3,$X$1,P57&gt;=$W$3,$W$1,P57&lt;$W$2,$V$1),(IF(AND($N$2&gt;=$T$4,$N$2&lt;$U$4),_xlfn.IFS(P57&gt;=$AD$4,$AD$1,P57&gt;=$AC$4,$AC$1,P57&gt;=$AB$4,$AB$1,P57&gt;=$AA$4,$AA$1,P57&gt;=$Z$4,$Z$1,P57&gt;=$Y$4,$Y$1,P57&gt;=$X$4,$X$1,P57&gt;=$W$4,$W$1,P57&lt;$W$2,$V$1),(IF(AND($N$2&gt;=$T$5,$N$2&lt;$U$5),_xlfn.IFS(P57&gt;=$AD$5,$AD$1,P57&gt;=$AC$5,$AC$1,P57&gt;=$AB$5,$AB$1,P57&gt;=$AA$5,$AA$1,P57&gt;=$Z$5,$Z$1,P57&gt;=$Y$5,$Y$1,P57&gt;=$X$5,$X$1,P57&gt;=$W$5,$W$1,P57&lt;$W$2,$V$1),(IF(AND($N$2&gt;=$T$6,$N$2&lt;$U$6),_xlfn.IFS(P57&gt;=$AD$6,$AD$1,P57&gt;=$AC$6,$AC$1,P57&gt;=$AB$6,$AB$1,P57&gt;=$AA$6,$AA$1,P57&gt;=$Z$6,$Z$1,P57&gt;=$Y$6,$Y$1,P57&gt;=$X$6,$X$1,P57&gt;=$W$6,$W$1,P57&lt;$W$2,$V$1),(IF(AND($N$2&gt;=$T$7,$N$2&lt;$U$7),_xlfn.IFS(P57&gt;=$AD$7,$AD$1,P57&gt;=$AC$7,$AC$1,P57&gt;=$AB$7,$AB$1,P57&gt;=$AA$7,$AA$1,P57&gt;=$Z$7,$Z$1,P57&gt;=$Y$7,$Y$1,P57&gt;=$X$7,$X$1,P57&gt;=$W$7,$W$1,P57&lt;$W$2,$V$1),(IF(AND($N$2&gt;=$T$8,$N$2&lt;$U$8),_xlfn.IFS(P57&gt;=$AD$8,$AD$1,P57&gt;=$AC$8,$AC$1,P57&gt;=$AB$8,$AB$1,P57&gt;=$AA$8,$AA$1,P57&gt;=$Z$8,$Z$1,P57&gt;=$Y$8,$Y$1,P57&gt;=$X$8,$X$1,P57&gt;=$W$8,$W$1,P57&lt;$W$2,$V$1),(IF(AND($N$2&gt;=$T$9,$N$2&lt;$U$9),_xlfn.IFS(P57&gt;=$AD$9,$AD$1,P57&gt;=$AC$9,$AC$1,P57&gt;=$AB$9,$AB$1,P57&gt;=$AA$9,$AA$1,P57&gt;=$Z$9,$Z$1,P57&gt;=$Y$9,$Y$1,P57&gt;=$X$9,$X$1,P57&gt;=$W$9,$W$1),$W$1))))))))))))))),IF(AND($N$2&gt;=$T$2,$N$2&lt;=$U$2),IF(P57&gt;=$W$2,$W$1,$V$1),IF(AND($N$2&gt;=$T$3,$N$2&lt;$U$3),IF(P57&gt;=$W$3,$W$1,$V$1),IF(AND($N$2&gt;=$T$4,$N$2&lt;$U$4),IF(P57&gt;=$W$4,$W$1,$V$1),IF(AND($N$2&gt;=$T$5,$N$2&lt;$U$5),IF(P57&gt;=$W$5,$W$1,$V$1),IF(AND($N$2&gt;=$T$6,$N$2&lt;$U$6),IF(P57&gt;=$W$6,$W$1,$V$1),IF(AND($N$2&gt;=$T$7,$N$2&lt;$U$7),IF(P57&gt;=$W$7,$W$1,$V$1),IF(AND($N$2&gt;=$T$8,$N$2&lt;$U$8),IF(P57&gt;=$W$8,$W$1,$V$1),IF(AND($N$2&gt;=$T$9,$N$2&lt;$U$9),IF(P57&gt;=$W$9,$W$1,$V$1),""))))))))),"")</f>
        <v>CB</v>
      </c>
      <c r="M57" s="9" t="str" cm="1">
        <f t="array" ref="M57">IF(E57&lt;&gt;"",IF(AND(E57&lt;&gt;"GR",E57&gt;=40,J57&gt;=30),_xlfn.IFS(Q57&gt;=$AG$2,$AD$19,Q57&gt;=$AG$3,$AC$19,Q57&gt;=$AG$4,$AB$19,Q57&gt;=$AG$5,$AA$19,Q57&gt;=$AG$6,$Z$19,Q57&gt;=$AG$7,$Y$19,Q57&gt;=$AG$8,$X$19,Q57&gt;=$AG$9,$V$19),L57),"")</f>
        <v>CB</v>
      </c>
      <c r="N57" s="9"/>
      <c r="O57" s="9"/>
      <c r="P57" s="9">
        <f t="shared" si="2"/>
        <v>57</v>
      </c>
      <c r="Q57" s="9">
        <f t="shared" si="3"/>
        <v>57</v>
      </c>
      <c r="R57" s="9">
        <f t="shared" si="4"/>
        <v>0.68</v>
      </c>
    </row>
    <row r="58" spans="1:18" x14ac:dyDescent="0.35">
      <c r="A58" s="3" t="s">
        <v>8</v>
      </c>
      <c r="B58" s="3">
        <v>57</v>
      </c>
      <c r="C58" s="3">
        <v>27</v>
      </c>
      <c r="D58" s="3">
        <v>76</v>
      </c>
      <c r="E58" s="3" t="s">
        <v>34</v>
      </c>
      <c r="F58" s="22">
        <f t="shared" si="5"/>
        <v>76</v>
      </c>
      <c r="G58" s="22">
        <f t="shared" si="6"/>
        <v>27</v>
      </c>
      <c r="H58" s="22">
        <f t="shared" si="7"/>
        <v>76</v>
      </c>
      <c r="I58" s="9">
        <f t="shared" si="8"/>
        <v>56.400000000000006</v>
      </c>
      <c r="J58" s="9">
        <f t="shared" si="0"/>
        <v>56.4</v>
      </c>
      <c r="K58" s="10">
        <f t="shared" si="1"/>
        <v>3180.9600000000005</v>
      </c>
      <c r="L58" s="9" t="str" cm="1">
        <f t="array" ref="L58">IF(D58&lt;&gt;"",IF(AND(H58&gt;=40,I58&gt;=30),IF(AND($N$2&gt;=$T$2,$N$2&lt;=$U$2),_xlfn.IFS(P58&gt;=$AD$2,$AD$1,P58&gt;=$AC$2,$AC$1,P58&gt;=$AB$2,$AB$1,P58&gt;=$AA$2,$AA$1,P58&gt;=$Z$2,$Z$1,P58&gt;=$Y$2,$Y$1,P58&gt;=$X$2,$X$1,P58&gt;=$W$2,$W$1,P58&lt;$W$2,$V$1),(IF(AND($N$2&gt;=$T$3,$N$2&lt;$U$3),_xlfn.IFS(P58&gt;=$AD$3,$AD$1,P58&gt;=$AC$3,$AC$1,P58&gt;=$AB$3,$AB$1,P58&gt;=$AA$3,$AA$1,P58&gt;=$Z$3,$Z$1,P58&gt;=$Y$3,$Y$1,P58&gt;=$X$3,$X$1,P58&gt;=$W$3,$W$1,P58&lt;$W$2,$V$1),(IF(AND($N$2&gt;=$T$4,$N$2&lt;$U$4),_xlfn.IFS(P58&gt;=$AD$4,$AD$1,P58&gt;=$AC$4,$AC$1,P58&gt;=$AB$4,$AB$1,P58&gt;=$AA$4,$AA$1,P58&gt;=$Z$4,$Z$1,P58&gt;=$Y$4,$Y$1,P58&gt;=$X$4,$X$1,P58&gt;=$W$4,$W$1,P58&lt;$W$2,$V$1),(IF(AND($N$2&gt;=$T$5,$N$2&lt;$U$5),_xlfn.IFS(P58&gt;=$AD$5,$AD$1,P58&gt;=$AC$5,$AC$1,P58&gt;=$AB$5,$AB$1,P58&gt;=$AA$5,$AA$1,P58&gt;=$Z$5,$Z$1,P58&gt;=$Y$5,$Y$1,P58&gt;=$X$5,$X$1,P58&gt;=$W$5,$W$1,P58&lt;$W$2,$V$1),(IF(AND($N$2&gt;=$T$6,$N$2&lt;$U$6),_xlfn.IFS(P58&gt;=$AD$6,$AD$1,P58&gt;=$AC$6,$AC$1,P58&gt;=$AB$6,$AB$1,P58&gt;=$AA$6,$AA$1,P58&gt;=$Z$6,$Z$1,P58&gt;=$Y$6,$Y$1,P58&gt;=$X$6,$X$1,P58&gt;=$W$6,$W$1,P58&lt;$W$2,$V$1),(IF(AND($N$2&gt;=$T$7,$N$2&lt;$U$7),_xlfn.IFS(P58&gt;=$AD$7,$AD$1,P58&gt;=$AC$7,$AC$1,P58&gt;=$AB$7,$AB$1,P58&gt;=$AA$7,$AA$1,P58&gt;=$Z$7,$Z$1,P58&gt;=$Y$7,$Y$1,P58&gt;=$X$7,$X$1,P58&gt;=$W$7,$W$1,P58&lt;$W$2,$V$1),(IF(AND($N$2&gt;=$T$8,$N$2&lt;$U$8),_xlfn.IFS(P58&gt;=$AD$8,$AD$1,P58&gt;=$AC$8,$AC$1,P58&gt;=$AB$8,$AB$1,P58&gt;=$AA$8,$AA$1,P58&gt;=$Z$8,$Z$1,P58&gt;=$Y$8,$Y$1,P58&gt;=$X$8,$X$1,P58&gt;=$W$8,$W$1,P58&lt;$W$2,$V$1),(IF(AND($N$2&gt;=$T$9,$N$2&lt;$U$9),_xlfn.IFS(P58&gt;=$AD$9,$AD$1,P58&gt;=$AC$9,$AC$1,P58&gt;=$AB$9,$AB$1,P58&gt;=$AA$9,$AA$1,P58&gt;=$Z$9,$Z$1,P58&gt;=$Y$9,$Y$1,P58&gt;=$X$9,$X$1,P58&gt;=$W$9,$W$1),$W$1))))))))))))))),IF(AND($N$2&gt;=$T$2,$N$2&lt;=$U$2),IF(P58&gt;=$W$2,$W$1,$V$1),IF(AND($N$2&gt;=$T$3,$N$2&lt;$U$3),IF(P58&gt;=$W$3,$W$1,$V$1),IF(AND($N$2&gt;=$T$4,$N$2&lt;$U$4),IF(P58&gt;=$W$4,$W$1,$V$1),IF(AND($N$2&gt;=$T$5,$N$2&lt;$U$5),IF(P58&gt;=$W$5,$W$1,$V$1),IF(AND($N$2&gt;=$T$6,$N$2&lt;$U$6),IF(P58&gt;=$W$6,$W$1,$V$1),IF(AND($N$2&gt;=$T$7,$N$2&lt;$U$7),IF(P58&gt;=$W$7,$W$1,$V$1),IF(AND($N$2&gt;=$T$8,$N$2&lt;$U$8),IF(P58&gt;=$W$8,$W$1,$V$1),IF(AND($N$2&gt;=$T$9,$N$2&lt;$U$9),IF(P58&gt;=$W$9,$W$1,$V$1),""))))))))),"")</f>
        <v>CB</v>
      </c>
      <c r="M58" s="9" t="str" cm="1">
        <f t="array" ref="M58">IF(E58&lt;&gt;"",IF(AND(E58&lt;&gt;"GR",E58&gt;=40,J58&gt;=30),_xlfn.IFS(Q58&gt;=$AG$2,$AD$19,Q58&gt;=$AG$3,$AC$19,Q58&gt;=$AG$4,$AB$19,Q58&gt;=$AG$5,$AA$19,Q58&gt;=$AG$6,$Z$19,Q58&gt;=$AG$7,$Y$19,Q58&gt;=$AG$8,$X$19,Q58&gt;=$AG$9,$V$19),L58),"")</f>
        <v>CB</v>
      </c>
      <c r="N58" s="9"/>
      <c r="O58" s="9"/>
      <c r="P58" s="9">
        <f t="shared" si="2"/>
        <v>57</v>
      </c>
      <c r="Q58" s="9">
        <f t="shared" si="3"/>
        <v>57</v>
      </c>
      <c r="R58" s="9">
        <f t="shared" si="4"/>
        <v>0.66</v>
      </c>
    </row>
    <row r="59" spans="1:18" x14ac:dyDescent="0.35">
      <c r="A59" s="3" t="s">
        <v>8</v>
      </c>
      <c r="B59" s="3">
        <v>58</v>
      </c>
      <c r="C59" s="3">
        <v>45</v>
      </c>
      <c r="D59" s="3">
        <v>64</v>
      </c>
      <c r="E59" s="3" t="s">
        <v>34</v>
      </c>
      <c r="F59" s="22">
        <f t="shared" si="5"/>
        <v>64</v>
      </c>
      <c r="G59" s="22">
        <f t="shared" si="6"/>
        <v>45</v>
      </c>
      <c r="H59" s="22">
        <f t="shared" si="7"/>
        <v>64</v>
      </c>
      <c r="I59" s="9">
        <f t="shared" si="8"/>
        <v>56.4</v>
      </c>
      <c r="J59" s="9">
        <f t="shared" si="0"/>
        <v>56.4</v>
      </c>
      <c r="K59" s="10">
        <f t="shared" si="1"/>
        <v>3180.96</v>
      </c>
      <c r="L59" s="9" t="str" cm="1">
        <f t="array" ref="L59">IF(D59&lt;&gt;"",IF(AND(H59&gt;=40,I59&gt;=30),IF(AND($N$2&gt;=$T$2,$N$2&lt;=$U$2),_xlfn.IFS(P59&gt;=$AD$2,$AD$1,P59&gt;=$AC$2,$AC$1,P59&gt;=$AB$2,$AB$1,P59&gt;=$AA$2,$AA$1,P59&gt;=$Z$2,$Z$1,P59&gt;=$Y$2,$Y$1,P59&gt;=$X$2,$X$1,P59&gt;=$W$2,$W$1,P59&lt;$W$2,$V$1),(IF(AND($N$2&gt;=$T$3,$N$2&lt;$U$3),_xlfn.IFS(P59&gt;=$AD$3,$AD$1,P59&gt;=$AC$3,$AC$1,P59&gt;=$AB$3,$AB$1,P59&gt;=$AA$3,$AA$1,P59&gt;=$Z$3,$Z$1,P59&gt;=$Y$3,$Y$1,P59&gt;=$X$3,$X$1,P59&gt;=$W$3,$W$1,P59&lt;$W$2,$V$1),(IF(AND($N$2&gt;=$T$4,$N$2&lt;$U$4),_xlfn.IFS(P59&gt;=$AD$4,$AD$1,P59&gt;=$AC$4,$AC$1,P59&gt;=$AB$4,$AB$1,P59&gt;=$AA$4,$AA$1,P59&gt;=$Z$4,$Z$1,P59&gt;=$Y$4,$Y$1,P59&gt;=$X$4,$X$1,P59&gt;=$W$4,$W$1,P59&lt;$W$2,$V$1),(IF(AND($N$2&gt;=$T$5,$N$2&lt;$U$5),_xlfn.IFS(P59&gt;=$AD$5,$AD$1,P59&gt;=$AC$5,$AC$1,P59&gt;=$AB$5,$AB$1,P59&gt;=$AA$5,$AA$1,P59&gt;=$Z$5,$Z$1,P59&gt;=$Y$5,$Y$1,P59&gt;=$X$5,$X$1,P59&gt;=$W$5,$W$1,P59&lt;$W$2,$V$1),(IF(AND($N$2&gt;=$T$6,$N$2&lt;$U$6),_xlfn.IFS(P59&gt;=$AD$6,$AD$1,P59&gt;=$AC$6,$AC$1,P59&gt;=$AB$6,$AB$1,P59&gt;=$AA$6,$AA$1,P59&gt;=$Z$6,$Z$1,P59&gt;=$Y$6,$Y$1,P59&gt;=$X$6,$X$1,P59&gt;=$W$6,$W$1,P59&lt;$W$2,$V$1),(IF(AND($N$2&gt;=$T$7,$N$2&lt;$U$7),_xlfn.IFS(P59&gt;=$AD$7,$AD$1,P59&gt;=$AC$7,$AC$1,P59&gt;=$AB$7,$AB$1,P59&gt;=$AA$7,$AA$1,P59&gt;=$Z$7,$Z$1,P59&gt;=$Y$7,$Y$1,P59&gt;=$X$7,$X$1,P59&gt;=$W$7,$W$1,P59&lt;$W$2,$V$1),(IF(AND($N$2&gt;=$T$8,$N$2&lt;$U$8),_xlfn.IFS(P59&gt;=$AD$8,$AD$1,P59&gt;=$AC$8,$AC$1,P59&gt;=$AB$8,$AB$1,P59&gt;=$AA$8,$AA$1,P59&gt;=$Z$8,$Z$1,P59&gt;=$Y$8,$Y$1,P59&gt;=$X$8,$X$1,P59&gt;=$W$8,$W$1,P59&lt;$W$2,$V$1),(IF(AND($N$2&gt;=$T$9,$N$2&lt;$U$9),_xlfn.IFS(P59&gt;=$AD$9,$AD$1,P59&gt;=$AC$9,$AC$1,P59&gt;=$AB$9,$AB$1,P59&gt;=$AA$9,$AA$1,P59&gt;=$Z$9,$Z$1,P59&gt;=$Y$9,$Y$1,P59&gt;=$X$9,$X$1,P59&gt;=$W$9,$W$1),$W$1))))))))))))))),IF(AND($N$2&gt;=$T$2,$N$2&lt;=$U$2),IF(P59&gt;=$W$2,$W$1,$V$1),IF(AND($N$2&gt;=$T$3,$N$2&lt;$U$3),IF(P59&gt;=$W$3,$W$1,$V$1),IF(AND($N$2&gt;=$T$4,$N$2&lt;$U$4),IF(P59&gt;=$W$4,$W$1,$V$1),IF(AND($N$2&gt;=$T$5,$N$2&lt;$U$5),IF(P59&gt;=$W$5,$W$1,$V$1),IF(AND($N$2&gt;=$T$6,$N$2&lt;$U$6),IF(P59&gt;=$W$6,$W$1,$V$1),IF(AND($N$2&gt;=$T$7,$N$2&lt;$U$7),IF(P59&gt;=$W$7,$W$1,$V$1),IF(AND($N$2&gt;=$T$8,$N$2&lt;$U$8),IF(P59&gt;=$W$8,$W$1,$V$1),IF(AND($N$2&gt;=$T$9,$N$2&lt;$U$9),IF(P59&gt;=$W$9,$W$1,$V$1),""))))))))),"")</f>
        <v>CB</v>
      </c>
      <c r="M59" s="9" t="str" cm="1">
        <f t="array" ref="M59">IF(E59&lt;&gt;"",IF(AND(E59&lt;&gt;"GR",E59&gt;=40,J59&gt;=30),_xlfn.IFS(Q59&gt;=$AG$2,$AD$19,Q59&gt;=$AG$3,$AC$19,Q59&gt;=$AG$4,$AB$19,Q59&gt;=$AG$5,$AA$19,Q59&gt;=$AG$6,$Z$19,Q59&gt;=$AG$7,$Y$19,Q59&gt;=$AG$8,$X$19,Q59&gt;=$AG$9,$V$19),L59),"")</f>
        <v>CB</v>
      </c>
      <c r="N59" s="9"/>
      <c r="O59" s="9"/>
      <c r="P59" s="9">
        <f t="shared" si="2"/>
        <v>57</v>
      </c>
      <c r="Q59" s="9">
        <f t="shared" si="3"/>
        <v>57</v>
      </c>
      <c r="R59" s="9">
        <f t="shared" si="4"/>
        <v>0.66</v>
      </c>
    </row>
    <row r="60" spans="1:18" x14ac:dyDescent="0.35">
      <c r="A60" s="3" t="s">
        <v>8</v>
      </c>
      <c r="B60" s="3">
        <v>59</v>
      </c>
      <c r="C60" s="3">
        <v>43</v>
      </c>
      <c r="D60" s="3">
        <v>65</v>
      </c>
      <c r="E60" s="3" t="s">
        <v>34</v>
      </c>
      <c r="F60" s="22">
        <f t="shared" si="5"/>
        <v>65</v>
      </c>
      <c r="G60" s="22">
        <f t="shared" si="6"/>
        <v>43</v>
      </c>
      <c r="H60" s="22">
        <f t="shared" si="7"/>
        <v>65</v>
      </c>
      <c r="I60" s="9">
        <f t="shared" si="8"/>
        <v>56.2</v>
      </c>
      <c r="J60" s="9">
        <f t="shared" si="0"/>
        <v>56.2</v>
      </c>
      <c r="K60" s="10">
        <f t="shared" si="1"/>
        <v>3158.4400000000005</v>
      </c>
      <c r="L60" s="9" t="str" cm="1">
        <f t="array" ref="L60">IF(D60&lt;&gt;"",IF(AND(H60&gt;=40,I60&gt;=30),IF(AND($N$2&gt;=$T$2,$N$2&lt;=$U$2),_xlfn.IFS(P60&gt;=$AD$2,$AD$1,P60&gt;=$AC$2,$AC$1,P60&gt;=$AB$2,$AB$1,P60&gt;=$AA$2,$AA$1,P60&gt;=$Z$2,$Z$1,P60&gt;=$Y$2,$Y$1,P60&gt;=$X$2,$X$1,P60&gt;=$W$2,$W$1,P60&lt;$W$2,$V$1),(IF(AND($N$2&gt;=$T$3,$N$2&lt;$U$3),_xlfn.IFS(P60&gt;=$AD$3,$AD$1,P60&gt;=$AC$3,$AC$1,P60&gt;=$AB$3,$AB$1,P60&gt;=$AA$3,$AA$1,P60&gt;=$Z$3,$Z$1,P60&gt;=$Y$3,$Y$1,P60&gt;=$X$3,$X$1,P60&gt;=$W$3,$W$1,P60&lt;$W$2,$V$1),(IF(AND($N$2&gt;=$T$4,$N$2&lt;$U$4),_xlfn.IFS(P60&gt;=$AD$4,$AD$1,P60&gt;=$AC$4,$AC$1,P60&gt;=$AB$4,$AB$1,P60&gt;=$AA$4,$AA$1,P60&gt;=$Z$4,$Z$1,P60&gt;=$Y$4,$Y$1,P60&gt;=$X$4,$X$1,P60&gt;=$W$4,$W$1,P60&lt;$W$2,$V$1),(IF(AND($N$2&gt;=$T$5,$N$2&lt;$U$5),_xlfn.IFS(P60&gt;=$AD$5,$AD$1,P60&gt;=$AC$5,$AC$1,P60&gt;=$AB$5,$AB$1,P60&gt;=$AA$5,$AA$1,P60&gt;=$Z$5,$Z$1,P60&gt;=$Y$5,$Y$1,P60&gt;=$X$5,$X$1,P60&gt;=$W$5,$W$1,P60&lt;$W$2,$V$1),(IF(AND($N$2&gt;=$T$6,$N$2&lt;$U$6),_xlfn.IFS(P60&gt;=$AD$6,$AD$1,P60&gt;=$AC$6,$AC$1,P60&gt;=$AB$6,$AB$1,P60&gt;=$AA$6,$AA$1,P60&gt;=$Z$6,$Z$1,P60&gt;=$Y$6,$Y$1,P60&gt;=$X$6,$X$1,P60&gt;=$W$6,$W$1,P60&lt;$W$2,$V$1),(IF(AND($N$2&gt;=$T$7,$N$2&lt;$U$7),_xlfn.IFS(P60&gt;=$AD$7,$AD$1,P60&gt;=$AC$7,$AC$1,P60&gt;=$AB$7,$AB$1,P60&gt;=$AA$7,$AA$1,P60&gt;=$Z$7,$Z$1,P60&gt;=$Y$7,$Y$1,P60&gt;=$X$7,$X$1,P60&gt;=$W$7,$W$1,P60&lt;$W$2,$V$1),(IF(AND($N$2&gt;=$T$8,$N$2&lt;$U$8),_xlfn.IFS(P60&gt;=$AD$8,$AD$1,P60&gt;=$AC$8,$AC$1,P60&gt;=$AB$8,$AB$1,P60&gt;=$AA$8,$AA$1,P60&gt;=$Z$8,$Z$1,P60&gt;=$Y$8,$Y$1,P60&gt;=$X$8,$X$1,P60&gt;=$W$8,$W$1,P60&lt;$W$2,$V$1),(IF(AND($N$2&gt;=$T$9,$N$2&lt;$U$9),_xlfn.IFS(P60&gt;=$AD$9,$AD$1,P60&gt;=$AC$9,$AC$1,P60&gt;=$AB$9,$AB$1,P60&gt;=$AA$9,$AA$1,P60&gt;=$Z$9,$Z$1,P60&gt;=$Y$9,$Y$1,P60&gt;=$X$9,$X$1,P60&gt;=$W$9,$W$1),$W$1))))))))))))))),IF(AND($N$2&gt;=$T$2,$N$2&lt;=$U$2),IF(P60&gt;=$W$2,$W$1,$V$1),IF(AND($N$2&gt;=$T$3,$N$2&lt;$U$3),IF(P60&gt;=$W$3,$W$1,$V$1),IF(AND($N$2&gt;=$T$4,$N$2&lt;$U$4),IF(P60&gt;=$W$4,$W$1,$V$1),IF(AND($N$2&gt;=$T$5,$N$2&lt;$U$5),IF(P60&gt;=$W$5,$W$1,$V$1),IF(AND($N$2&gt;=$T$6,$N$2&lt;$U$6),IF(P60&gt;=$W$6,$W$1,$V$1),IF(AND($N$2&gt;=$T$7,$N$2&lt;$U$7),IF(P60&gt;=$W$7,$W$1,$V$1),IF(AND($N$2&gt;=$T$8,$N$2&lt;$U$8),IF(P60&gt;=$W$8,$W$1,$V$1),IF(AND($N$2&gt;=$T$9,$N$2&lt;$U$9),IF(P60&gt;=$W$9,$W$1,$V$1),""))))))))),"")</f>
        <v>CB</v>
      </c>
      <c r="M60" s="9" t="str" cm="1">
        <f t="array" ref="M60">IF(E60&lt;&gt;"",IF(AND(E60&lt;&gt;"GR",E60&gt;=40,J60&gt;=30),_xlfn.IFS(Q60&gt;=$AG$2,$AD$19,Q60&gt;=$AG$3,$AC$19,Q60&gt;=$AG$4,$AB$19,Q60&gt;=$AG$5,$AA$19,Q60&gt;=$AG$6,$Z$19,Q60&gt;=$AG$7,$Y$19,Q60&gt;=$AG$8,$X$19,Q60&gt;=$AG$9,$V$19),L60),"")</f>
        <v>CB</v>
      </c>
      <c r="N60" s="9"/>
      <c r="O60" s="9"/>
      <c r="P60" s="9">
        <f t="shared" si="2"/>
        <v>57</v>
      </c>
      <c r="Q60" s="9">
        <f t="shared" si="3"/>
        <v>57</v>
      </c>
      <c r="R60" s="9">
        <f t="shared" si="4"/>
        <v>0.65</v>
      </c>
    </row>
    <row r="61" spans="1:18" x14ac:dyDescent="0.35">
      <c r="A61" s="3" t="s">
        <v>8</v>
      </c>
      <c r="B61" s="3">
        <v>60</v>
      </c>
      <c r="C61" s="3">
        <v>38</v>
      </c>
      <c r="D61" s="3">
        <v>68</v>
      </c>
      <c r="E61" s="3" t="s">
        <v>34</v>
      </c>
      <c r="F61" s="22">
        <f t="shared" si="5"/>
        <v>68</v>
      </c>
      <c r="G61" s="22">
        <f t="shared" si="6"/>
        <v>38</v>
      </c>
      <c r="H61" s="22">
        <f t="shared" si="7"/>
        <v>68</v>
      </c>
      <c r="I61" s="9">
        <f t="shared" si="8"/>
        <v>56</v>
      </c>
      <c r="J61" s="9">
        <f t="shared" si="0"/>
        <v>56</v>
      </c>
      <c r="K61" s="10">
        <f t="shared" si="1"/>
        <v>3136</v>
      </c>
      <c r="L61" s="9" t="str" cm="1">
        <f t="array" ref="L61">IF(D61&lt;&gt;"",IF(AND(H61&gt;=40,I61&gt;=30),IF(AND($N$2&gt;=$T$2,$N$2&lt;=$U$2),_xlfn.IFS(P61&gt;=$AD$2,$AD$1,P61&gt;=$AC$2,$AC$1,P61&gt;=$AB$2,$AB$1,P61&gt;=$AA$2,$AA$1,P61&gt;=$Z$2,$Z$1,P61&gt;=$Y$2,$Y$1,P61&gt;=$X$2,$X$1,P61&gt;=$W$2,$W$1,P61&lt;$W$2,$V$1),(IF(AND($N$2&gt;=$T$3,$N$2&lt;$U$3),_xlfn.IFS(P61&gt;=$AD$3,$AD$1,P61&gt;=$AC$3,$AC$1,P61&gt;=$AB$3,$AB$1,P61&gt;=$AA$3,$AA$1,P61&gt;=$Z$3,$Z$1,P61&gt;=$Y$3,$Y$1,P61&gt;=$X$3,$X$1,P61&gt;=$W$3,$W$1,P61&lt;$W$2,$V$1),(IF(AND($N$2&gt;=$T$4,$N$2&lt;$U$4),_xlfn.IFS(P61&gt;=$AD$4,$AD$1,P61&gt;=$AC$4,$AC$1,P61&gt;=$AB$4,$AB$1,P61&gt;=$AA$4,$AA$1,P61&gt;=$Z$4,$Z$1,P61&gt;=$Y$4,$Y$1,P61&gt;=$X$4,$X$1,P61&gt;=$W$4,$W$1,P61&lt;$W$2,$V$1),(IF(AND($N$2&gt;=$T$5,$N$2&lt;$U$5),_xlfn.IFS(P61&gt;=$AD$5,$AD$1,P61&gt;=$AC$5,$AC$1,P61&gt;=$AB$5,$AB$1,P61&gt;=$AA$5,$AA$1,P61&gt;=$Z$5,$Z$1,P61&gt;=$Y$5,$Y$1,P61&gt;=$X$5,$X$1,P61&gt;=$W$5,$W$1,P61&lt;$W$2,$V$1),(IF(AND($N$2&gt;=$T$6,$N$2&lt;$U$6),_xlfn.IFS(P61&gt;=$AD$6,$AD$1,P61&gt;=$AC$6,$AC$1,P61&gt;=$AB$6,$AB$1,P61&gt;=$AA$6,$AA$1,P61&gt;=$Z$6,$Z$1,P61&gt;=$Y$6,$Y$1,P61&gt;=$X$6,$X$1,P61&gt;=$W$6,$W$1,P61&lt;$W$2,$V$1),(IF(AND($N$2&gt;=$T$7,$N$2&lt;$U$7),_xlfn.IFS(P61&gt;=$AD$7,$AD$1,P61&gt;=$AC$7,$AC$1,P61&gt;=$AB$7,$AB$1,P61&gt;=$AA$7,$AA$1,P61&gt;=$Z$7,$Z$1,P61&gt;=$Y$7,$Y$1,P61&gt;=$X$7,$X$1,P61&gt;=$W$7,$W$1,P61&lt;$W$2,$V$1),(IF(AND($N$2&gt;=$T$8,$N$2&lt;$U$8),_xlfn.IFS(P61&gt;=$AD$8,$AD$1,P61&gt;=$AC$8,$AC$1,P61&gt;=$AB$8,$AB$1,P61&gt;=$AA$8,$AA$1,P61&gt;=$Z$8,$Z$1,P61&gt;=$Y$8,$Y$1,P61&gt;=$X$8,$X$1,P61&gt;=$W$8,$W$1,P61&lt;$W$2,$V$1),(IF(AND($N$2&gt;=$T$9,$N$2&lt;$U$9),_xlfn.IFS(P61&gt;=$AD$9,$AD$1,P61&gt;=$AC$9,$AC$1,P61&gt;=$AB$9,$AB$1,P61&gt;=$AA$9,$AA$1,P61&gt;=$Z$9,$Z$1,P61&gt;=$Y$9,$Y$1,P61&gt;=$X$9,$X$1,P61&gt;=$W$9,$W$1),$W$1))))))))))))))),IF(AND($N$2&gt;=$T$2,$N$2&lt;=$U$2),IF(P61&gt;=$W$2,$W$1,$V$1),IF(AND($N$2&gt;=$T$3,$N$2&lt;$U$3),IF(P61&gt;=$W$3,$W$1,$V$1),IF(AND($N$2&gt;=$T$4,$N$2&lt;$U$4),IF(P61&gt;=$W$4,$W$1,$V$1),IF(AND($N$2&gt;=$T$5,$N$2&lt;$U$5),IF(P61&gt;=$W$5,$W$1,$V$1),IF(AND($N$2&gt;=$T$6,$N$2&lt;$U$6),IF(P61&gt;=$W$6,$W$1,$V$1),IF(AND($N$2&gt;=$T$7,$N$2&lt;$U$7),IF(P61&gt;=$W$7,$W$1,$V$1),IF(AND($N$2&gt;=$T$8,$N$2&lt;$U$8),IF(P61&gt;=$W$8,$W$1,$V$1),IF(AND($N$2&gt;=$T$9,$N$2&lt;$U$9),IF(P61&gt;=$W$9,$W$1,$V$1),""))))))))),"")</f>
        <v>CB</v>
      </c>
      <c r="M61" s="9" t="str" cm="1">
        <f t="array" ref="M61">IF(E61&lt;&gt;"",IF(AND(E61&lt;&gt;"GR",E61&gt;=40,J61&gt;=30),_xlfn.IFS(Q61&gt;=$AG$2,$AD$19,Q61&gt;=$AG$3,$AC$19,Q61&gt;=$AG$4,$AB$19,Q61&gt;=$AG$5,$AA$19,Q61&gt;=$AG$6,$Z$19,Q61&gt;=$AG$7,$Y$19,Q61&gt;=$AG$8,$X$19,Q61&gt;=$AG$9,$V$19),L61),"")</f>
        <v>CB</v>
      </c>
      <c r="N61" s="9"/>
      <c r="O61" s="9"/>
      <c r="P61" s="9">
        <f t="shared" si="2"/>
        <v>56</v>
      </c>
      <c r="Q61" s="9">
        <f t="shared" si="3"/>
        <v>56</v>
      </c>
      <c r="R61" s="9">
        <f t="shared" si="4"/>
        <v>0.64</v>
      </c>
    </row>
    <row r="62" spans="1:18" x14ac:dyDescent="0.35">
      <c r="A62" s="3" t="s">
        <v>8</v>
      </c>
      <c r="B62" s="3">
        <v>61</v>
      </c>
      <c r="C62" s="3">
        <v>29</v>
      </c>
      <c r="D62" s="3">
        <v>74</v>
      </c>
      <c r="E62" s="3" t="s">
        <v>34</v>
      </c>
      <c r="F62" s="22">
        <f t="shared" si="5"/>
        <v>74</v>
      </c>
      <c r="G62" s="22">
        <f t="shared" si="6"/>
        <v>29</v>
      </c>
      <c r="H62" s="22">
        <f t="shared" si="7"/>
        <v>74</v>
      </c>
      <c r="I62" s="9">
        <f t="shared" si="8"/>
        <v>56</v>
      </c>
      <c r="J62" s="9">
        <f t="shared" si="0"/>
        <v>56</v>
      </c>
      <c r="K62" s="10">
        <f t="shared" si="1"/>
        <v>3136</v>
      </c>
      <c r="L62" s="9" t="str" cm="1">
        <f t="array" ref="L62">IF(D62&lt;&gt;"",IF(AND(H62&gt;=40,I62&gt;=30),IF(AND($N$2&gt;=$T$2,$N$2&lt;=$U$2),_xlfn.IFS(P62&gt;=$AD$2,$AD$1,P62&gt;=$AC$2,$AC$1,P62&gt;=$AB$2,$AB$1,P62&gt;=$AA$2,$AA$1,P62&gt;=$Z$2,$Z$1,P62&gt;=$Y$2,$Y$1,P62&gt;=$X$2,$X$1,P62&gt;=$W$2,$W$1,P62&lt;$W$2,$V$1),(IF(AND($N$2&gt;=$T$3,$N$2&lt;$U$3),_xlfn.IFS(P62&gt;=$AD$3,$AD$1,P62&gt;=$AC$3,$AC$1,P62&gt;=$AB$3,$AB$1,P62&gt;=$AA$3,$AA$1,P62&gt;=$Z$3,$Z$1,P62&gt;=$Y$3,$Y$1,P62&gt;=$X$3,$X$1,P62&gt;=$W$3,$W$1,P62&lt;$W$2,$V$1),(IF(AND($N$2&gt;=$T$4,$N$2&lt;$U$4),_xlfn.IFS(P62&gt;=$AD$4,$AD$1,P62&gt;=$AC$4,$AC$1,P62&gt;=$AB$4,$AB$1,P62&gt;=$AA$4,$AA$1,P62&gt;=$Z$4,$Z$1,P62&gt;=$Y$4,$Y$1,P62&gt;=$X$4,$X$1,P62&gt;=$W$4,$W$1,P62&lt;$W$2,$V$1),(IF(AND($N$2&gt;=$T$5,$N$2&lt;$U$5),_xlfn.IFS(P62&gt;=$AD$5,$AD$1,P62&gt;=$AC$5,$AC$1,P62&gt;=$AB$5,$AB$1,P62&gt;=$AA$5,$AA$1,P62&gt;=$Z$5,$Z$1,P62&gt;=$Y$5,$Y$1,P62&gt;=$X$5,$X$1,P62&gt;=$W$5,$W$1,P62&lt;$W$2,$V$1),(IF(AND($N$2&gt;=$T$6,$N$2&lt;$U$6),_xlfn.IFS(P62&gt;=$AD$6,$AD$1,P62&gt;=$AC$6,$AC$1,P62&gt;=$AB$6,$AB$1,P62&gt;=$AA$6,$AA$1,P62&gt;=$Z$6,$Z$1,P62&gt;=$Y$6,$Y$1,P62&gt;=$X$6,$X$1,P62&gt;=$W$6,$W$1,P62&lt;$W$2,$V$1),(IF(AND($N$2&gt;=$T$7,$N$2&lt;$U$7),_xlfn.IFS(P62&gt;=$AD$7,$AD$1,P62&gt;=$AC$7,$AC$1,P62&gt;=$AB$7,$AB$1,P62&gt;=$AA$7,$AA$1,P62&gt;=$Z$7,$Z$1,P62&gt;=$Y$7,$Y$1,P62&gt;=$X$7,$X$1,P62&gt;=$W$7,$W$1,P62&lt;$W$2,$V$1),(IF(AND($N$2&gt;=$T$8,$N$2&lt;$U$8),_xlfn.IFS(P62&gt;=$AD$8,$AD$1,P62&gt;=$AC$8,$AC$1,P62&gt;=$AB$8,$AB$1,P62&gt;=$AA$8,$AA$1,P62&gt;=$Z$8,$Z$1,P62&gt;=$Y$8,$Y$1,P62&gt;=$X$8,$X$1,P62&gt;=$W$8,$W$1,P62&lt;$W$2,$V$1),(IF(AND($N$2&gt;=$T$9,$N$2&lt;$U$9),_xlfn.IFS(P62&gt;=$AD$9,$AD$1,P62&gt;=$AC$9,$AC$1,P62&gt;=$AB$9,$AB$1,P62&gt;=$AA$9,$AA$1,P62&gt;=$Z$9,$Z$1,P62&gt;=$Y$9,$Y$1,P62&gt;=$X$9,$X$1,P62&gt;=$W$9,$W$1),$W$1))))))))))))))),IF(AND($N$2&gt;=$T$2,$N$2&lt;=$U$2),IF(P62&gt;=$W$2,$W$1,$V$1),IF(AND($N$2&gt;=$T$3,$N$2&lt;$U$3),IF(P62&gt;=$W$3,$W$1,$V$1),IF(AND($N$2&gt;=$T$4,$N$2&lt;$U$4),IF(P62&gt;=$W$4,$W$1,$V$1),IF(AND($N$2&gt;=$T$5,$N$2&lt;$U$5),IF(P62&gt;=$W$5,$W$1,$V$1),IF(AND($N$2&gt;=$T$6,$N$2&lt;$U$6),IF(P62&gt;=$W$6,$W$1,$V$1),IF(AND($N$2&gt;=$T$7,$N$2&lt;$U$7),IF(P62&gt;=$W$7,$W$1,$V$1),IF(AND($N$2&gt;=$T$8,$N$2&lt;$U$8),IF(P62&gt;=$W$8,$W$1,$V$1),IF(AND($N$2&gt;=$T$9,$N$2&lt;$U$9),IF(P62&gt;=$W$9,$W$1,$V$1),""))))))))),"")</f>
        <v>CB</v>
      </c>
      <c r="M62" s="9" t="str" cm="1">
        <f t="array" ref="M62">IF(E62&lt;&gt;"",IF(AND(E62&lt;&gt;"GR",E62&gt;=40,J62&gt;=30),_xlfn.IFS(Q62&gt;=$AG$2,$AD$19,Q62&gt;=$AG$3,$AC$19,Q62&gt;=$AG$4,$AB$19,Q62&gt;=$AG$5,$AA$19,Q62&gt;=$AG$6,$Z$19,Q62&gt;=$AG$7,$Y$19,Q62&gt;=$AG$8,$X$19,Q62&gt;=$AG$9,$V$19),L62),"")</f>
        <v>CB</v>
      </c>
      <c r="N62" s="9"/>
      <c r="O62" s="9"/>
      <c r="P62" s="9">
        <f t="shared" si="2"/>
        <v>56</v>
      </c>
      <c r="Q62" s="9">
        <f t="shared" si="3"/>
        <v>56</v>
      </c>
      <c r="R62" s="9">
        <f t="shared" si="4"/>
        <v>0.64</v>
      </c>
    </row>
    <row r="63" spans="1:18" x14ac:dyDescent="0.35">
      <c r="A63" s="3" t="s">
        <v>8</v>
      </c>
      <c r="B63" s="3">
        <v>62</v>
      </c>
      <c r="C63" s="3">
        <v>42</v>
      </c>
      <c r="D63" s="3">
        <v>65</v>
      </c>
      <c r="E63" s="3" t="s">
        <v>34</v>
      </c>
      <c r="F63" s="22">
        <f t="shared" si="5"/>
        <v>65</v>
      </c>
      <c r="G63" s="22">
        <f t="shared" si="6"/>
        <v>42</v>
      </c>
      <c r="H63" s="22">
        <f t="shared" si="7"/>
        <v>65</v>
      </c>
      <c r="I63" s="9">
        <f t="shared" si="8"/>
        <v>55.8</v>
      </c>
      <c r="J63" s="9">
        <f t="shared" si="0"/>
        <v>55.8</v>
      </c>
      <c r="K63" s="10">
        <f t="shared" si="1"/>
        <v>3113.64</v>
      </c>
      <c r="L63" s="9" t="str" cm="1">
        <f t="array" ref="L63">IF(D63&lt;&gt;"",IF(AND(H63&gt;=40,I63&gt;=30),IF(AND($N$2&gt;=$T$2,$N$2&lt;=$U$2),_xlfn.IFS(P63&gt;=$AD$2,$AD$1,P63&gt;=$AC$2,$AC$1,P63&gt;=$AB$2,$AB$1,P63&gt;=$AA$2,$AA$1,P63&gt;=$Z$2,$Z$1,P63&gt;=$Y$2,$Y$1,P63&gt;=$X$2,$X$1,P63&gt;=$W$2,$W$1,P63&lt;$W$2,$V$1),(IF(AND($N$2&gt;=$T$3,$N$2&lt;$U$3),_xlfn.IFS(P63&gt;=$AD$3,$AD$1,P63&gt;=$AC$3,$AC$1,P63&gt;=$AB$3,$AB$1,P63&gt;=$AA$3,$AA$1,P63&gt;=$Z$3,$Z$1,P63&gt;=$Y$3,$Y$1,P63&gt;=$X$3,$X$1,P63&gt;=$W$3,$W$1,P63&lt;$W$2,$V$1),(IF(AND($N$2&gt;=$T$4,$N$2&lt;$U$4),_xlfn.IFS(P63&gt;=$AD$4,$AD$1,P63&gt;=$AC$4,$AC$1,P63&gt;=$AB$4,$AB$1,P63&gt;=$AA$4,$AA$1,P63&gt;=$Z$4,$Z$1,P63&gt;=$Y$4,$Y$1,P63&gt;=$X$4,$X$1,P63&gt;=$W$4,$W$1,P63&lt;$W$2,$V$1),(IF(AND($N$2&gt;=$T$5,$N$2&lt;$U$5),_xlfn.IFS(P63&gt;=$AD$5,$AD$1,P63&gt;=$AC$5,$AC$1,P63&gt;=$AB$5,$AB$1,P63&gt;=$AA$5,$AA$1,P63&gt;=$Z$5,$Z$1,P63&gt;=$Y$5,$Y$1,P63&gt;=$X$5,$X$1,P63&gt;=$W$5,$W$1,P63&lt;$W$2,$V$1),(IF(AND($N$2&gt;=$T$6,$N$2&lt;$U$6),_xlfn.IFS(P63&gt;=$AD$6,$AD$1,P63&gt;=$AC$6,$AC$1,P63&gt;=$AB$6,$AB$1,P63&gt;=$AA$6,$AA$1,P63&gt;=$Z$6,$Z$1,P63&gt;=$Y$6,$Y$1,P63&gt;=$X$6,$X$1,P63&gt;=$W$6,$W$1,P63&lt;$W$2,$V$1),(IF(AND($N$2&gt;=$T$7,$N$2&lt;$U$7),_xlfn.IFS(P63&gt;=$AD$7,$AD$1,P63&gt;=$AC$7,$AC$1,P63&gt;=$AB$7,$AB$1,P63&gt;=$AA$7,$AA$1,P63&gt;=$Z$7,$Z$1,P63&gt;=$Y$7,$Y$1,P63&gt;=$X$7,$X$1,P63&gt;=$W$7,$W$1,P63&lt;$W$2,$V$1),(IF(AND($N$2&gt;=$T$8,$N$2&lt;$U$8),_xlfn.IFS(P63&gt;=$AD$8,$AD$1,P63&gt;=$AC$8,$AC$1,P63&gt;=$AB$8,$AB$1,P63&gt;=$AA$8,$AA$1,P63&gt;=$Z$8,$Z$1,P63&gt;=$Y$8,$Y$1,P63&gt;=$X$8,$X$1,P63&gt;=$W$8,$W$1,P63&lt;$W$2,$V$1),(IF(AND($N$2&gt;=$T$9,$N$2&lt;$U$9),_xlfn.IFS(P63&gt;=$AD$9,$AD$1,P63&gt;=$AC$9,$AC$1,P63&gt;=$AB$9,$AB$1,P63&gt;=$AA$9,$AA$1,P63&gt;=$Z$9,$Z$1,P63&gt;=$Y$9,$Y$1,P63&gt;=$X$9,$X$1,P63&gt;=$W$9,$W$1),$W$1))))))))))))))),IF(AND($N$2&gt;=$T$2,$N$2&lt;=$U$2),IF(P63&gt;=$W$2,$W$1,$V$1),IF(AND($N$2&gt;=$T$3,$N$2&lt;$U$3),IF(P63&gt;=$W$3,$W$1,$V$1),IF(AND($N$2&gt;=$T$4,$N$2&lt;$U$4),IF(P63&gt;=$W$4,$W$1,$V$1),IF(AND($N$2&gt;=$T$5,$N$2&lt;$U$5),IF(P63&gt;=$W$5,$W$1,$V$1),IF(AND($N$2&gt;=$T$6,$N$2&lt;$U$6),IF(P63&gt;=$W$6,$W$1,$V$1),IF(AND($N$2&gt;=$T$7,$N$2&lt;$U$7),IF(P63&gt;=$W$7,$W$1,$V$1),IF(AND($N$2&gt;=$T$8,$N$2&lt;$U$8),IF(P63&gt;=$W$8,$W$1,$V$1),IF(AND($N$2&gt;=$T$9,$N$2&lt;$U$9),IF(P63&gt;=$W$9,$W$1,$V$1),""))))))))),"")</f>
        <v>CB</v>
      </c>
      <c r="M63" s="9" t="str" cm="1">
        <f t="array" ref="M63">IF(E63&lt;&gt;"",IF(AND(E63&lt;&gt;"GR",E63&gt;=40,J63&gt;=30),_xlfn.IFS(Q63&gt;=$AG$2,$AD$19,Q63&gt;=$AG$3,$AC$19,Q63&gt;=$AG$4,$AB$19,Q63&gt;=$AG$5,$AA$19,Q63&gt;=$AG$6,$Z$19,Q63&gt;=$AG$7,$Y$19,Q63&gt;=$AG$8,$X$19,Q63&gt;=$AG$9,$V$19),L63),"")</f>
        <v>CB</v>
      </c>
      <c r="N63" s="9"/>
      <c r="O63" s="9"/>
      <c r="P63" s="9">
        <f t="shared" si="2"/>
        <v>56</v>
      </c>
      <c r="Q63" s="9">
        <f t="shared" si="3"/>
        <v>56</v>
      </c>
      <c r="R63" s="9">
        <f t="shared" si="4"/>
        <v>0.62</v>
      </c>
    </row>
    <row r="64" spans="1:18" x14ac:dyDescent="0.35">
      <c r="A64" s="3" t="s">
        <v>8</v>
      </c>
      <c r="B64" s="3">
        <v>63</v>
      </c>
      <c r="C64" s="3">
        <v>54</v>
      </c>
      <c r="D64" s="3">
        <v>57</v>
      </c>
      <c r="E64" s="3" t="s">
        <v>34</v>
      </c>
      <c r="F64" s="22">
        <f t="shared" si="5"/>
        <v>57</v>
      </c>
      <c r="G64" s="22">
        <f t="shared" si="6"/>
        <v>54</v>
      </c>
      <c r="H64" s="22">
        <f t="shared" si="7"/>
        <v>57</v>
      </c>
      <c r="I64" s="9">
        <f t="shared" si="8"/>
        <v>55.8</v>
      </c>
      <c r="J64" s="9">
        <f t="shared" si="0"/>
        <v>55.8</v>
      </c>
      <c r="K64" s="10">
        <f t="shared" si="1"/>
        <v>3113.64</v>
      </c>
      <c r="L64" s="9" t="str" cm="1">
        <f t="array" ref="L64">IF(D64&lt;&gt;"",IF(AND(H64&gt;=40,I64&gt;=30),IF(AND($N$2&gt;=$T$2,$N$2&lt;=$U$2),_xlfn.IFS(P64&gt;=$AD$2,$AD$1,P64&gt;=$AC$2,$AC$1,P64&gt;=$AB$2,$AB$1,P64&gt;=$AA$2,$AA$1,P64&gt;=$Z$2,$Z$1,P64&gt;=$Y$2,$Y$1,P64&gt;=$X$2,$X$1,P64&gt;=$W$2,$W$1,P64&lt;$W$2,$V$1),(IF(AND($N$2&gt;=$T$3,$N$2&lt;$U$3),_xlfn.IFS(P64&gt;=$AD$3,$AD$1,P64&gt;=$AC$3,$AC$1,P64&gt;=$AB$3,$AB$1,P64&gt;=$AA$3,$AA$1,P64&gt;=$Z$3,$Z$1,P64&gt;=$Y$3,$Y$1,P64&gt;=$X$3,$X$1,P64&gt;=$W$3,$W$1,P64&lt;$W$2,$V$1),(IF(AND($N$2&gt;=$T$4,$N$2&lt;$U$4),_xlfn.IFS(P64&gt;=$AD$4,$AD$1,P64&gt;=$AC$4,$AC$1,P64&gt;=$AB$4,$AB$1,P64&gt;=$AA$4,$AA$1,P64&gt;=$Z$4,$Z$1,P64&gt;=$Y$4,$Y$1,P64&gt;=$X$4,$X$1,P64&gt;=$W$4,$W$1,P64&lt;$W$2,$V$1),(IF(AND($N$2&gt;=$T$5,$N$2&lt;$U$5),_xlfn.IFS(P64&gt;=$AD$5,$AD$1,P64&gt;=$AC$5,$AC$1,P64&gt;=$AB$5,$AB$1,P64&gt;=$AA$5,$AA$1,P64&gt;=$Z$5,$Z$1,P64&gt;=$Y$5,$Y$1,P64&gt;=$X$5,$X$1,P64&gt;=$W$5,$W$1,P64&lt;$W$2,$V$1),(IF(AND($N$2&gt;=$T$6,$N$2&lt;$U$6),_xlfn.IFS(P64&gt;=$AD$6,$AD$1,P64&gt;=$AC$6,$AC$1,P64&gt;=$AB$6,$AB$1,P64&gt;=$AA$6,$AA$1,P64&gt;=$Z$6,$Z$1,P64&gt;=$Y$6,$Y$1,P64&gt;=$X$6,$X$1,P64&gt;=$W$6,$W$1,P64&lt;$W$2,$V$1),(IF(AND($N$2&gt;=$T$7,$N$2&lt;$U$7),_xlfn.IFS(P64&gt;=$AD$7,$AD$1,P64&gt;=$AC$7,$AC$1,P64&gt;=$AB$7,$AB$1,P64&gt;=$AA$7,$AA$1,P64&gt;=$Z$7,$Z$1,P64&gt;=$Y$7,$Y$1,P64&gt;=$X$7,$X$1,P64&gt;=$W$7,$W$1,P64&lt;$W$2,$V$1),(IF(AND($N$2&gt;=$T$8,$N$2&lt;$U$8),_xlfn.IFS(P64&gt;=$AD$8,$AD$1,P64&gt;=$AC$8,$AC$1,P64&gt;=$AB$8,$AB$1,P64&gt;=$AA$8,$AA$1,P64&gt;=$Z$8,$Z$1,P64&gt;=$Y$8,$Y$1,P64&gt;=$X$8,$X$1,P64&gt;=$W$8,$W$1,P64&lt;$W$2,$V$1),(IF(AND($N$2&gt;=$T$9,$N$2&lt;$U$9),_xlfn.IFS(P64&gt;=$AD$9,$AD$1,P64&gt;=$AC$9,$AC$1,P64&gt;=$AB$9,$AB$1,P64&gt;=$AA$9,$AA$1,P64&gt;=$Z$9,$Z$1,P64&gt;=$Y$9,$Y$1,P64&gt;=$X$9,$X$1,P64&gt;=$W$9,$W$1),$W$1))))))))))))))),IF(AND($N$2&gt;=$T$2,$N$2&lt;=$U$2),IF(P64&gt;=$W$2,$W$1,$V$1),IF(AND($N$2&gt;=$T$3,$N$2&lt;$U$3),IF(P64&gt;=$W$3,$W$1,$V$1),IF(AND($N$2&gt;=$T$4,$N$2&lt;$U$4),IF(P64&gt;=$W$4,$W$1,$V$1),IF(AND($N$2&gt;=$T$5,$N$2&lt;$U$5),IF(P64&gt;=$W$5,$W$1,$V$1),IF(AND($N$2&gt;=$T$6,$N$2&lt;$U$6),IF(P64&gt;=$W$6,$W$1,$V$1),IF(AND($N$2&gt;=$T$7,$N$2&lt;$U$7),IF(P64&gt;=$W$7,$W$1,$V$1),IF(AND($N$2&gt;=$T$8,$N$2&lt;$U$8),IF(P64&gt;=$W$8,$W$1,$V$1),IF(AND($N$2&gt;=$T$9,$N$2&lt;$U$9),IF(P64&gt;=$W$9,$W$1,$V$1),""))))))))),"")</f>
        <v>CB</v>
      </c>
      <c r="M64" s="9" t="str" cm="1">
        <f t="array" ref="M64">IF(E64&lt;&gt;"",IF(AND(E64&lt;&gt;"GR",E64&gt;=40,J64&gt;=30),_xlfn.IFS(Q64&gt;=$AG$2,$AD$19,Q64&gt;=$AG$3,$AC$19,Q64&gt;=$AG$4,$AB$19,Q64&gt;=$AG$5,$AA$19,Q64&gt;=$AG$6,$Z$19,Q64&gt;=$AG$7,$Y$19,Q64&gt;=$AG$8,$X$19,Q64&gt;=$AG$9,$V$19),L64),"")</f>
        <v>CB</v>
      </c>
      <c r="N64" s="9"/>
      <c r="O64" s="9"/>
      <c r="P64" s="9">
        <f t="shared" si="2"/>
        <v>56</v>
      </c>
      <c r="Q64" s="9">
        <f t="shared" si="3"/>
        <v>56</v>
      </c>
      <c r="R64" s="9">
        <f t="shared" si="4"/>
        <v>0.62</v>
      </c>
    </row>
    <row r="65" spans="1:18" x14ac:dyDescent="0.35">
      <c r="A65" s="3" t="s">
        <v>8</v>
      </c>
      <c r="B65" s="3">
        <v>64</v>
      </c>
      <c r="C65" s="3">
        <v>21</v>
      </c>
      <c r="D65" s="3">
        <v>79</v>
      </c>
      <c r="E65" s="3" t="s">
        <v>34</v>
      </c>
      <c r="F65" s="22">
        <f t="shared" si="5"/>
        <v>79</v>
      </c>
      <c r="G65" s="22">
        <f t="shared" si="6"/>
        <v>21</v>
      </c>
      <c r="H65" s="22">
        <f t="shared" si="7"/>
        <v>79</v>
      </c>
      <c r="I65" s="9">
        <f t="shared" si="8"/>
        <v>55.8</v>
      </c>
      <c r="J65" s="9">
        <f t="shared" si="0"/>
        <v>55.8</v>
      </c>
      <c r="K65" s="10">
        <f t="shared" si="1"/>
        <v>3113.64</v>
      </c>
      <c r="L65" s="9" t="str" cm="1">
        <f t="array" ref="L65">IF(D65&lt;&gt;"",IF(AND(H65&gt;=40,I65&gt;=30),IF(AND($N$2&gt;=$T$2,$N$2&lt;=$U$2),_xlfn.IFS(P65&gt;=$AD$2,$AD$1,P65&gt;=$AC$2,$AC$1,P65&gt;=$AB$2,$AB$1,P65&gt;=$AA$2,$AA$1,P65&gt;=$Z$2,$Z$1,P65&gt;=$Y$2,$Y$1,P65&gt;=$X$2,$X$1,P65&gt;=$W$2,$W$1,P65&lt;$W$2,$V$1),(IF(AND($N$2&gt;=$T$3,$N$2&lt;$U$3),_xlfn.IFS(P65&gt;=$AD$3,$AD$1,P65&gt;=$AC$3,$AC$1,P65&gt;=$AB$3,$AB$1,P65&gt;=$AA$3,$AA$1,P65&gt;=$Z$3,$Z$1,P65&gt;=$Y$3,$Y$1,P65&gt;=$X$3,$X$1,P65&gt;=$W$3,$W$1,P65&lt;$W$2,$V$1),(IF(AND($N$2&gt;=$T$4,$N$2&lt;$U$4),_xlfn.IFS(P65&gt;=$AD$4,$AD$1,P65&gt;=$AC$4,$AC$1,P65&gt;=$AB$4,$AB$1,P65&gt;=$AA$4,$AA$1,P65&gt;=$Z$4,$Z$1,P65&gt;=$Y$4,$Y$1,P65&gt;=$X$4,$X$1,P65&gt;=$W$4,$W$1,P65&lt;$W$2,$V$1),(IF(AND($N$2&gt;=$T$5,$N$2&lt;$U$5),_xlfn.IFS(P65&gt;=$AD$5,$AD$1,P65&gt;=$AC$5,$AC$1,P65&gt;=$AB$5,$AB$1,P65&gt;=$AA$5,$AA$1,P65&gt;=$Z$5,$Z$1,P65&gt;=$Y$5,$Y$1,P65&gt;=$X$5,$X$1,P65&gt;=$W$5,$W$1,P65&lt;$W$2,$V$1),(IF(AND($N$2&gt;=$T$6,$N$2&lt;$U$6),_xlfn.IFS(P65&gt;=$AD$6,$AD$1,P65&gt;=$AC$6,$AC$1,P65&gt;=$AB$6,$AB$1,P65&gt;=$AA$6,$AA$1,P65&gt;=$Z$6,$Z$1,P65&gt;=$Y$6,$Y$1,P65&gt;=$X$6,$X$1,P65&gt;=$W$6,$W$1,P65&lt;$W$2,$V$1),(IF(AND($N$2&gt;=$T$7,$N$2&lt;$U$7),_xlfn.IFS(P65&gt;=$AD$7,$AD$1,P65&gt;=$AC$7,$AC$1,P65&gt;=$AB$7,$AB$1,P65&gt;=$AA$7,$AA$1,P65&gt;=$Z$7,$Z$1,P65&gt;=$Y$7,$Y$1,P65&gt;=$X$7,$X$1,P65&gt;=$W$7,$W$1,P65&lt;$W$2,$V$1),(IF(AND($N$2&gt;=$T$8,$N$2&lt;$U$8),_xlfn.IFS(P65&gt;=$AD$8,$AD$1,P65&gt;=$AC$8,$AC$1,P65&gt;=$AB$8,$AB$1,P65&gt;=$AA$8,$AA$1,P65&gt;=$Z$8,$Z$1,P65&gt;=$Y$8,$Y$1,P65&gt;=$X$8,$X$1,P65&gt;=$W$8,$W$1,P65&lt;$W$2,$V$1),(IF(AND($N$2&gt;=$T$9,$N$2&lt;$U$9),_xlfn.IFS(P65&gt;=$AD$9,$AD$1,P65&gt;=$AC$9,$AC$1,P65&gt;=$AB$9,$AB$1,P65&gt;=$AA$9,$AA$1,P65&gt;=$Z$9,$Z$1,P65&gt;=$Y$9,$Y$1,P65&gt;=$X$9,$X$1,P65&gt;=$W$9,$W$1),$W$1))))))))))))))),IF(AND($N$2&gt;=$T$2,$N$2&lt;=$U$2),IF(P65&gt;=$W$2,$W$1,$V$1),IF(AND($N$2&gt;=$T$3,$N$2&lt;$U$3),IF(P65&gt;=$W$3,$W$1,$V$1),IF(AND($N$2&gt;=$T$4,$N$2&lt;$U$4),IF(P65&gt;=$W$4,$W$1,$V$1),IF(AND($N$2&gt;=$T$5,$N$2&lt;$U$5),IF(P65&gt;=$W$5,$W$1,$V$1),IF(AND($N$2&gt;=$T$6,$N$2&lt;$U$6),IF(P65&gt;=$W$6,$W$1,$V$1),IF(AND($N$2&gt;=$T$7,$N$2&lt;$U$7),IF(P65&gt;=$W$7,$W$1,$V$1),IF(AND($N$2&gt;=$T$8,$N$2&lt;$U$8),IF(P65&gt;=$W$8,$W$1,$V$1),IF(AND($N$2&gt;=$T$9,$N$2&lt;$U$9),IF(P65&gt;=$W$9,$W$1,$V$1),""))))))))),"")</f>
        <v>CB</v>
      </c>
      <c r="M65" s="9" t="str" cm="1">
        <f t="array" ref="M65">IF(E65&lt;&gt;"",IF(AND(E65&lt;&gt;"GR",E65&gt;=40,J65&gt;=30),_xlfn.IFS(Q65&gt;=$AG$2,$AD$19,Q65&gt;=$AG$3,$AC$19,Q65&gt;=$AG$4,$AB$19,Q65&gt;=$AG$5,$AA$19,Q65&gt;=$AG$6,$Z$19,Q65&gt;=$AG$7,$Y$19,Q65&gt;=$AG$8,$X$19,Q65&gt;=$AG$9,$V$19),L65),"")</f>
        <v>CB</v>
      </c>
      <c r="N65" s="9"/>
      <c r="O65" s="9"/>
      <c r="P65" s="9">
        <f t="shared" si="2"/>
        <v>56</v>
      </c>
      <c r="Q65" s="9">
        <f t="shared" si="3"/>
        <v>56</v>
      </c>
      <c r="R65" s="9">
        <f t="shared" si="4"/>
        <v>0.62</v>
      </c>
    </row>
    <row r="66" spans="1:18" x14ac:dyDescent="0.35">
      <c r="A66" s="3" t="s">
        <v>8</v>
      </c>
      <c r="B66" s="3">
        <v>65</v>
      </c>
      <c r="C66" s="3">
        <v>52</v>
      </c>
      <c r="D66" s="3">
        <v>30</v>
      </c>
      <c r="E66" s="3">
        <v>58</v>
      </c>
      <c r="F66" s="22">
        <f t="shared" si="5"/>
        <v>58</v>
      </c>
      <c r="G66" s="22">
        <f t="shared" si="6"/>
        <v>52</v>
      </c>
      <c r="H66" s="22">
        <f t="shared" si="7"/>
        <v>30</v>
      </c>
      <c r="I66" s="9">
        <f t="shared" si="8"/>
        <v>38.799999999999997</v>
      </c>
      <c r="J66" s="9">
        <f t="shared" ref="J66:J129" si="9">IF(E66&lt;&gt;"",ROUND(IF(E66&lt;&gt;"GR",((G66*0.4)+(E66*0.6)),I66),2),"")</f>
        <v>55.6</v>
      </c>
      <c r="K66" s="10">
        <f t="shared" ref="K66:K129" si="10">I66*I66</f>
        <v>1505.4399999999998</v>
      </c>
      <c r="L66" s="9" t="str" cm="1">
        <f t="array" ref="L66">IF(D66&lt;&gt;"",IF(AND(H66&gt;=40,I66&gt;=30),IF(AND($N$2&gt;=$T$2,$N$2&lt;=$U$2),_xlfn.IFS(P66&gt;=$AD$2,$AD$1,P66&gt;=$AC$2,$AC$1,P66&gt;=$AB$2,$AB$1,P66&gt;=$AA$2,$AA$1,P66&gt;=$Z$2,$Z$1,P66&gt;=$Y$2,$Y$1,P66&gt;=$X$2,$X$1,P66&gt;=$W$2,$W$1,P66&lt;$W$2,$V$1),(IF(AND($N$2&gt;=$T$3,$N$2&lt;$U$3),_xlfn.IFS(P66&gt;=$AD$3,$AD$1,P66&gt;=$AC$3,$AC$1,P66&gt;=$AB$3,$AB$1,P66&gt;=$AA$3,$AA$1,P66&gt;=$Z$3,$Z$1,P66&gt;=$Y$3,$Y$1,P66&gt;=$X$3,$X$1,P66&gt;=$W$3,$W$1,P66&lt;$W$2,$V$1),(IF(AND($N$2&gt;=$T$4,$N$2&lt;$U$4),_xlfn.IFS(P66&gt;=$AD$4,$AD$1,P66&gt;=$AC$4,$AC$1,P66&gt;=$AB$4,$AB$1,P66&gt;=$AA$4,$AA$1,P66&gt;=$Z$4,$Z$1,P66&gt;=$Y$4,$Y$1,P66&gt;=$X$4,$X$1,P66&gt;=$W$4,$W$1,P66&lt;$W$2,$V$1),(IF(AND($N$2&gt;=$T$5,$N$2&lt;$U$5),_xlfn.IFS(P66&gt;=$AD$5,$AD$1,P66&gt;=$AC$5,$AC$1,P66&gt;=$AB$5,$AB$1,P66&gt;=$AA$5,$AA$1,P66&gt;=$Z$5,$Z$1,P66&gt;=$Y$5,$Y$1,P66&gt;=$X$5,$X$1,P66&gt;=$W$5,$W$1,P66&lt;$W$2,$V$1),(IF(AND($N$2&gt;=$T$6,$N$2&lt;$U$6),_xlfn.IFS(P66&gt;=$AD$6,$AD$1,P66&gt;=$AC$6,$AC$1,P66&gt;=$AB$6,$AB$1,P66&gt;=$AA$6,$AA$1,P66&gt;=$Z$6,$Z$1,P66&gt;=$Y$6,$Y$1,P66&gt;=$X$6,$X$1,P66&gt;=$W$6,$W$1,P66&lt;$W$2,$V$1),(IF(AND($N$2&gt;=$T$7,$N$2&lt;$U$7),_xlfn.IFS(P66&gt;=$AD$7,$AD$1,P66&gt;=$AC$7,$AC$1,P66&gt;=$AB$7,$AB$1,P66&gt;=$AA$7,$AA$1,P66&gt;=$Z$7,$Z$1,P66&gt;=$Y$7,$Y$1,P66&gt;=$X$7,$X$1,P66&gt;=$W$7,$W$1,P66&lt;$W$2,$V$1),(IF(AND($N$2&gt;=$T$8,$N$2&lt;$U$8),_xlfn.IFS(P66&gt;=$AD$8,$AD$1,P66&gt;=$AC$8,$AC$1,P66&gt;=$AB$8,$AB$1,P66&gt;=$AA$8,$AA$1,P66&gt;=$Z$8,$Z$1,P66&gt;=$Y$8,$Y$1,P66&gt;=$X$8,$X$1,P66&gt;=$W$8,$W$1,P66&lt;$W$2,$V$1),(IF(AND($N$2&gt;=$T$9,$N$2&lt;$U$9),_xlfn.IFS(P66&gt;=$AD$9,$AD$1,P66&gt;=$AC$9,$AC$1,P66&gt;=$AB$9,$AB$1,P66&gt;=$AA$9,$AA$1,P66&gt;=$Z$9,$Z$1,P66&gt;=$Y$9,$Y$1,P66&gt;=$X$9,$X$1,P66&gt;=$W$9,$W$1),$W$1))))))))))))))),IF(AND($N$2&gt;=$T$2,$N$2&lt;=$U$2),IF(P66&gt;=$W$2,$W$1,$V$1),IF(AND($N$2&gt;=$T$3,$N$2&lt;$U$3),IF(P66&gt;=$W$3,$W$1,$V$1),IF(AND($N$2&gt;=$T$4,$N$2&lt;$U$4),IF(P66&gt;=$W$4,$W$1,$V$1),IF(AND($N$2&gt;=$T$5,$N$2&lt;$U$5),IF(P66&gt;=$W$5,$W$1,$V$1),IF(AND($N$2&gt;=$T$6,$N$2&lt;$U$6),IF(P66&gt;=$W$6,$W$1,$V$1),IF(AND($N$2&gt;=$T$7,$N$2&lt;$U$7),IF(P66&gt;=$W$7,$W$1,$V$1),IF(AND($N$2&gt;=$T$8,$N$2&lt;$U$8),IF(P66&gt;=$W$8,$W$1,$V$1),IF(AND($N$2&gt;=$T$9,$N$2&lt;$U$9),IF(P66&gt;=$W$9,$W$1,$V$1),""))))))))),"")</f>
        <v>FD</v>
      </c>
      <c r="M66" s="9" t="str" cm="1">
        <f t="array" ref="M66">IF(E66&lt;&gt;"",IF(AND(E66&lt;&gt;"GR",E66&gt;=40,J66&gt;=30),_xlfn.IFS(Q66&gt;=$AG$2,$AD$19,Q66&gt;=$AG$3,$AC$19,Q66&gt;=$AG$4,$AB$19,Q66&gt;=$AG$5,$AA$19,Q66&gt;=$AG$6,$Z$19,Q66&gt;=$AG$7,$Y$19,Q66&gt;=$AG$8,$X$19,Q66&gt;=$AG$9,$V$19),L66),"")</f>
        <v>CB</v>
      </c>
      <c r="N66" s="9"/>
      <c r="O66" s="9"/>
      <c r="P66" s="9">
        <f t="shared" ref="P66:P129" si="11">IF(I66&gt;0,ROUND((10*((I66-$N$2)/$O$2)+50),0),0)</f>
        <v>45</v>
      </c>
      <c r="Q66" s="9">
        <f t="shared" ref="Q66:Q129" si="12">IF(AND(E66&lt;&gt;"",E66&lt;&gt;"GR"),IF(J66&gt;0,ROUND((10*((J66-$N$2)/$O$2)+50),0),0),P66)</f>
        <v>56</v>
      </c>
      <c r="R66" s="9">
        <f t="shared" ref="R66:R129" si="13">ROUND(((I66-$N$2)/$O$2),2)</f>
        <v>-0.54</v>
      </c>
    </row>
    <row r="67" spans="1:18" x14ac:dyDescent="0.35">
      <c r="A67" s="3" t="s">
        <v>8</v>
      </c>
      <c r="B67" s="3">
        <v>66</v>
      </c>
      <c r="C67" s="3">
        <v>28</v>
      </c>
      <c r="D67" s="3">
        <v>74</v>
      </c>
      <c r="E67" s="3" t="s">
        <v>34</v>
      </c>
      <c r="F67" s="22">
        <f t="shared" ref="F67:F130" si="14">IF(E67="GR",D67,E67)</f>
        <v>74</v>
      </c>
      <c r="G67" s="22">
        <f t="shared" ref="G67:G130" si="15">IF(C67="GR",0,C67)</f>
        <v>28</v>
      </c>
      <c r="H67" s="22">
        <f t="shared" ref="H67:H130" si="16">IF(D67="GR",0,D67)</f>
        <v>74</v>
      </c>
      <c r="I67" s="9">
        <f t="shared" ref="I67:I130" si="17">(G67*0.4)+(H67*0.6)</f>
        <v>55.6</v>
      </c>
      <c r="J67" s="9">
        <f t="shared" si="9"/>
        <v>55.6</v>
      </c>
      <c r="K67" s="10">
        <f t="shared" si="10"/>
        <v>3091.36</v>
      </c>
      <c r="L67" s="9" t="str" cm="1">
        <f t="array" ref="L67">IF(D67&lt;&gt;"",IF(AND(H67&gt;=40,I67&gt;=30),IF(AND($N$2&gt;=$T$2,$N$2&lt;=$U$2),_xlfn.IFS(P67&gt;=$AD$2,$AD$1,P67&gt;=$AC$2,$AC$1,P67&gt;=$AB$2,$AB$1,P67&gt;=$AA$2,$AA$1,P67&gt;=$Z$2,$Z$1,P67&gt;=$Y$2,$Y$1,P67&gt;=$X$2,$X$1,P67&gt;=$W$2,$W$1,P67&lt;$W$2,$V$1),(IF(AND($N$2&gt;=$T$3,$N$2&lt;$U$3),_xlfn.IFS(P67&gt;=$AD$3,$AD$1,P67&gt;=$AC$3,$AC$1,P67&gt;=$AB$3,$AB$1,P67&gt;=$AA$3,$AA$1,P67&gt;=$Z$3,$Z$1,P67&gt;=$Y$3,$Y$1,P67&gt;=$X$3,$X$1,P67&gt;=$W$3,$W$1,P67&lt;$W$2,$V$1),(IF(AND($N$2&gt;=$T$4,$N$2&lt;$U$4),_xlfn.IFS(P67&gt;=$AD$4,$AD$1,P67&gt;=$AC$4,$AC$1,P67&gt;=$AB$4,$AB$1,P67&gt;=$AA$4,$AA$1,P67&gt;=$Z$4,$Z$1,P67&gt;=$Y$4,$Y$1,P67&gt;=$X$4,$X$1,P67&gt;=$W$4,$W$1,P67&lt;$W$2,$V$1),(IF(AND($N$2&gt;=$T$5,$N$2&lt;$U$5),_xlfn.IFS(P67&gt;=$AD$5,$AD$1,P67&gt;=$AC$5,$AC$1,P67&gt;=$AB$5,$AB$1,P67&gt;=$AA$5,$AA$1,P67&gt;=$Z$5,$Z$1,P67&gt;=$Y$5,$Y$1,P67&gt;=$X$5,$X$1,P67&gt;=$W$5,$W$1,P67&lt;$W$2,$V$1),(IF(AND($N$2&gt;=$T$6,$N$2&lt;$U$6),_xlfn.IFS(P67&gt;=$AD$6,$AD$1,P67&gt;=$AC$6,$AC$1,P67&gt;=$AB$6,$AB$1,P67&gt;=$AA$6,$AA$1,P67&gt;=$Z$6,$Z$1,P67&gt;=$Y$6,$Y$1,P67&gt;=$X$6,$X$1,P67&gt;=$W$6,$W$1,P67&lt;$W$2,$V$1),(IF(AND($N$2&gt;=$T$7,$N$2&lt;$U$7),_xlfn.IFS(P67&gt;=$AD$7,$AD$1,P67&gt;=$AC$7,$AC$1,P67&gt;=$AB$7,$AB$1,P67&gt;=$AA$7,$AA$1,P67&gt;=$Z$7,$Z$1,P67&gt;=$Y$7,$Y$1,P67&gt;=$X$7,$X$1,P67&gt;=$W$7,$W$1,P67&lt;$W$2,$V$1),(IF(AND($N$2&gt;=$T$8,$N$2&lt;$U$8),_xlfn.IFS(P67&gt;=$AD$8,$AD$1,P67&gt;=$AC$8,$AC$1,P67&gt;=$AB$8,$AB$1,P67&gt;=$AA$8,$AA$1,P67&gt;=$Z$8,$Z$1,P67&gt;=$Y$8,$Y$1,P67&gt;=$X$8,$X$1,P67&gt;=$W$8,$W$1,P67&lt;$W$2,$V$1),(IF(AND($N$2&gt;=$T$9,$N$2&lt;$U$9),_xlfn.IFS(P67&gt;=$AD$9,$AD$1,P67&gt;=$AC$9,$AC$1,P67&gt;=$AB$9,$AB$1,P67&gt;=$AA$9,$AA$1,P67&gt;=$Z$9,$Z$1,P67&gt;=$Y$9,$Y$1,P67&gt;=$X$9,$X$1,P67&gt;=$W$9,$W$1),$W$1))))))))))))))),IF(AND($N$2&gt;=$T$2,$N$2&lt;=$U$2),IF(P67&gt;=$W$2,$W$1,$V$1),IF(AND($N$2&gt;=$T$3,$N$2&lt;$U$3),IF(P67&gt;=$W$3,$W$1,$V$1),IF(AND($N$2&gt;=$T$4,$N$2&lt;$U$4),IF(P67&gt;=$W$4,$W$1,$V$1),IF(AND($N$2&gt;=$T$5,$N$2&lt;$U$5),IF(P67&gt;=$W$5,$W$1,$V$1),IF(AND($N$2&gt;=$T$6,$N$2&lt;$U$6),IF(P67&gt;=$W$6,$W$1,$V$1),IF(AND($N$2&gt;=$T$7,$N$2&lt;$U$7),IF(P67&gt;=$W$7,$W$1,$V$1),IF(AND($N$2&gt;=$T$8,$N$2&lt;$U$8),IF(P67&gt;=$W$8,$W$1,$V$1),IF(AND($N$2&gt;=$T$9,$N$2&lt;$U$9),IF(P67&gt;=$W$9,$W$1,$V$1),""))))))))),"")</f>
        <v>CB</v>
      </c>
      <c r="M67" s="9" t="str" cm="1">
        <f t="array" ref="M67">IF(E67&lt;&gt;"",IF(AND(E67&lt;&gt;"GR",E67&gt;=40,J67&gt;=30),_xlfn.IFS(Q67&gt;=$AG$2,$AD$19,Q67&gt;=$AG$3,$AC$19,Q67&gt;=$AG$4,$AB$19,Q67&gt;=$AG$5,$AA$19,Q67&gt;=$AG$6,$Z$19,Q67&gt;=$AG$7,$Y$19,Q67&gt;=$AG$8,$X$19,Q67&gt;=$AG$9,$V$19),L67),"")</f>
        <v>CB</v>
      </c>
      <c r="N67" s="9"/>
      <c r="O67" s="9"/>
      <c r="P67" s="9">
        <f t="shared" si="11"/>
        <v>56</v>
      </c>
      <c r="Q67" s="9">
        <f t="shared" si="12"/>
        <v>56</v>
      </c>
      <c r="R67" s="9">
        <f t="shared" si="13"/>
        <v>0.61</v>
      </c>
    </row>
    <row r="68" spans="1:18" x14ac:dyDescent="0.35">
      <c r="A68" s="3" t="s">
        <v>8</v>
      </c>
      <c r="B68" s="3">
        <v>67</v>
      </c>
      <c r="C68" s="3">
        <v>50</v>
      </c>
      <c r="D68" s="3">
        <v>59</v>
      </c>
      <c r="E68" s="3" t="s">
        <v>34</v>
      </c>
      <c r="F68" s="22">
        <f t="shared" si="14"/>
        <v>59</v>
      </c>
      <c r="G68" s="22">
        <f t="shared" si="15"/>
        <v>50</v>
      </c>
      <c r="H68" s="22">
        <f t="shared" si="16"/>
        <v>59</v>
      </c>
      <c r="I68" s="9">
        <f t="shared" si="17"/>
        <v>55.4</v>
      </c>
      <c r="J68" s="9">
        <f t="shared" si="9"/>
        <v>55.4</v>
      </c>
      <c r="K68" s="10">
        <f t="shared" si="10"/>
        <v>3069.16</v>
      </c>
      <c r="L68" s="9" t="str" cm="1">
        <f t="array" ref="L68">IF(D68&lt;&gt;"",IF(AND(H68&gt;=40,I68&gt;=30),IF(AND($N$2&gt;=$T$2,$N$2&lt;=$U$2),_xlfn.IFS(P68&gt;=$AD$2,$AD$1,P68&gt;=$AC$2,$AC$1,P68&gt;=$AB$2,$AB$1,P68&gt;=$AA$2,$AA$1,P68&gt;=$Z$2,$Z$1,P68&gt;=$Y$2,$Y$1,P68&gt;=$X$2,$X$1,P68&gt;=$W$2,$W$1,P68&lt;$W$2,$V$1),(IF(AND($N$2&gt;=$T$3,$N$2&lt;$U$3),_xlfn.IFS(P68&gt;=$AD$3,$AD$1,P68&gt;=$AC$3,$AC$1,P68&gt;=$AB$3,$AB$1,P68&gt;=$AA$3,$AA$1,P68&gt;=$Z$3,$Z$1,P68&gt;=$Y$3,$Y$1,P68&gt;=$X$3,$X$1,P68&gt;=$W$3,$W$1,P68&lt;$W$2,$V$1),(IF(AND($N$2&gt;=$T$4,$N$2&lt;$U$4),_xlfn.IFS(P68&gt;=$AD$4,$AD$1,P68&gt;=$AC$4,$AC$1,P68&gt;=$AB$4,$AB$1,P68&gt;=$AA$4,$AA$1,P68&gt;=$Z$4,$Z$1,P68&gt;=$Y$4,$Y$1,P68&gt;=$X$4,$X$1,P68&gt;=$W$4,$W$1,P68&lt;$W$2,$V$1),(IF(AND($N$2&gt;=$T$5,$N$2&lt;$U$5),_xlfn.IFS(P68&gt;=$AD$5,$AD$1,P68&gt;=$AC$5,$AC$1,P68&gt;=$AB$5,$AB$1,P68&gt;=$AA$5,$AA$1,P68&gt;=$Z$5,$Z$1,P68&gt;=$Y$5,$Y$1,P68&gt;=$X$5,$X$1,P68&gt;=$W$5,$W$1,P68&lt;$W$2,$V$1),(IF(AND($N$2&gt;=$T$6,$N$2&lt;$U$6),_xlfn.IFS(P68&gt;=$AD$6,$AD$1,P68&gt;=$AC$6,$AC$1,P68&gt;=$AB$6,$AB$1,P68&gt;=$AA$6,$AA$1,P68&gt;=$Z$6,$Z$1,P68&gt;=$Y$6,$Y$1,P68&gt;=$X$6,$X$1,P68&gt;=$W$6,$W$1,P68&lt;$W$2,$V$1),(IF(AND($N$2&gt;=$T$7,$N$2&lt;$U$7),_xlfn.IFS(P68&gt;=$AD$7,$AD$1,P68&gt;=$AC$7,$AC$1,P68&gt;=$AB$7,$AB$1,P68&gt;=$AA$7,$AA$1,P68&gt;=$Z$7,$Z$1,P68&gt;=$Y$7,$Y$1,P68&gt;=$X$7,$X$1,P68&gt;=$W$7,$W$1,P68&lt;$W$2,$V$1),(IF(AND($N$2&gt;=$T$8,$N$2&lt;$U$8),_xlfn.IFS(P68&gt;=$AD$8,$AD$1,P68&gt;=$AC$8,$AC$1,P68&gt;=$AB$8,$AB$1,P68&gt;=$AA$8,$AA$1,P68&gt;=$Z$8,$Z$1,P68&gt;=$Y$8,$Y$1,P68&gt;=$X$8,$X$1,P68&gt;=$W$8,$W$1,P68&lt;$W$2,$V$1),(IF(AND($N$2&gt;=$T$9,$N$2&lt;$U$9),_xlfn.IFS(P68&gt;=$AD$9,$AD$1,P68&gt;=$AC$9,$AC$1,P68&gt;=$AB$9,$AB$1,P68&gt;=$AA$9,$AA$1,P68&gt;=$Z$9,$Z$1,P68&gt;=$Y$9,$Y$1,P68&gt;=$X$9,$X$1,P68&gt;=$W$9,$W$1),$W$1))))))))))))))),IF(AND($N$2&gt;=$T$2,$N$2&lt;=$U$2),IF(P68&gt;=$W$2,$W$1,$V$1),IF(AND($N$2&gt;=$T$3,$N$2&lt;$U$3),IF(P68&gt;=$W$3,$W$1,$V$1),IF(AND($N$2&gt;=$T$4,$N$2&lt;$U$4),IF(P68&gt;=$W$4,$W$1,$V$1),IF(AND($N$2&gt;=$T$5,$N$2&lt;$U$5),IF(P68&gt;=$W$5,$W$1,$V$1),IF(AND($N$2&gt;=$T$6,$N$2&lt;$U$6),IF(P68&gt;=$W$6,$W$1,$V$1),IF(AND($N$2&gt;=$T$7,$N$2&lt;$U$7),IF(P68&gt;=$W$7,$W$1,$V$1),IF(AND($N$2&gt;=$T$8,$N$2&lt;$U$8),IF(P68&gt;=$W$8,$W$1,$V$1),IF(AND($N$2&gt;=$T$9,$N$2&lt;$U$9),IF(P68&gt;=$W$9,$W$1,$V$1),""))))))))),"")</f>
        <v>CB</v>
      </c>
      <c r="M68" s="9" t="str" cm="1">
        <f t="array" ref="M68">IF(E68&lt;&gt;"",IF(AND(E68&lt;&gt;"GR",E68&gt;=40,J68&gt;=30),_xlfn.IFS(Q68&gt;=$AG$2,$AD$19,Q68&gt;=$AG$3,$AC$19,Q68&gt;=$AG$4,$AB$19,Q68&gt;=$AG$5,$AA$19,Q68&gt;=$AG$6,$Z$19,Q68&gt;=$AG$7,$Y$19,Q68&gt;=$AG$8,$X$19,Q68&gt;=$AG$9,$V$19),L68),"")</f>
        <v>CB</v>
      </c>
      <c r="N68" s="9"/>
      <c r="O68" s="9"/>
      <c r="P68" s="9">
        <f t="shared" si="11"/>
        <v>56</v>
      </c>
      <c r="Q68" s="9">
        <f t="shared" si="12"/>
        <v>56</v>
      </c>
      <c r="R68" s="9">
        <f t="shared" si="13"/>
        <v>0.6</v>
      </c>
    </row>
    <row r="69" spans="1:18" x14ac:dyDescent="0.35">
      <c r="A69" s="3" t="s">
        <v>8</v>
      </c>
      <c r="B69" s="3">
        <v>68</v>
      </c>
      <c r="C69" s="3">
        <v>40</v>
      </c>
      <c r="D69" s="3">
        <v>65</v>
      </c>
      <c r="E69" s="3" t="s">
        <v>34</v>
      </c>
      <c r="F69" s="22">
        <f t="shared" si="14"/>
        <v>65</v>
      </c>
      <c r="G69" s="22">
        <f t="shared" si="15"/>
        <v>40</v>
      </c>
      <c r="H69" s="22">
        <f t="shared" si="16"/>
        <v>65</v>
      </c>
      <c r="I69" s="9">
        <f t="shared" si="17"/>
        <v>55</v>
      </c>
      <c r="J69" s="9">
        <f t="shared" si="9"/>
        <v>55</v>
      </c>
      <c r="K69" s="10">
        <f t="shared" si="10"/>
        <v>3025</v>
      </c>
      <c r="L69" s="9" t="str" cm="1">
        <f t="array" ref="L69">IF(D69&lt;&gt;"",IF(AND(H69&gt;=40,I69&gt;=30),IF(AND($N$2&gt;=$T$2,$N$2&lt;=$U$2),_xlfn.IFS(P69&gt;=$AD$2,$AD$1,P69&gt;=$AC$2,$AC$1,P69&gt;=$AB$2,$AB$1,P69&gt;=$AA$2,$AA$1,P69&gt;=$Z$2,$Z$1,P69&gt;=$Y$2,$Y$1,P69&gt;=$X$2,$X$1,P69&gt;=$W$2,$W$1,P69&lt;$W$2,$V$1),(IF(AND($N$2&gt;=$T$3,$N$2&lt;$U$3),_xlfn.IFS(P69&gt;=$AD$3,$AD$1,P69&gt;=$AC$3,$AC$1,P69&gt;=$AB$3,$AB$1,P69&gt;=$AA$3,$AA$1,P69&gt;=$Z$3,$Z$1,P69&gt;=$Y$3,$Y$1,P69&gt;=$X$3,$X$1,P69&gt;=$W$3,$W$1,P69&lt;$W$2,$V$1),(IF(AND($N$2&gt;=$T$4,$N$2&lt;$U$4),_xlfn.IFS(P69&gt;=$AD$4,$AD$1,P69&gt;=$AC$4,$AC$1,P69&gt;=$AB$4,$AB$1,P69&gt;=$AA$4,$AA$1,P69&gt;=$Z$4,$Z$1,P69&gt;=$Y$4,$Y$1,P69&gt;=$X$4,$X$1,P69&gt;=$W$4,$W$1,P69&lt;$W$2,$V$1),(IF(AND($N$2&gt;=$T$5,$N$2&lt;$U$5),_xlfn.IFS(P69&gt;=$AD$5,$AD$1,P69&gt;=$AC$5,$AC$1,P69&gt;=$AB$5,$AB$1,P69&gt;=$AA$5,$AA$1,P69&gt;=$Z$5,$Z$1,P69&gt;=$Y$5,$Y$1,P69&gt;=$X$5,$X$1,P69&gt;=$W$5,$W$1,P69&lt;$W$2,$V$1),(IF(AND($N$2&gt;=$T$6,$N$2&lt;$U$6),_xlfn.IFS(P69&gt;=$AD$6,$AD$1,P69&gt;=$AC$6,$AC$1,P69&gt;=$AB$6,$AB$1,P69&gt;=$AA$6,$AA$1,P69&gt;=$Z$6,$Z$1,P69&gt;=$Y$6,$Y$1,P69&gt;=$X$6,$X$1,P69&gt;=$W$6,$W$1,P69&lt;$W$2,$V$1),(IF(AND($N$2&gt;=$T$7,$N$2&lt;$U$7),_xlfn.IFS(P69&gt;=$AD$7,$AD$1,P69&gt;=$AC$7,$AC$1,P69&gt;=$AB$7,$AB$1,P69&gt;=$AA$7,$AA$1,P69&gt;=$Z$7,$Z$1,P69&gt;=$Y$7,$Y$1,P69&gt;=$X$7,$X$1,P69&gt;=$W$7,$W$1,P69&lt;$W$2,$V$1),(IF(AND($N$2&gt;=$T$8,$N$2&lt;$U$8),_xlfn.IFS(P69&gt;=$AD$8,$AD$1,P69&gt;=$AC$8,$AC$1,P69&gt;=$AB$8,$AB$1,P69&gt;=$AA$8,$AA$1,P69&gt;=$Z$8,$Z$1,P69&gt;=$Y$8,$Y$1,P69&gt;=$X$8,$X$1,P69&gt;=$W$8,$W$1,P69&lt;$W$2,$V$1),(IF(AND($N$2&gt;=$T$9,$N$2&lt;$U$9),_xlfn.IFS(P69&gt;=$AD$9,$AD$1,P69&gt;=$AC$9,$AC$1,P69&gt;=$AB$9,$AB$1,P69&gt;=$AA$9,$AA$1,P69&gt;=$Z$9,$Z$1,P69&gt;=$Y$9,$Y$1,P69&gt;=$X$9,$X$1,P69&gt;=$W$9,$W$1),$W$1))))))))))))))),IF(AND($N$2&gt;=$T$2,$N$2&lt;=$U$2),IF(P69&gt;=$W$2,$W$1,$V$1),IF(AND($N$2&gt;=$T$3,$N$2&lt;$U$3),IF(P69&gt;=$W$3,$W$1,$V$1),IF(AND($N$2&gt;=$T$4,$N$2&lt;$U$4),IF(P69&gt;=$W$4,$W$1,$V$1),IF(AND($N$2&gt;=$T$5,$N$2&lt;$U$5),IF(P69&gt;=$W$5,$W$1,$V$1),IF(AND($N$2&gt;=$T$6,$N$2&lt;$U$6),IF(P69&gt;=$W$6,$W$1,$V$1),IF(AND($N$2&gt;=$T$7,$N$2&lt;$U$7),IF(P69&gt;=$W$7,$W$1,$V$1),IF(AND($N$2&gt;=$T$8,$N$2&lt;$U$8),IF(P69&gt;=$W$8,$W$1,$V$1),IF(AND($N$2&gt;=$T$9,$N$2&lt;$U$9),IF(P69&gt;=$W$9,$W$1,$V$1),""))))))))),"")</f>
        <v>CB</v>
      </c>
      <c r="M69" s="9" t="str" cm="1">
        <f t="array" ref="M69">IF(E69&lt;&gt;"",IF(AND(E69&lt;&gt;"GR",E69&gt;=40,J69&gt;=30),_xlfn.IFS(Q69&gt;=$AG$2,$AD$19,Q69&gt;=$AG$3,$AC$19,Q69&gt;=$AG$4,$AB$19,Q69&gt;=$AG$5,$AA$19,Q69&gt;=$AG$6,$Z$19,Q69&gt;=$AG$7,$Y$19,Q69&gt;=$AG$8,$X$19,Q69&gt;=$AG$9,$V$19),L69),"")</f>
        <v>CB</v>
      </c>
      <c r="N69" s="9"/>
      <c r="O69" s="9"/>
      <c r="P69" s="9">
        <f t="shared" si="11"/>
        <v>56</v>
      </c>
      <c r="Q69" s="9">
        <f t="shared" si="12"/>
        <v>56</v>
      </c>
      <c r="R69" s="9">
        <f t="shared" si="13"/>
        <v>0.56999999999999995</v>
      </c>
    </row>
    <row r="70" spans="1:18" x14ac:dyDescent="0.35">
      <c r="A70" s="3" t="s">
        <v>8</v>
      </c>
      <c r="B70" s="3">
        <v>69</v>
      </c>
      <c r="C70" s="3">
        <v>43</v>
      </c>
      <c r="D70" s="3">
        <v>62</v>
      </c>
      <c r="E70" s="3" t="s">
        <v>34</v>
      </c>
      <c r="F70" s="22">
        <f t="shared" si="14"/>
        <v>62</v>
      </c>
      <c r="G70" s="22">
        <f t="shared" si="15"/>
        <v>43</v>
      </c>
      <c r="H70" s="22">
        <f t="shared" si="16"/>
        <v>62</v>
      </c>
      <c r="I70" s="9">
        <f t="shared" si="17"/>
        <v>54.399999999999991</v>
      </c>
      <c r="J70" s="9">
        <f t="shared" si="9"/>
        <v>54.4</v>
      </c>
      <c r="K70" s="10">
        <f t="shared" si="10"/>
        <v>2959.3599999999992</v>
      </c>
      <c r="L70" s="9" t="str" cm="1">
        <f t="array" ref="L70">IF(D70&lt;&gt;"",IF(AND(H70&gt;=40,I70&gt;=30),IF(AND($N$2&gt;=$T$2,$N$2&lt;=$U$2),_xlfn.IFS(P70&gt;=$AD$2,$AD$1,P70&gt;=$AC$2,$AC$1,P70&gt;=$AB$2,$AB$1,P70&gt;=$AA$2,$AA$1,P70&gt;=$Z$2,$Z$1,P70&gt;=$Y$2,$Y$1,P70&gt;=$X$2,$X$1,P70&gt;=$W$2,$W$1,P70&lt;$W$2,$V$1),(IF(AND($N$2&gt;=$T$3,$N$2&lt;$U$3),_xlfn.IFS(P70&gt;=$AD$3,$AD$1,P70&gt;=$AC$3,$AC$1,P70&gt;=$AB$3,$AB$1,P70&gt;=$AA$3,$AA$1,P70&gt;=$Z$3,$Z$1,P70&gt;=$Y$3,$Y$1,P70&gt;=$X$3,$X$1,P70&gt;=$W$3,$W$1,P70&lt;$W$2,$V$1),(IF(AND($N$2&gt;=$T$4,$N$2&lt;$U$4),_xlfn.IFS(P70&gt;=$AD$4,$AD$1,P70&gt;=$AC$4,$AC$1,P70&gt;=$AB$4,$AB$1,P70&gt;=$AA$4,$AA$1,P70&gt;=$Z$4,$Z$1,P70&gt;=$Y$4,$Y$1,P70&gt;=$X$4,$X$1,P70&gt;=$W$4,$W$1,P70&lt;$W$2,$V$1),(IF(AND($N$2&gt;=$T$5,$N$2&lt;$U$5),_xlfn.IFS(P70&gt;=$AD$5,$AD$1,P70&gt;=$AC$5,$AC$1,P70&gt;=$AB$5,$AB$1,P70&gt;=$AA$5,$AA$1,P70&gt;=$Z$5,$Z$1,P70&gt;=$Y$5,$Y$1,P70&gt;=$X$5,$X$1,P70&gt;=$W$5,$W$1,P70&lt;$W$2,$V$1),(IF(AND($N$2&gt;=$T$6,$N$2&lt;$U$6),_xlfn.IFS(P70&gt;=$AD$6,$AD$1,P70&gt;=$AC$6,$AC$1,P70&gt;=$AB$6,$AB$1,P70&gt;=$AA$6,$AA$1,P70&gt;=$Z$6,$Z$1,P70&gt;=$Y$6,$Y$1,P70&gt;=$X$6,$X$1,P70&gt;=$W$6,$W$1,P70&lt;$W$2,$V$1),(IF(AND($N$2&gt;=$T$7,$N$2&lt;$U$7),_xlfn.IFS(P70&gt;=$AD$7,$AD$1,P70&gt;=$AC$7,$AC$1,P70&gt;=$AB$7,$AB$1,P70&gt;=$AA$7,$AA$1,P70&gt;=$Z$7,$Z$1,P70&gt;=$Y$7,$Y$1,P70&gt;=$X$7,$X$1,P70&gt;=$W$7,$W$1,P70&lt;$W$2,$V$1),(IF(AND($N$2&gt;=$T$8,$N$2&lt;$U$8),_xlfn.IFS(P70&gt;=$AD$8,$AD$1,P70&gt;=$AC$8,$AC$1,P70&gt;=$AB$8,$AB$1,P70&gt;=$AA$8,$AA$1,P70&gt;=$Z$8,$Z$1,P70&gt;=$Y$8,$Y$1,P70&gt;=$X$8,$X$1,P70&gt;=$W$8,$W$1,P70&lt;$W$2,$V$1),(IF(AND($N$2&gt;=$T$9,$N$2&lt;$U$9),_xlfn.IFS(P70&gt;=$AD$9,$AD$1,P70&gt;=$AC$9,$AC$1,P70&gt;=$AB$9,$AB$1,P70&gt;=$AA$9,$AA$1,P70&gt;=$Z$9,$Z$1,P70&gt;=$Y$9,$Y$1,P70&gt;=$X$9,$X$1,P70&gt;=$W$9,$W$1),$W$1))))))))))))))),IF(AND($N$2&gt;=$T$2,$N$2&lt;=$U$2),IF(P70&gt;=$W$2,$W$1,$V$1),IF(AND($N$2&gt;=$T$3,$N$2&lt;$U$3),IF(P70&gt;=$W$3,$W$1,$V$1),IF(AND($N$2&gt;=$T$4,$N$2&lt;$U$4),IF(P70&gt;=$W$4,$W$1,$V$1),IF(AND($N$2&gt;=$T$5,$N$2&lt;$U$5),IF(P70&gt;=$W$5,$W$1,$V$1),IF(AND($N$2&gt;=$T$6,$N$2&lt;$U$6),IF(P70&gt;=$W$6,$W$1,$V$1),IF(AND($N$2&gt;=$T$7,$N$2&lt;$U$7),IF(P70&gt;=$W$7,$W$1,$V$1),IF(AND($N$2&gt;=$T$8,$N$2&lt;$U$8),IF(P70&gt;=$W$8,$W$1,$V$1),IF(AND($N$2&gt;=$T$9,$N$2&lt;$U$9),IF(P70&gt;=$W$9,$W$1,$V$1),""))))))))),"")</f>
        <v>CB</v>
      </c>
      <c r="M70" s="9" t="str" cm="1">
        <f t="array" ref="M70">IF(E70&lt;&gt;"",IF(AND(E70&lt;&gt;"GR",E70&gt;=40,J70&gt;=30),_xlfn.IFS(Q70&gt;=$AG$2,$AD$19,Q70&gt;=$AG$3,$AC$19,Q70&gt;=$AG$4,$AB$19,Q70&gt;=$AG$5,$AA$19,Q70&gt;=$AG$6,$Z$19,Q70&gt;=$AG$7,$Y$19,Q70&gt;=$AG$8,$X$19,Q70&gt;=$AG$9,$V$19),L70),"")</f>
        <v>CB</v>
      </c>
      <c r="N70" s="9"/>
      <c r="O70" s="9"/>
      <c r="P70" s="9">
        <f t="shared" si="11"/>
        <v>55</v>
      </c>
      <c r="Q70" s="9">
        <f t="shared" si="12"/>
        <v>55</v>
      </c>
      <c r="R70" s="9">
        <f t="shared" si="13"/>
        <v>0.53</v>
      </c>
    </row>
    <row r="71" spans="1:18" x14ac:dyDescent="0.35">
      <c r="A71" s="3" t="s">
        <v>8</v>
      </c>
      <c r="B71" s="3">
        <v>70</v>
      </c>
      <c r="C71" s="3">
        <v>18</v>
      </c>
      <c r="D71" s="3">
        <v>78</v>
      </c>
      <c r="E71" s="3" t="s">
        <v>34</v>
      </c>
      <c r="F71" s="22">
        <f t="shared" si="14"/>
        <v>78</v>
      </c>
      <c r="G71" s="22">
        <f t="shared" si="15"/>
        <v>18</v>
      </c>
      <c r="H71" s="22">
        <f t="shared" si="16"/>
        <v>78</v>
      </c>
      <c r="I71" s="9">
        <f t="shared" si="17"/>
        <v>54</v>
      </c>
      <c r="J71" s="9">
        <f t="shared" si="9"/>
        <v>54</v>
      </c>
      <c r="K71" s="10">
        <f t="shared" si="10"/>
        <v>2916</v>
      </c>
      <c r="L71" s="9" t="str" cm="1">
        <f t="array" ref="L71">IF(D71&lt;&gt;"",IF(AND(H71&gt;=40,I71&gt;=30),IF(AND($N$2&gt;=$T$2,$N$2&lt;=$U$2),_xlfn.IFS(P71&gt;=$AD$2,$AD$1,P71&gt;=$AC$2,$AC$1,P71&gt;=$AB$2,$AB$1,P71&gt;=$AA$2,$AA$1,P71&gt;=$Z$2,$Z$1,P71&gt;=$Y$2,$Y$1,P71&gt;=$X$2,$X$1,P71&gt;=$W$2,$W$1,P71&lt;$W$2,$V$1),(IF(AND($N$2&gt;=$T$3,$N$2&lt;$U$3),_xlfn.IFS(P71&gt;=$AD$3,$AD$1,P71&gt;=$AC$3,$AC$1,P71&gt;=$AB$3,$AB$1,P71&gt;=$AA$3,$AA$1,P71&gt;=$Z$3,$Z$1,P71&gt;=$Y$3,$Y$1,P71&gt;=$X$3,$X$1,P71&gt;=$W$3,$W$1,P71&lt;$W$2,$V$1),(IF(AND($N$2&gt;=$T$4,$N$2&lt;$U$4),_xlfn.IFS(P71&gt;=$AD$4,$AD$1,P71&gt;=$AC$4,$AC$1,P71&gt;=$AB$4,$AB$1,P71&gt;=$AA$4,$AA$1,P71&gt;=$Z$4,$Z$1,P71&gt;=$Y$4,$Y$1,P71&gt;=$X$4,$X$1,P71&gt;=$W$4,$W$1,P71&lt;$W$2,$V$1),(IF(AND($N$2&gt;=$T$5,$N$2&lt;$U$5),_xlfn.IFS(P71&gt;=$AD$5,$AD$1,P71&gt;=$AC$5,$AC$1,P71&gt;=$AB$5,$AB$1,P71&gt;=$AA$5,$AA$1,P71&gt;=$Z$5,$Z$1,P71&gt;=$Y$5,$Y$1,P71&gt;=$X$5,$X$1,P71&gt;=$W$5,$W$1,P71&lt;$W$2,$V$1),(IF(AND($N$2&gt;=$T$6,$N$2&lt;$U$6),_xlfn.IFS(P71&gt;=$AD$6,$AD$1,P71&gt;=$AC$6,$AC$1,P71&gt;=$AB$6,$AB$1,P71&gt;=$AA$6,$AA$1,P71&gt;=$Z$6,$Z$1,P71&gt;=$Y$6,$Y$1,P71&gt;=$X$6,$X$1,P71&gt;=$W$6,$W$1,P71&lt;$W$2,$V$1),(IF(AND($N$2&gt;=$T$7,$N$2&lt;$U$7),_xlfn.IFS(P71&gt;=$AD$7,$AD$1,P71&gt;=$AC$7,$AC$1,P71&gt;=$AB$7,$AB$1,P71&gt;=$AA$7,$AA$1,P71&gt;=$Z$7,$Z$1,P71&gt;=$Y$7,$Y$1,P71&gt;=$X$7,$X$1,P71&gt;=$W$7,$W$1,P71&lt;$W$2,$V$1),(IF(AND($N$2&gt;=$T$8,$N$2&lt;$U$8),_xlfn.IFS(P71&gt;=$AD$8,$AD$1,P71&gt;=$AC$8,$AC$1,P71&gt;=$AB$8,$AB$1,P71&gt;=$AA$8,$AA$1,P71&gt;=$Z$8,$Z$1,P71&gt;=$Y$8,$Y$1,P71&gt;=$X$8,$X$1,P71&gt;=$W$8,$W$1,P71&lt;$W$2,$V$1),(IF(AND($N$2&gt;=$T$9,$N$2&lt;$U$9),_xlfn.IFS(P71&gt;=$AD$9,$AD$1,P71&gt;=$AC$9,$AC$1,P71&gt;=$AB$9,$AB$1,P71&gt;=$AA$9,$AA$1,P71&gt;=$Z$9,$Z$1,P71&gt;=$Y$9,$Y$1,P71&gt;=$X$9,$X$1,P71&gt;=$W$9,$W$1),$W$1))))))))))))))),IF(AND($N$2&gt;=$T$2,$N$2&lt;=$U$2),IF(P71&gt;=$W$2,$W$1,$V$1),IF(AND($N$2&gt;=$T$3,$N$2&lt;$U$3),IF(P71&gt;=$W$3,$W$1,$V$1),IF(AND($N$2&gt;=$T$4,$N$2&lt;$U$4),IF(P71&gt;=$W$4,$W$1,$V$1),IF(AND($N$2&gt;=$T$5,$N$2&lt;$U$5),IF(P71&gt;=$W$5,$W$1,$V$1),IF(AND($N$2&gt;=$T$6,$N$2&lt;$U$6),IF(P71&gt;=$W$6,$W$1,$V$1),IF(AND($N$2&gt;=$T$7,$N$2&lt;$U$7),IF(P71&gt;=$W$7,$W$1,$V$1),IF(AND($N$2&gt;=$T$8,$N$2&lt;$U$8),IF(P71&gt;=$W$8,$W$1,$V$1),IF(AND($N$2&gt;=$T$9,$N$2&lt;$U$9),IF(P71&gt;=$W$9,$W$1,$V$1),""))))))))),"")</f>
        <v>CB</v>
      </c>
      <c r="M71" s="9" t="str" cm="1">
        <f t="array" ref="M71">IF(E71&lt;&gt;"",IF(AND(E71&lt;&gt;"GR",E71&gt;=40,J71&gt;=30),_xlfn.IFS(Q71&gt;=$AG$2,$AD$19,Q71&gt;=$AG$3,$AC$19,Q71&gt;=$AG$4,$AB$19,Q71&gt;=$AG$5,$AA$19,Q71&gt;=$AG$6,$Z$19,Q71&gt;=$AG$7,$Y$19,Q71&gt;=$AG$8,$X$19,Q71&gt;=$AG$9,$V$19),L71),"")</f>
        <v>CB</v>
      </c>
      <c r="N71" s="9"/>
      <c r="O71" s="9"/>
      <c r="P71" s="9">
        <f t="shared" si="11"/>
        <v>55</v>
      </c>
      <c r="Q71" s="9">
        <f t="shared" si="12"/>
        <v>55</v>
      </c>
      <c r="R71" s="9">
        <f t="shared" si="13"/>
        <v>0.5</v>
      </c>
    </row>
    <row r="72" spans="1:18" x14ac:dyDescent="0.35">
      <c r="A72" s="3" t="s">
        <v>8</v>
      </c>
      <c r="B72" s="3">
        <v>71</v>
      </c>
      <c r="C72" s="3">
        <v>40</v>
      </c>
      <c r="D72" s="3">
        <v>63</v>
      </c>
      <c r="E72" s="3" t="s">
        <v>34</v>
      </c>
      <c r="F72" s="22">
        <f t="shared" si="14"/>
        <v>63</v>
      </c>
      <c r="G72" s="22">
        <f t="shared" si="15"/>
        <v>40</v>
      </c>
      <c r="H72" s="22">
        <f t="shared" si="16"/>
        <v>63</v>
      </c>
      <c r="I72" s="9">
        <f t="shared" si="17"/>
        <v>53.8</v>
      </c>
      <c r="J72" s="9">
        <f t="shared" si="9"/>
        <v>53.8</v>
      </c>
      <c r="K72" s="10">
        <f t="shared" si="10"/>
        <v>2894.4399999999996</v>
      </c>
      <c r="L72" s="9" t="str" cm="1">
        <f t="array" ref="L72">IF(D72&lt;&gt;"",IF(AND(H72&gt;=40,I72&gt;=30),IF(AND($N$2&gt;=$T$2,$N$2&lt;=$U$2),_xlfn.IFS(P72&gt;=$AD$2,$AD$1,P72&gt;=$AC$2,$AC$1,P72&gt;=$AB$2,$AB$1,P72&gt;=$AA$2,$AA$1,P72&gt;=$Z$2,$Z$1,P72&gt;=$Y$2,$Y$1,P72&gt;=$X$2,$X$1,P72&gt;=$W$2,$W$1,P72&lt;$W$2,$V$1),(IF(AND($N$2&gt;=$T$3,$N$2&lt;$U$3),_xlfn.IFS(P72&gt;=$AD$3,$AD$1,P72&gt;=$AC$3,$AC$1,P72&gt;=$AB$3,$AB$1,P72&gt;=$AA$3,$AA$1,P72&gt;=$Z$3,$Z$1,P72&gt;=$Y$3,$Y$1,P72&gt;=$X$3,$X$1,P72&gt;=$W$3,$W$1,P72&lt;$W$2,$V$1),(IF(AND($N$2&gt;=$T$4,$N$2&lt;$U$4),_xlfn.IFS(P72&gt;=$AD$4,$AD$1,P72&gt;=$AC$4,$AC$1,P72&gt;=$AB$4,$AB$1,P72&gt;=$AA$4,$AA$1,P72&gt;=$Z$4,$Z$1,P72&gt;=$Y$4,$Y$1,P72&gt;=$X$4,$X$1,P72&gt;=$W$4,$W$1,P72&lt;$W$2,$V$1),(IF(AND($N$2&gt;=$T$5,$N$2&lt;$U$5),_xlfn.IFS(P72&gt;=$AD$5,$AD$1,P72&gt;=$AC$5,$AC$1,P72&gt;=$AB$5,$AB$1,P72&gt;=$AA$5,$AA$1,P72&gt;=$Z$5,$Z$1,P72&gt;=$Y$5,$Y$1,P72&gt;=$X$5,$X$1,P72&gt;=$W$5,$W$1,P72&lt;$W$2,$V$1),(IF(AND($N$2&gt;=$T$6,$N$2&lt;$U$6),_xlfn.IFS(P72&gt;=$AD$6,$AD$1,P72&gt;=$AC$6,$AC$1,P72&gt;=$AB$6,$AB$1,P72&gt;=$AA$6,$AA$1,P72&gt;=$Z$6,$Z$1,P72&gt;=$Y$6,$Y$1,P72&gt;=$X$6,$X$1,P72&gt;=$W$6,$W$1,P72&lt;$W$2,$V$1),(IF(AND($N$2&gt;=$T$7,$N$2&lt;$U$7),_xlfn.IFS(P72&gt;=$AD$7,$AD$1,P72&gt;=$AC$7,$AC$1,P72&gt;=$AB$7,$AB$1,P72&gt;=$AA$7,$AA$1,P72&gt;=$Z$7,$Z$1,P72&gt;=$Y$7,$Y$1,P72&gt;=$X$7,$X$1,P72&gt;=$W$7,$W$1,P72&lt;$W$2,$V$1),(IF(AND($N$2&gt;=$T$8,$N$2&lt;$U$8),_xlfn.IFS(P72&gt;=$AD$8,$AD$1,P72&gt;=$AC$8,$AC$1,P72&gt;=$AB$8,$AB$1,P72&gt;=$AA$8,$AA$1,P72&gt;=$Z$8,$Z$1,P72&gt;=$Y$8,$Y$1,P72&gt;=$X$8,$X$1,P72&gt;=$W$8,$W$1,P72&lt;$W$2,$V$1),(IF(AND($N$2&gt;=$T$9,$N$2&lt;$U$9),_xlfn.IFS(P72&gt;=$AD$9,$AD$1,P72&gt;=$AC$9,$AC$1,P72&gt;=$AB$9,$AB$1,P72&gt;=$AA$9,$AA$1,P72&gt;=$Z$9,$Z$1,P72&gt;=$Y$9,$Y$1,P72&gt;=$X$9,$X$1,P72&gt;=$W$9,$W$1),$W$1))))))))))))))),IF(AND($N$2&gt;=$T$2,$N$2&lt;=$U$2),IF(P72&gt;=$W$2,$W$1,$V$1),IF(AND($N$2&gt;=$T$3,$N$2&lt;$U$3),IF(P72&gt;=$W$3,$W$1,$V$1),IF(AND($N$2&gt;=$T$4,$N$2&lt;$U$4),IF(P72&gt;=$W$4,$W$1,$V$1),IF(AND($N$2&gt;=$T$5,$N$2&lt;$U$5),IF(P72&gt;=$W$5,$W$1,$V$1),IF(AND($N$2&gt;=$T$6,$N$2&lt;$U$6),IF(P72&gt;=$W$6,$W$1,$V$1),IF(AND($N$2&gt;=$T$7,$N$2&lt;$U$7),IF(P72&gt;=$W$7,$W$1,$V$1),IF(AND($N$2&gt;=$T$8,$N$2&lt;$U$8),IF(P72&gt;=$W$8,$W$1,$V$1),IF(AND($N$2&gt;=$T$9,$N$2&lt;$U$9),IF(P72&gt;=$W$9,$W$1,$V$1),""))))))))),"")</f>
        <v>CB</v>
      </c>
      <c r="M72" s="9" t="str" cm="1">
        <f t="array" ref="M72">IF(E72&lt;&gt;"",IF(AND(E72&lt;&gt;"GR",E72&gt;=40,J72&gt;=30),_xlfn.IFS(Q72&gt;=$AG$2,$AD$19,Q72&gt;=$AG$3,$AC$19,Q72&gt;=$AG$4,$AB$19,Q72&gt;=$AG$5,$AA$19,Q72&gt;=$AG$6,$Z$19,Q72&gt;=$AG$7,$Y$19,Q72&gt;=$AG$8,$X$19,Q72&gt;=$AG$9,$V$19),L72),"")</f>
        <v>CB</v>
      </c>
      <c r="N72" s="9"/>
      <c r="O72" s="9"/>
      <c r="P72" s="9">
        <f t="shared" si="11"/>
        <v>55</v>
      </c>
      <c r="Q72" s="9">
        <f t="shared" si="12"/>
        <v>55</v>
      </c>
      <c r="R72" s="9">
        <f t="shared" si="13"/>
        <v>0.49</v>
      </c>
    </row>
    <row r="73" spans="1:18" x14ac:dyDescent="0.35">
      <c r="A73" s="3" t="s">
        <v>8</v>
      </c>
      <c r="B73" s="3">
        <v>72</v>
      </c>
      <c r="C73" s="3">
        <v>40</v>
      </c>
      <c r="D73" s="3">
        <v>63</v>
      </c>
      <c r="E73" s="3" t="s">
        <v>34</v>
      </c>
      <c r="F73" s="22">
        <f t="shared" si="14"/>
        <v>63</v>
      </c>
      <c r="G73" s="22">
        <f t="shared" si="15"/>
        <v>40</v>
      </c>
      <c r="H73" s="22">
        <f t="shared" si="16"/>
        <v>63</v>
      </c>
      <c r="I73" s="9">
        <f t="shared" si="17"/>
        <v>53.8</v>
      </c>
      <c r="J73" s="9">
        <f t="shared" si="9"/>
        <v>53.8</v>
      </c>
      <c r="K73" s="10">
        <f t="shared" si="10"/>
        <v>2894.4399999999996</v>
      </c>
      <c r="L73" s="9" t="str" cm="1">
        <f t="array" ref="L73">IF(D73&lt;&gt;"",IF(AND(H73&gt;=40,I73&gt;=30),IF(AND($N$2&gt;=$T$2,$N$2&lt;=$U$2),_xlfn.IFS(P73&gt;=$AD$2,$AD$1,P73&gt;=$AC$2,$AC$1,P73&gt;=$AB$2,$AB$1,P73&gt;=$AA$2,$AA$1,P73&gt;=$Z$2,$Z$1,P73&gt;=$Y$2,$Y$1,P73&gt;=$X$2,$X$1,P73&gt;=$W$2,$W$1,P73&lt;$W$2,$V$1),(IF(AND($N$2&gt;=$T$3,$N$2&lt;$U$3),_xlfn.IFS(P73&gt;=$AD$3,$AD$1,P73&gt;=$AC$3,$AC$1,P73&gt;=$AB$3,$AB$1,P73&gt;=$AA$3,$AA$1,P73&gt;=$Z$3,$Z$1,P73&gt;=$Y$3,$Y$1,P73&gt;=$X$3,$X$1,P73&gt;=$W$3,$W$1,P73&lt;$W$2,$V$1),(IF(AND($N$2&gt;=$T$4,$N$2&lt;$U$4),_xlfn.IFS(P73&gt;=$AD$4,$AD$1,P73&gt;=$AC$4,$AC$1,P73&gt;=$AB$4,$AB$1,P73&gt;=$AA$4,$AA$1,P73&gt;=$Z$4,$Z$1,P73&gt;=$Y$4,$Y$1,P73&gt;=$X$4,$X$1,P73&gt;=$W$4,$W$1,P73&lt;$W$2,$V$1),(IF(AND($N$2&gt;=$T$5,$N$2&lt;$U$5),_xlfn.IFS(P73&gt;=$AD$5,$AD$1,P73&gt;=$AC$5,$AC$1,P73&gt;=$AB$5,$AB$1,P73&gt;=$AA$5,$AA$1,P73&gt;=$Z$5,$Z$1,P73&gt;=$Y$5,$Y$1,P73&gt;=$X$5,$X$1,P73&gt;=$W$5,$W$1,P73&lt;$W$2,$V$1),(IF(AND($N$2&gt;=$T$6,$N$2&lt;$U$6),_xlfn.IFS(P73&gt;=$AD$6,$AD$1,P73&gt;=$AC$6,$AC$1,P73&gt;=$AB$6,$AB$1,P73&gt;=$AA$6,$AA$1,P73&gt;=$Z$6,$Z$1,P73&gt;=$Y$6,$Y$1,P73&gt;=$X$6,$X$1,P73&gt;=$W$6,$W$1,P73&lt;$W$2,$V$1),(IF(AND($N$2&gt;=$T$7,$N$2&lt;$U$7),_xlfn.IFS(P73&gt;=$AD$7,$AD$1,P73&gt;=$AC$7,$AC$1,P73&gt;=$AB$7,$AB$1,P73&gt;=$AA$7,$AA$1,P73&gt;=$Z$7,$Z$1,P73&gt;=$Y$7,$Y$1,P73&gt;=$X$7,$X$1,P73&gt;=$W$7,$W$1,P73&lt;$W$2,$V$1),(IF(AND($N$2&gt;=$T$8,$N$2&lt;$U$8),_xlfn.IFS(P73&gt;=$AD$8,$AD$1,P73&gt;=$AC$8,$AC$1,P73&gt;=$AB$8,$AB$1,P73&gt;=$AA$8,$AA$1,P73&gt;=$Z$8,$Z$1,P73&gt;=$Y$8,$Y$1,P73&gt;=$X$8,$X$1,P73&gt;=$W$8,$W$1,P73&lt;$W$2,$V$1),(IF(AND($N$2&gt;=$T$9,$N$2&lt;$U$9),_xlfn.IFS(P73&gt;=$AD$9,$AD$1,P73&gt;=$AC$9,$AC$1,P73&gt;=$AB$9,$AB$1,P73&gt;=$AA$9,$AA$1,P73&gt;=$Z$9,$Z$1,P73&gt;=$Y$9,$Y$1,P73&gt;=$X$9,$X$1,P73&gt;=$W$9,$W$1),$W$1))))))))))))))),IF(AND($N$2&gt;=$T$2,$N$2&lt;=$U$2),IF(P73&gt;=$W$2,$W$1,$V$1),IF(AND($N$2&gt;=$T$3,$N$2&lt;$U$3),IF(P73&gt;=$W$3,$W$1,$V$1),IF(AND($N$2&gt;=$T$4,$N$2&lt;$U$4),IF(P73&gt;=$W$4,$W$1,$V$1),IF(AND($N$2&gt;=$T$5,$N$2&lt;$U$5),IF(P73&gt;=$W$5,$W$1,$V$1),IF(AND($N$2&gt;=$T$6,$N$2&lt;$U$6),IF(P73&gt;=$W$6,$W$1,$V$1),IF(AND($N$2&gt;=$T$7,$N$2&lt;$U$7),IF(P73&gt;=$W$7,$W$1,$V$1),IF(AND($N$2&gt;=$T$8,$N$2&lt;$U$8),IF(P73&gt;=$W$8,$W$1,$V$1),IF(AND($N$2&gt;=$T$9,$N$2&lt;$U$9),IF(P73&gt;=$W$9,$W$1,$V$1),""))))))))),"")</f>
        <v>CB</v>
      </c>
      <c r="M73" s="9" t="str" cm="1">
        <f t="array" ref="M73">IF(E73&lt;&gt;"",IF(AND(E73&lt;&gt;"GR",E73&gt;=40,J73&gt;=30),_xlfn.IFS(Q73&gt;=$AG$2,$AD$19,Q73&gt;=$AG$3,$AC$19,Q73&gt;=$AG$4,$AB$19,Q73&gt;=$AG$5,$AA$19,Q73&gt;=$AG$6,$Z$19,Q73&gt;=$AG$7,$Y$19,Q73&gt;=$AG$8,$X$19,Q73&gt;=$AG$9,$V$19),L73),"")</f>
        <v>CB</v>
      </c>
      <c r="N73" s="9"/>
      <c r="O73" s="9"/>
      <c r="P73" s="9">
        <f t="shared" si="11"/>
        <v>55</v>
      </c>
      <c r="Q73" s="9">
        <f t="shared" si="12"/>
        <v>55</v>
      </c>
      <c r="R73" s="9">
        <f t="shared" si="13"/>
        <v>0.49</v>
      </c>
    </row>
    <row r="74" spans="1:18" x14ac:dyDescent="0.35">
      <c r="A74" s="3" t="s">
        <v>8</v>
      </c>
      <c r="B74" s="3">
        <v>73</v>
      </c>
      <c r="C74" s="3">
        <v>67</v>
      </c>
      <c r="D74" s="3">
        <v>45</v>
      </c>
      <c r="E74" s="3" t="s">
        <v>34</v>
      </c>
      <c r="F74" s="22">
        <f t="shared" si="14"/>
        <v>45</v>
      </c>
      <c r="G74" s="22">
        <f t="shared" si="15"/>
        <v>67</v>
      </c>
      <c r="H74" s="22">
        <f t="shared" si="16"/>
        <v>45</v>
      </c>
      <c r="I74" s="9">
        <f t="shared" si="17"/>
        <v>53.8</v>
      </c>
      <c r="J74" s="9">
        <f t="shared" si="9"/>
        <v>53.8</v>
      </c>
      <c r="K74" s="10">
        <f t="shared" si="10"/>
        <v>2894.4399999999996</v>
      </c>
      <c r="L74" s="9" t="str" cm="1">
        <f t="array" ref="L74">IF(D74&lt;&gt;"",IF(AND(H74&gt;=40,I74&gt;=30),IF(AND($N$2&gt;=$T$2,$N$2&lt;=$U$2),_xlfn.IFS(P74&gt;=$AD$2,$AD$1,P74&gt;=$AC$2,$AC$1,P74&gt;=$AB$2,$AB$1,P74&gt;=$AA$2,$AA$1,P74&gt;=$Z$2,$Z$1,P74&gt;=$Y$2,$Y$1,P74&gt;=$X$2,$X$1,P74&gt;=$W$2,$W$1,P74&lt;$W$2,$V$1),(IF(AND($N$2&gt;=$T$3,$N$2&lt;$U$3),_xlfn.IFS(P74&gt;=$AD$3,$AD$1,P74&gt;=$AC$3,$AC$1,P74&gt;=$AB$3,$AB$1,P74&gt;=$AA$3,$AA$1,P74&gt;=$Z$3,$Z$1,P74&gt;=$Y$3,$Y$1,P74&gt;=$X$3,$X$1,P74&gt;=$W$3,$W$1,P74&lt;$W$2,$V$1),(IF(AND($N$2&gt;=$T$4,$N$2&lt;$U$4),_xlfn.IFS(P74&gt;=$AD$4,$AD$1,P74&gt;=$AC$4,$AC$1,P74&gt;=$AB$4,$AB$1,P74&gt;=$AA$4,$AA$1,P74&gt;=$Z$4,$Z$1,P74&gt;=$Y$4,$Y$1,P74&gt;=$X$4,$X$1,P74&gt;=$W$4,$W$1,P74&lt;$W$2,$V$1),(IF(AND($N$2&gt;=$T$5,$N$2&lt;$U$5),_xlfn.IFS(P74&gt;=$AD$5,$AD$1,P74&gt;=$AC$5,$AC$1,P74&gt;=$AB$5,$AB$1,P74&gt;=$AA$5,$AA$1,P74&gt;=$Z$5,$Z$1,P74&gt;=$Y$5,$Y$1,P74&gt;=$X$5,$X$1,P74&gt;=$W$5,$W$1,P74&lt;$W$2,$V$1),(IF(AND($N$2&gt;=$T$6,$N$2&lt;$U$6),_xlfn.IFS(P74&gt;=$AD$6,$AD$1,P74&gt;=$AC$6,$AC$1,P74&gt;=$AB$6,$AB$1,P74&gt;=$AA$6,$AA$1,P74&gt;=$Z$6,$Z$1,P74&gt;=$Y$6,$Y$1,P74&gt;=$X$6,$X$1,P74&gt;=$W$6,$W$1,P74&lt;$W$2,$V$1),(IF(AND($N$2&gt;=$T$7,$N$2&lt;$U$7),_xlfn.IFS(P74&gt;=$AD$7,$AD$1,P74&gt;=$AC$7,$AC$1,P74&gt;=$AB$7,$AB$1,P74&gt;=$AA$7,$AA$1,P74&gt;=$Z$7,$Z$1,P74&gt;=$Y$7,$Y$1,P74&gt;=$X$7,$X$1,P74&gt;=$W$7,$W$1,P74&lt;$W$2,$V$1),(IF(AND($N$2&gt;=$T$8,$N$2&lt;$U$8),_xlfn.IFS(P74&gt;=$AD$8,$AD$1,P74&gt;=$AC$8,$AC$1,P74&gt;=$AB$8,$AB$1,P74&gt;=$AA$8,$AA$1,P74&gt;=$Z$8,$Z$1,P74&gt;=$Y$8,$Y$1,P74&gt;=$X$8,$X$1,P74&gt;=$W$8,$W$1,P74&lt;$W$2,$V$1),(IF(AND($N$2&gt;=$T$9,$N$2&lt;$U$9),_xlfn.IFS(P74&gt;=$AD$9,$AD$1,P74&gt;=$AC$9,$AC$1,P74&gt;=$AB$9,$AB$1,P74&gt;=$AA$9,$AA$1,P74&gt;=$Z$9,$Z$1,P74&gt;=$Y$9,$Y$1,P74&gt;=$X$9,$X$1,P74&gt;=$W$9,$W$1),$W$1))))))))))))))),IF(AND($N$2&gt;=$T$2,$N$2&lt;=$U$2),IF(P74&gt;=$W$2,$W$1,$V$1),IF(AND($N$2&gt;=$T$3,$N$2&lt;$U$3),IF(P74&gt;=$W$3,$W$1,$V$1),IF(AND($N$2&gt;=$T$4,$N$2&lt;$U$4),IF(P74&gt;=$W$4,$W$1,$V$1),IF(AND($N$2&gt;=$T$5,$N$2&lt;$U$5),IF(P74&gt;=$W$5,$W$1,$V$1),IF(AND($N$2&gt;=$T$6,$N$2&lt;$U$6),IF(P74&gt;=$W$6,$W$1,$V$1),IF(AND($N$2&gt;=$T$7,$N$2&lt;$U$7),IF(P74&gt;=$W$7,$W$1,$V$1),IF(AND($N$2&gt;=$T$8,$N$2&lt;$U$8),IF(P74&gt;=$W$8,$W$1,$V$1),IF(AND($N$2&gt;=$T$9,$N$2&lt;$U$9),IF(P74&gt;=$W$9,$W$1,$V$1),""))))))))),"")</f>
        <v>CB</v>
      </c>
      <c r="M74" s="9" t="str" cm="1">
        <f t="array" ref="M74">IF(E74&lt;&gt;"",IF(AND(E74&lt;&gt;"GR",E74&gt;=40,J74&gt;=30),_xlfn.IFS(Q74&gt;=$AG$2,$AD$19,Q74&gt;=$AG$3,$AC$19,Q74&gt;=$AG$4,$AB$19,Q74&gt;=$AG$5,$AA$19,Q74&gt;=$AG$6,$Z$19,Q74&gt;=$AG$7,$Y$19,Q74&gt;=$AG$8,$X$19,Q74&gt;=$AG$9,$V$19),L74),"")</f>
        <v>CB</v>
      </c>
      <c r="N74" s="9"/>
      <c r="O74" s="9"/>
      <c r="P74" s="9">
        <f t="shared" si="11"/>
        <v>55</v>
      </c>
      <c r="Q74" s="9">
        <f t="shared" si="12"/>
        <v>55</v>
      </c>
      <c r="R74" s="9">
        <f t="shared" si="13"/>
        <v>0.49</v>
      </c>
    </row>
    <row r="75" spans="1:18" x14ac:dyDescent="0.35">
      <c r="A75" s="3" t="s">
        <v>8</v>
      </c>
      <c r="B75" s="3">
        <v>74</v>
      </c>
      <c r="C75" s="3">
        <v>34</v>
      </c>
      <c r="D75" s="3">
        <v>67</v>
      </c>
      <c r="E75" s="3" t="s">
        <v>34</v>
      </c>
      <c r="F75" s="22">
        <f t="shared" si="14"/>
        <v>67</v>
      </c>
      <c r="G75" s="22">
        <f t="shared" si="15"/>
        <v>34</v>
      </c>
      <c r="H75" s="22">
        <f t="shared" si="16"/>
        <v>67</v>
      </c>
      <c r="I75" s="9">
        <f t="shared" si="17"/>
        <v>53.8</v>
      </c>
      <c r="J75" s="9">
        <f t="shared" si="9"/>
        <v>53.8</v>
      </c>
      <c r="K75" s="10">
        <f t="shared" si="10"/>
        <v>2894.4399999999996</v>
      </c>
      <c r="L75" s="9" t="str" cm="1">
        <f t="array" ref="L75">IF(D75&lt;&gt;"",IF(AND(H75&gt;=40,I75&gt;=30),IF(AND($N$2&gt;=$T$2,$N$2&lt;=$U$2),_xlfn.IFS(P75&gt;=$AD$2,$AD$1,P75&gt;=$AC$2,$AC$1,P75&gt;=$AB$2,$AB$1,P75&gt;=$AA$2,$AA$1,P75&gt;=$Z$2,$Z$1,P75&gt;=$Y$2,$Y$1,P75&gt;=$X$2,$X$1,P75&gt;=$W$2,$W$1,P75&lt;$W$2,$V$1),(IF(AND($N$2&gt;=$T$3,$N$2&lt;$U$3),_xlfn.IFS(P75&gt;=$AD$3,$AD$1,P75&gt;=$AC$3,$AC$1,P75&gt;=$AB$3,$AB$1,P75&gt;=$AA$3,$AA$1,P75&gt;=$Z$3,$Z$1,P75&gt;=$Y$3,$Y$1,P75&gt;=$X$3,$X$1,P75&gt;=$W$3,$W$1,P75&lt;$W$2,$V$1),(IF(AND($N$2&gt;=$T$4,$N$2&lt;$U$4),_xlfn.IFS(P75&gt;=$AD$4,$AD$1,P75&gt;=$AC$4,$AC$1,P75&gt;=$AB$4,$AB$1,P75&gt;=$AA$4,$AA$1,P75&gt;=$Z$4,$Z$1,P75&gt;=$Y$4,$Y$1,P75&gt;=$X$4,$X$1,P75&gt;=$W$4,$W$1,P75&lt;$W$2,$V$1),(IF(AND($N$2&gt;=$T$5,$N$2&lt;$U$5),_xlfn.IFS(P75&gt;=$AD$5,$AD$1,P75&gt;=$AC$5,$AC$1,P75&gt;=$AB$5,$AB$1,P75&gt;=$AA$5,$AA$1,P75&gt;=$Z$5,$Z$1,P75&gt;=$Y$5,$Y$1,P75&gt;=$X$5,$X$1,P75&gt;=$W$5,$W$1,P75&lt;$W$2,$V$1),(IF(AND($N$2&gt;=$T$6,$N$2&lt;$U$6),_xlfn.IFS(P75&gt;=$AD$6,$AD$1,P75&gt;=$AC$6,$AC$1,P75&gt;=$AB$6,$AB$1,P75&gt;=$AA$6,$AA$1,P75&gt;=$Z$6,$Z$1,P75&gt;=$Y$6,$Y$1,P75&gt;=$X$6,$X$1,P75&gt;=$W$6,$W$1,P75&lt;$W$2,$V$1),(IF(AND($N$2&gt;=$T$7,$N$2&lt;$U$7),_xlfn.IFS(P75&gt;=$AD$7,$AD$1,P75&gt;=$AC$7,$AC$1,P75&gt;=$AB$7,$AB$1,P75&gt;=$AA$7,$AA$1,P75&gt;=$Z$7,$Z$1,P75&gt;=$Y$7,$Y$1,P75&gt;=$X$7,$X$1,P75&gt;=$W$7,$W$1,P75&lt;$W$2,$V$1),(IF(AND($N$2&gt;=$T$8,$N$2&lt;$U$8),_xlfn.IFS(P75&gt;=$AD$8,$AD$1,P75&gt;=$AC$8,$AC$1,P75&gt;=$AB$8,$AB$1,P75&gt;=$AA$8,$AA$1,P75&gt;=$Z$8,$Z$1,P75&gt;=$Y$8,$Y$1,P75&gt;=$X$8,$X$1,P75&gt;=$W$8,$W$1,P75&lt;$W$2,$V$1),(IF(AND($N$2&gt;=$T$9,$N$2&lt;$U$9),_xlfn.IFS(P75&gt;=$AD$9,$AD$1,P75&gt;=$AC$9,$AC$1,P75&gt;=$AB$9,$AB$1,P75&gt;=$AA$9,$AA$1,P75&gt;=$Z$9,$Z$1,P75&gt;=$Y$9,$Y$1,P75&gt;=$X$9,$X$1,P75&gt;=$W$9,$W$1),$W$1))))))))))))))),IF(AND($N$2&gt;=$T$2,$N$2&lt;=$U$2),IF(P75&gt;=$W$2,$W$1,$V$1),IF(AND($N$2&gt;=$T$3,$N$2&lt;$U$3),IF(P75&gt;=$W$3,$W$1,$V$1),IF(AND($N$2&gt;=$T$4,$N$2&lt;$U$4),IF(P75&gt;=$W$4,$W$1,$V$1),IF(AND($N$2&gt;=$T$5,$N$2&lt;$U$5),IF(P75&gt;=$W$5,$W$1,$V$1),IF(AND($N$2&gt;=$T$6,$N$2&lt;$U$6),IF(P75&gt;=$W$6,$W$1,$V$1),IF(AND($N$2&gt;=$T$7,$N$2&lt;$U$7),IF(P75&gt;=$W$7,$W$1,$V$1),IF(AND($N$2&gt;=$T$8,$N$2&lt;$U$8),IF(P75&gt;=$W$8,$W$1,$V$1),IF(AND($N$2&gt;=$T$9,$N$2&lt;$U$9),IF(P75&gt;=$W$9,$W$1,$V$1),""))))))))),"")</f>
        <v>CB</v>
      </c>
      <c r="M75" s="9" t="str" cm="1">
        <f t="array" ref="M75">IF(E75&lt;&gt;"",IF(AND(E75&lt;&gt;"GR",E75&gt;=40,J75&gt;=30),_xlfn.IFS(Q75&gt;=$AG$2,$AD$19,Q75&gt;=$AG$3,$AC$19,Q75&gt;=$AG$4,$AB$19,Q75&gt;=$AG$5,$AA$19,Q75&gt;=$AG$6,$Z$19,Q75&gt;=$AG$7,$Y$19,Q75&gt;=$AG$8,$X$19,Q75&gt;=$AG$9,$V$19),L75),"")</f>
        <v>CB</v>
      </c>
      <c r="N75" s="9"/>
      <c r="O75" s="9"/>
      <c r="P75" s="9">
        <f t="shared" si="11"/>
        <v>55</v>
      </c>
      <c r="Q75" s="9">
        <f t="shared" si="12"/>
        <v>55</v>
      </c>
      <c r="R75" s="9">
        <f t="shared" si="13"/>
        <v>0.49</v>
      </c>
    </row>
    <row r="76" spans="1:18" x14ac:dyDescent="0.35">
      <c r="A76" s="3" t="s">
        <v>8</v>
      </c>
      <c r="B76" s="3">
        <v>75</v>
      </c>
      <c r="C76" s="3">
        <v>40</v>
      </c>
      <c r="D76" s="3">
        <v>63</v>
      </c>
      <c r="E76" s="3" t="s">
        <v>34</v>
      </c>
      <c r="F76" s="22">
        <f t="shared" si="14"/>
        <v>63</v>
      </c>
      <c r="G76" s="22">
        <f t="shared" si="15"/>
        <v>40</v>
      </c>
      <c r="H76" s="22">
        <f t="shared" si="16"/>
        <v>63</v>
      </c>
      <c r="I76" s="9">
        <f t="shared" si="17"/>
        <v>53.8</v>
      </c>
      <c r="J76" s="9">
        <f t="shared" si="9"/>
        <v>53.8</v>
      </c>
      <c r="K76" s="10">
        <f t="shared" si="10"/>
        <v>2894.4399999999996</v>
      </c>
      <c r="L76" s="9" t="str" cm="1">
        <f t="array" ref="L76">IF(D76&lt;&gt;"",IF(AND(H76&gt;=40,I76&gt;=30),IF(AND($N$2&gt;=$T$2,$N$2&lt;=$U$2),_xlfn.IFS(P76&gt;=$AD$2,$AD$1,P76&gt;=$AC$2,$AC$1,P76&gt;=$AB$2,$AB$1,P76&gt;=$AA$2,$AA$1,P76&gt;=$Z$2,$Z$1,P76&gt;=$Y$2,$Y$1,P76&gt;=$X$2,$X$1,P76&gt;=$W$2,$W$1,P76&lt;$W$2,$V$1),(IF(AND($N$2&gt;=$T$3,$N$2&lt;$U$3),_xlfn.IFS(P76&gt;=$AD$3,$AD$1,P76&gt;=$AC$3,$AC$1,P76&gt;=$AB$3,$AB$1,P76&gt;=$AA$3,$AA$1,P76&gt;=$Z$3,$Z$1,P76&gt;=$Y$3,$Y$1,P76&gt;=$X$3,$X$1,P76&gt;=$W$3,$W$1,P76&lt;$W$2,$V$1),(IF(AND($N$2&gt;=$T$4,$N$2&lt;$U$4),_xlfn.IFS(P76&gt;=$AD$4,$AD$1,P76&gt;=$AC$4,$AC$1,P76&gt;=$AB$4,$AB$1,P76&gt;=$AA$4,$AA$1,P76&gt;=$Z$4,$Z$1,P76&gt;=$Y$4,$Y$1,P76&gt;=$X$4,$X$1,P76&gt;=$W$4,$W$1,P76&lt;$W$2,$V$1),(IF(AND($N$2&gt;=$T$5,$N$2&lt;$U$5),_xlfn.IFS(P76&gt;=$AD$5,$AD$1,P76&gt;=$AC$5,$AC$1,P76&gt;=$AB$5,$AB$1,P76&gt;=$AA$5,$AA$1,P76&gt;=$Z$5,$Z$1,P76&gt;=$Y$5,$Y$1,P76&gt;=$X$5,$X$1,P76&gt;=$W$5,$W$1,P76&lt;$W$2,$V$1),(IF(AND($N$2&gt;=$T$6,$N$2&lt;$U$6),_xlfn.IFS(P76&gt;=$AD$6,$AD$1,P76&gt;=$AC$6,$AC$1,P76&gt;=$AB$6,$AB$1,P76&gt;=$AA$6,$AA$1,P76&gt;=$Z$6,$Z$1,P76&gt;=$Y$6,$Y$1,P76&gt;=$X$6,$X$1,P76&gt;=$W$6,$W$1,P76&lt;$W$2,$V$1),(IF(AND($N$2&gt;=$T$7,$N$2&lt;$U$7),_xlfn.IFS(P76&gt;=$AD$7,$AD$1,P76&gt;=$AC$7,$AC$1,P76&gt;=$AB$7,$AB$1,P76&gt;=$AA$7,$AA$1,P76&gt;=$Z$7,$Z$1,P76&gt;=$Y$7,$Y$1,P76&gt;=$X$7,$X$1,P76&gt;=$W$7,$W$1,P76&lt;$W$2,$V$1),(IF(AND($N$2&gt;=$T$8,$N$2&lt;$U$8),_xlfn.IFS(P76&gt;=$AD$8,$AD$1,P76&gt;=$AC$8,$AC$1,P76&gt;=$AB$8,$AB$1,P76&gt;=$AA$8,$AA$1,P76&gt;=$Z$8,$Z$1,P76&gt;=$Y$8,$Y$1,P76&gt;=$X$8,$X$1,P76&gt;=$W$8,$W$1,P76&lt;$W$2,$V$1),(IF(AND($N$2&gt;=$T$9,$N$2&lt;$U$9),_xlfn.IFS(P76&gt;=$AD$9,$AD$1,P76&gt;=$AC$9,$AC$1,P76&gt;=$AB$9,$AB$1,P76&gt;=$AA$9,$AA$1,P76&gt;=$Z$9,$Z$1,P76&gt;=$Y$9,$Y$1,P76&gt;=$X$9,$X$1,P76&gt;=$W$9,$W$1),$W$1))))))))))))))),IF(AND($N$2&gt;=$T$2,$N$2&lt;=$U$2),IF(P76&gt;=$W$2,$W$1,$V$1),IF(AND($N$2&gt;=$T$3,$N$2&lt;$U$3),IF(P76&gt;=$W$3,$W$1,$V$1),IF(AND($N$2&gt;=$T$4,$N$2&lt;$U$4),IF(P76&gt;=$W$4,$W$1,$V$1),IF(AND($N$2&gt;=$T$5,$N$2&lt;$U$5),IF(P76&gt;=$W$5,$W$1,$V$1),IF(AND($N$2&gt;=$T$6,$N$2&lt;$U$6),IF(P76&gt;=$W$6,$W$1,$V$1),IF(AND($N$2&gt;=$T$7,$N$2&lt;$U$7),IF(P76&gt;=$W$7,$W$1,$V$1),IF(AND($N$2&gt;=$T$8,$N$2&lt;$U$8),IF(P76&gt;=$W$8,$W$1,$V$1),IF(AND($N$2&gt;=$T$9,$N$2&lt;$U$9),IF(P76&gt;=$W$9,$W$1,$V$1),""))))))))),"")</f>
        <v>CB</v>
      </c>
      <c r="M76" s="9" t="str" cm="1">
        <f t="array" ref="M76">IF(E76&lt;&gt;"",IF(AND(E76&lt;&gt;"GR",E76&gt;=40,J76&gt;=30),_xlfn.IFS(Q76&gt;=$AG$2,$AD$19,Q76&gt;=$AG$3,$AC$19,Q76&gt;=$AG$4,$AB$19,Q76&gt;=$AG$5,$AA$19,Q76&gt;=$AG$6,$Z$19,Q76&gt;=$AG$7,$Y$19,Q76&gt;=$AG$8,$X$19,Q76&gt;=$AG$9,$V$19),L76),"")</f>
        <v>CB</v>
      </c>
      <c r="N76" s="9"/>
      <c r="O76" s="9"/>
      <c r="P76" s="9">
        <f t="shared" si="11"/>
        <v>55</v>
      </c>
      <c r="Q76" s="9">
        <f t="shared" si="12"/>
        <v>55</v>
      </c>
      <c r="R76" s="9">
        <f t="shared" si="13"/>
        <v>0.49</v>
      </c>
    </row>
    <row r="77" spans="1:18" x14ac:dyDescent="0.35">
      <c r="A77" s="3" t="s">
        <v>8</v>
      </c>
      <c r="B77" s="3">
        <v>76</v>
      </c>
      <c r="C77" s="3">
        <v>29</v>
      </c>
      <c r="D77" s="3">
        <v>31</v>
      </c>
      <c r="E77" s="3">
        <v>70</v>
      </c>
      <c r="F77" s="22">
        <f t="shared" si="14"/>
        <v>70</v>
      </c>
      <c r="G77" s="22">
        <f t="shared" si="15"/>
        <v>29</v>
      </c>
      <c r="H77" s="22">
        <f t="shared" si="16"/>
        <v>31</v>
      </c>
      <c r="I77" s="9">
        <f t="shared" si="17"/>
        <v>30.2</v>
      </c>
      <c r="J77" s="9">
        <f t="shared" si="9"/>
        <v>53.6</v>
      </c>
      <c r="K77" s="10">
        <f t="shared" si="10"/>
        <v>912.04</v>
      </c>
      <c r="L77" s="9" t="str" cm="1">
        <f t="array" ref="L77">IF(D77&lt;&gt;"",IF(AND(H77&gt;=40,I77&gt;=30),IF(AND($N$2&gt;=$T$2,$N$2&lt;=$U$2),_xlfn.IFS(P77&gt;=$AD$2,$AD$1,P77&gt;=$AC$2,$AC$1,P77&gt;=$AB$2,$AB$1,P77&gt;=$AA$2,$AA$1,P77&gt;=$Z$2,$Z$1,P77&gt;=$Y$2,$Y$1,P77&gt;=$X$2,$X$1,P77&gt;=$W$2,$W$1,P77&lt;$W$2,$V$1),(IF(AND($N$2&gt;=$T$3,$N$2&lt;$U$3),_xlfn.IFS(P77&gt;=$AD$3,$AD$1,P77&gt;=$AC$3,$AC$1,P77&gt;=$AB$3,$AB$1,P77&gt;=$AA$3,$AA$1,P77&gt;=$Z$3,$Z$1,P77&gt;=$Y$3,$Y$1,P77&gt;=$X$3,$X$1,P77&gt;=$W$3,$W$1,P77&lt;$W$2,$V$1),(IF(AND($N$2&gt;=$T$4,$N$2&lt;$U$4),_xlfn.IFS(P77&gt;=$AD$4,$AD$1,P77&gt;=$AC$4,$AC$1,P77&gt;=$AB$4,$AB$1,P77&gt;=$AA$4,$AA$1,P77&gt;=$Z$4,$Z$1,P77&gt;=$Y$4,$Y$1,P77&gt;=$X$4,$X$1,P77&gt;=$W$4,$W$1,P77&lt;$W$2,$V$1),(IF(AND($N$2&gt;=$T$5,$N$2&lt;$U$5),_xlfn.IFS(P77&gt;=$AD$5,$AD$1,P77&gt;=$AC$5,$AC$1,P77&gt;=$AB$5,$AB$1,P77&gt;=$AA$5,$AA$1,P77&gt;=$Z$5,$Z$1,P77&gt;=$Y$5,$Y$1,P77&gt;=$X$5,$X$1,P77&gt;=$W$5,$W$1,P77&lt;$W$2,$V$1),(IF(AND($N$2&gt;=$T$6,$N$2&lt;$U$6),_xlfn.IFS(P77&gt;=$AD$6,$AD$1,P77&gt;=$AC$6,$AC$1,P77&gt;=$AB$6,$AB$1,P77&gt;=$AA$6,$AA$1,P77&gt;=$Z$6,$Z$1,P77&gt;=$Y$6,$Y$1,P77&gt;=$X$6,$X$1,P77&gt;=$W$6,$W$1,P77&lt;$W$2,$V$1),(IF(AND($N$2&gt;=$T$7,$N$2&lt;$U$7),_xlfn.IFS(P77&gt;=$AD$7,$AD$1,P77&gt;=$AC$7,$AC$1,P77&gt;=$AB$7,$AB$1,P77&gt;=$AA$7,$AA$1,P77&gt;=$Z$7,$Z$1,P77&gt;=$Y$7,$Y$1,P77&gt;=$X$7,$X$1,P77&gt;=$W$7,$W$1,P77&lt;$W$2,$V$1),(IF(AND($N$2&gt;=$T$8,$N$2&lt;$U$8),_xlfn.IFS(P77&gt;=$AD$8,$AD$1,P77&gt;=$AC$8,$AC$1,P77&gt;=$AB$8,$AB$1,P77&gt;=$AA$8,$AA$1,P77&gt;=$Z$8,$Z$1,P77&gt;=$Y$8,$Y$1,P77&gt;=$X$8,$X$1,P77&gt;=$W$8,$W$1,P77&lt;$W$2,$V$1),(IF(AND($N$2&gt;=$T$9,$N$2&lt;$U$9),_xlfn.IFS(P77&gt;=$AD$9,$AD$1,P77&gt;=$AC$9,$AC$1,P77&gt;=$AB$9,$AB$1,P77&gt;=$AA$9,$AA$1,P77&gt;=$Z$9,$Z$1,P77&gt;=$Y$9,$Y$1,P77&gt;=$X$9,$X$1,P77&gt;=$W$9,$W$1),$W$1))))))))))))))),IF(AND($N$2&gt;=$T$2,$N$2&lt;=$U$2),IF(P77&gt;=$W$2,$W$1,$V$1),IF(AND($N$2&gt;=$T$3,$N$2&lt;$U$3),IF(P77&gt;=$W$3,$W$1,$V$1),IF(AND($N$2&gt;=$T$4,$N$2&lt;$U$4),IF(P77&gt;=$W$4,$W$1,$V$1),IF(AND($N$2&gt;=$T$5,$N$2&lt;$U$5),IF(P77&gt;=$W$5,$W$1,$V$1),IF(AND($N$2&gt;=$T$6,$N$2&lt;$U$6),IF(P77&gt;=$W$6,$W$1,$V$1),IF(AND($N$2&gt;=$T$7,$N$2&lt;$U$7),IF(P77&gt;=$W$7,$W$1,$V$1),IF(AND($N$2&gt;=$T$8,$N$2&lt;$U$8),IF(P77&gt;=$W$8,$W$1,$V$1),IF(AND($N$2&gt;=$T$9,$N$2&lt;$U$9),IF(P77&gt;=$W$9,$W$1,$V$1),""))))))))),"")</f>
        <v>FD</v>
      </c>
      <c r="M77" s="9" t="str" cm="1">
        <f t="array" ref="M77">IF(E77&lt;&gt;"",IF(AND(E77&lt;&gt;"GR",E77&gt;=40,J77&gt;=30),_xlfn.IFS(Q77&gt;=$AG$2,$AD$19,Q77&gt;=$AG$3,$AC$19,Q77&gt;=$AG$4,$AB$19,Q77&gt;=$AG$5,$AA$19,Q77&gt;=$AG$6,$Z$19,Q77&gt;=$AG$7,$Y$19,Q77&gt;=$AG$8,$X$19,Q77&gt;=$AG$9,$V$19),L77),"")</f>
        <v>CB</v>
      </c>
      <c r="N77" s="9"/>
      <c r="O77" s="9"/>
      <c r="P77" s="9">
        <f t="shared" si="11"/>
        <v>39</v>
      </c>
      <c r="Q77" s="9">
        <f t="shared" si="12"/>
        <v>55</v>
      </c>
      <c r="R77" s="9">
        <f t="shared" si="13"/>
        <v>-1.1299999999999999</v>
      </c>
    </row>
    <row r="78" spans="1:18" x14ac:dyDescent="0.35">
      <c r="A78" s="3" t="s">
        <v>8</v>
      </c>
      <c r="B78" s="3">
        <v>77</v>
      </c>
      <c r="C78" s="3">
        <v>38</v>
      </c>
      <c r="D78" s="3">
        <v>64</v>
      </c>
      <c r="E78" s="3" t="s">
        <v>34</v>
      </c>
      <c r="F78" s="22">
        <f t="shared" si="14"/>
        <v>64</v>
      </c>
      <c r="G78" s="22">
        <f t="shared" si="15"/>
        <v>38</v>
      </c>
      <c r="H78" s="22">
        <f t="shared" si="16"/>
        <v>64</v>
      </c>
      <c r="I78" s="9">
        <f t="shared" si="17"/>
        <v>53.6</v>
      </c>
      <c r="J78" s="9">
        <f t="shared" si="9"/>
        <v>53.6</v>
      </c>
      <c r="K78" s="10">
        <f t="shared" si="10"/>
        <v>2872.96</v>
      </c>
      <c r="L78" s="9" t="str" cm="1">
        <f t="array" ref="L78">IF(D78&lt;&gt;"",IF(AND(H78&gt;=40,I78&gt;=30),IF(AND($N$2&gt;=$T$2,$N$2&lt;=$U$2),_xlfn.IFS(P78&gt;=$AD$2,$AD$1,P78&gt;=$AC$2,$AC$1,P78&gt;=$AB$2,$AB$1,P78&gt;=$AA$2,$AA$1,P78&gt;=$Z$2,$Z$1,P78&gt;=$Y$2,$Y$1,P78&gt;=$X$2,$X$1,P78&gt;=$W$2,$W$1,P78&lt;$W$2,$V$1),(IF(AND($N$2&gt;=$T$3,$N$2&lt;$U$3),_xlfn.IFS(P78&gt;=$AD$3,$AD$1,P78&gt;=$AC$3,$AC$1,P78&gt;=$AB$3,$AB$1,P78&gt;=$AA$3,$AA$1,P78&gt;=$Z$3,$Z$1,P78&gt;=$Y$3,$Y$1,P78&gt;=$X$3,$X$1,P78&gt;=$W$3,$W$1,P78&lt;$W$2,$V$1),(IF(AND($N$2&gt;=$T$4,$N$2&lt;$U$4),_xlfn.IFS(P78&gt;=$AD$4,$AD$1,P78&gt;=$AC$4,$AC$1,P78&gt;=$AB$4,$AB$1,P78&gt;=$AA$4,$AA$1,P78&gt;=$Z$4,$Z$1,P78&gt;=$Y$4,$Y$1,P78&gt;=$X$4,$X$1,P78&gt;=$W$4,$W$1,P78&lt;$W$2,$V$1),(IF(AND($N$2&gt;=$T$5,$N$2&lt;$U$5),_xlfn.IFS(P78&gt;=$AD$5,$AD$1,P78&gt;=$AC$5,$AC$1,P78&gt;=$AB$5,$AB$1,P78&gt;=$AA$5,$AA$1,P78&gt;=$Z$5,$Z$1,P78&gt;=$Y$5,$Y$1,P78&gt;=$X$5,$X$1,P78&gt;=$W$5,$W$1,P78&lt;$W$2,$V$1),(IF(AND($N$2&gt;=$T$6,$N$2&lt;$U$6),_xlfn.IFS(P78&gt;=$AD$6,$AD$1,P78&gt;=$AC$6,$AC$1,P78&gt;=$AB$6,$AB$1,P78&gt;=$AA$6,$AA$1,P78&gt;=$Z$6,$Z$1,P78&gt;=$Y$6,$Y$1,P78&gt;=$X$6,$X$1,P78&gt;=$W$6,$W$1,P78&lt;$W$2,$V$1),(IF(AND($N$2&gt;=$T$7,$N$2&lt;$U$7),_xlfn.IFS(P78&gt;=$AD$7,$AD$1,P78&gt;=$AC$7,$AC$1,P78&gt;=$AB$7,$AB$1,P78&gt;=$AA$7,$AA$1,P78&gt;=$Z$7,$Z$1,P78&gt;=$Y$7,$Y$1,P78&gt;=$X$7,$X$1,P78&gt;=$W$7,$W$1,P78&lt;$W$2,$V$1),(IF(AND($N$2&gt;=$T$8,$N$2&lt;$U$8),_xlfn.IFS(P78&gt;=$AD$8,$AD$1,P78&gt;=$AC$8,$AC$1,P78&gt;=$AB$8,$AB$1,P78&gt;=$AA$8,$AA$1,P78&gt;=$Z$8,$Z$1,P78&gt;=$Y$8,$Y$1,P78&gt;=$X$8,$X$1,P78&gt;=$W$8,$W$1,P78&lt;$W$2,$V$1),(IF(AND($N$2&gt;=$T$9,$N$2&lt;$U$9),_xlfn.IFS(P78&gt;=$AD$9,$AD$1,P78&gt;=$AC$9,$AC$1,P78&gt;=$AB$9,$AB$1,P78&gt;=$AA$9,$AA$1,P78&gt;=$Z$9,$Z$1,P78&gt;=$Y$9,$Y$1,P78&gt;=$X$9,$X$1,P78&gt;=$W$9,$W$1),$W$1))))))))))))))),IF(AND($N$2&gt;=$T$2,$N$2&lt;=$U$2),IF(P78&gt;=$W$2,$W$1,$V$1),IF(AND($N$2&gt;=$T$3,$N$2&lt;$U$3),IF(P78&gt;=$W$3,$W$1,$V$1),IF(AND($N$2&gt;=$T$4,$N$2&lt;$U$4),IF(P78&gt;=$W$4,$W$1,$V$1),IF(AND($N$2&gt;=$T$5,$N$2&lt;$U$5),IF(P78&gt;=$W$5,$W$1,$V$1),IF(AND($N$2&gt;=$T$6,$N$2&lt;$U$6),IF(P78&gt;=$W$6,$W$1,$V$1),IF(AND($N$2&gt;=$T$7,$N$2&lt;$U$7),IF(P78&gt;=$W$7,$W$1,$V$1),IF(AND($N$2&gt;=$T$8,$N$2&lt;$U$8),IF(P78&gt;=$W$8,$W$1,$V$1),IF(AND($N$2&gt;=$T$9,$N$2&lt;$U$9),IF(P78&gt;=$W$9,$W$1,$V$1),""))))))))),"")</f>
        <v>CB</v>
      </c>
      <c r="M78" s="9" t="str" cm="1">
        <f t="array" ref="M78">IF(E78&lt;&gt;"",IF(AND(E78&lt;&gt;"GR",E78&gt;=40,J78&gt;=30),_xlfn.IFS(Q78&gt;=$AG$2,$AD$19,Q78&gt;=$AG$3,$AC$19,Q78&gt;=$AG$4,$AB$19,Q78&gt;=$AG$5,$AA$19,Q78&gt;=$AG$6,$Z$19,Q78&gt;=$AG$7,$Y$19,Q78&gt;=$AG$8,$X$19,Q78&gt;=$AG$9,$V$19),L78),"")</f>
        <v>CB</v>
      </c>
      <c r="N78" s="9"/>
      <c r="O78" s="9"/>
      <c r="P78" s="9">
        <f t="shared" si="11"/>
        <v>55</v>
      </c>
      <c r="Q78" s="9">
        <f t="shared" si="12"/>
        <v>55</v>
      </c>
      <c r="R78" s="9">
        <f t="shared" si="13"/>
        <v>0.47</v>
      </c>
    </row>
    <row r="79" spans="1:18" x14ac:dyDescent="0.35">
      <c r="A79" s="3" t="s">
        <v>8</v>
      </c>
      <c r="B79" s="3">
        <v>78</v>
      </c>
      <c r="C79" s="3">
        <v>43</v>
      </c>
      <c r="D79" s="3">
        <v>30</v>
      </c>
      <c r="E79" s="3">
        <v>60</v>
      </c>
      <c r="F79" s="22">
        <f t="shared" si="14"/>
        <v>60</v>
      </c>
      <c r="G79" s="22">
        <f t="shared" si="15"/>
        <v>43</v>
      </c>
      <c r="H79" s="22">
        <f t="shared" si="16"/>
        <v>30</v>
      </c>
      <c r="I79" s="9">
        <f t="shared" si="17"/>
        <v>35.200000000000003</v>
      </c>
      <c r="J79" s="9">
        <f t="shared" si="9"/>
        <v>53.2</v>
      </c>
      <c r="K79" s="10">
        <f t="shared" si="10"/>
        <v>1239.0400000000002</v>
      </c>
      <c r="L79" s="9" t="str" cm="1">
        <f t="array" ref="L79">IF(D79&lt;&gt;"",IF(AND(H79&gt;=40,I79&gt;=30),IF(AND($N$2&gt;=$T$2,$N$2&lt;=$U$2),_xlfn.IFS(P79&gt;=$AD$2,$AD$1,P79&gt;=$AC$2,$AC$1,P79&gt;=$AB$2,$AB$1,P79&gt;=$AA$2,$AA$1,P79&gt;=$Z$2,$Z$1,P79&gt;=$Y$2,$Y$1,P79&gt;=$X$2,$X$1,P79&gt;=$W$2,$W$1,P79&lt;$W$2,$V$1),(IF(AND($N$2&gt;=$T$3,$N$2&lt;$U$3),_xlfn.IFS(P79&gt;=$AD$3,$AD$1,P79&gt;=$AC$3,$AC$1,P79&gt;=$AB$3,$AB$1,P79&gt;=$AA$3,$AA$1,P79&gt;=$Z$3,$Z$1,P79&gt;=$Y$3,$Y$1,P79&gt;=$X$3,$X$1,P79&gt;=$W$3,$W$1,P79&lt;$W$2,$V$1),(IF(AND($N$2&gt;=$T$4,$N$2&lt;$U$4),_xlfn.IFS(P79&gt;=$AD$4,$AD$1,P79&gt;=$AC$4,$AC$1,P79&gt;=$AB$4,$AB$1,P79&gt;=$AA$4,$AA$1,P79&gt;=$Z$4,$Z$1,P79&gt;=$Y$4,$Y$1,P79&gt;=$X$4,$X$1,P79&gt;=$W$4,$W$1,P79&lt;$W$2,$V$1),(IF(AND($N$2&gt;=$T$5,$N$2&lt;$U$5),_xlfn.IFS(P79&gt;=$AD$5,$AD$1,P79&gt;=$AC$5,$AC$1,P79&gt;=$AB$5,$AB$1,P79&gt;=$AA$5,$AA$1,P79&gt;=$Z$5,$Z$1,P79&gt;=$Y$5,$Y$1,P79&gt;=$X$5,$X$1,P79&gt;=$W$5,$W$1,P79&lt;$W$2,$V$1),(IF(AND($N$2&gt;=$T$6,$N$2&lt;$U$6),_xlfn.IFS(P79&gt;=$AD$6,$AD$1,P79&gt;=$AC$6,$AC$1,P79&gt;=$AB$6,$AB$1,P79&gt;=$AA$6,$AA$1,P79&gt;=$Z$6,$Z$1,P79&gt;=$Y$6,$Y$1,P79&gt;=$X$6,$X$1,P79&gt;=$W$6,$W$1,P79&lt;$W$2,$V$1),(IF(AND($N$2&gt;=$T$7,$N$2&lt;$U$7),_xlfn.IFS(P79&gt;=$AD$7,$AD$1,P79&gt;=$AC$7,$AC$1,P79&gt;=$AB$7,$AB$1,P79&gt;=$AA$7,$AA$1,P79&gt;=$Z$7,$Z$1,P79&gt;=$Y$7,$Y$1,P79&gt;=$X$7,$X$1,P79&gt;=$W$7,$W$1,P79&lt;$W$2,$V$1),(IF(AND($N$2&gt;=$T$8,$N$2&lt;$U$8),_xlfn.IFS(P79&gt;=$AD$8,$AD$1,P79&gt;=$AC$8,$AC$1,P79&gt;=$AB$8,$AB$1,P79&gt;=$AA$8,$AA$1,P79&gt;=$Z$8,$Z$1,P79&gt;=$Y$8,$Y$1,P79&gt;=$X$8,$X$1,P79&gt;=$W$8,$W$1,P79&lt;$W$2,$V$1),(IF(AND($N$2&gt;=$T$9,$N$2&lt;$U$9),_xlfn.IFS(P79&gt;=$AD$9,$AD$1,P79&gt;=$AC$9,$AC$1,P79&gt;=$AB$9,$AB$1,P79&gt;=$AA$9,$AA$1,P79&gt;=$Z$9,$Z$1,P79&gt;=$Y$9,$Y$1,P79&gt;=$X$9,$X$1,P79&gt;=$W$9,$W$1),$W$1))))))))))))))),IF(AND($N$2&gt;=$T$2,$N$2&lt;=$U$2),IF(P79&gt;=$W$2,$W$1,$V$1),IF(AND($N$2&gt;=$T$3,$N$2&lt;$U$3),IF(P79&gt;=$W$3,$W$1,$V$1),IF(AND($N$2&gt;=$T$4,$N$2&lt;$U$4),IF(P79&gt;=$W$4,$W$1,$V$1),IF(AND($N$2&gt;=$T$5,$N$2&lt;$U$5),IF(P79&gt;=$W$5,$W$1,$V$1),IF(AND($N$2&gt;=$T$6,$N$2&lt;$U$6),IF(P79&gt;=$W$6,$W$1,$V$1),IF(AND($N$2&gt;=$T$7,$N$2&lt;$U$7),IF(P79&gt;=$W$7,$W$1,$V$1),IF(AND($N$2&gt;=$T$8,$N$2&lt;$U$8),IF(P79&gt;=$W$8,$W$1,$V$1),IF(AND($N$2&gt;=$T$9,$N$2&lt;$U$9),IF(P79&gt;=$W$9,$W$1,$V$1),""))))))))),"")</f>
        <v>FD</v>
      </c>
      <c r="M79" s="9" t="str" cm="1">
        <f t="array" ref="M79">IF(E79&lt;&gt;"",IF(AND(E79&lt;&gt;"GR",E79&gt;=40,J79&gt;=30),_xlfn.IFS(Q79&gt;=$AG$2,$AD$19,Q79&gt;=$AG$3,$AC$19,Q79&gt;=$AG$4,$AB$19,Q79&gt;=$AG$5,$AA$19,Q79&gt;=$AG$6,$Z$19,Q79&gt;=$AG$7,$Y$19,Q79&gt;=$AG$8,$X$19,Q79&gt;=$AG$9,$V$19),L79),"")</f>
        <v>CB</v>
      </c>
      <c r="N79" s="9"/>
      <c r="O79" s="9"/>
      <c r="P79" s="9">
        <f t="shared" si="11"/>
        <v>42</v>
      </c>
      <c r="Q79" s="9">
        <f t="shared" si="12"/>
        <v>54</v>
      </c>
      <c r="R79" s="9">
        <f t="shared" si="13"/>
        <v>-0.79</v>
      </c>
    </row>
    <row r="80" spans="1:18" x14ac:dyDescent="0.35">
      <c r="A80" s="3" t="s">
        <v>8</v>
      </c>
      <c r="B80" s="3">
        <v>79</v>
      </c>
      <c r="C80" s="3">
        <v>50</v>
      </c>
      <c r="D80" s="3">
        <v>55</v>
      </c>
      <c r="E80" s="3" t="s">
        <v>34</v>
      </c>
      <c r="F80" s="22">
        <f t="shared" si="14"/>
        <v>55</v>
      </c>
      <c r="G80" s="22">
        <f t="shared" si="15"/>
        <v>50</v>
      </c>
      <c r="H80" s="22">
        <f t="shared" si="16"/>
        <v>55</v>
      </c>
      <c r="I80" s="9">
        <f t="shared" si="17"/>
        <v>53</v>
      </c>
      <c r="J80" s="9">
        <f t="shared" si="9"/>
        <v>53</v>
      </c>
      <c r="K80" s="10">
        <f t="shared" si="10"/>
        <v>2809</v>
      </c>
      <c r="L80" s="9" t="str" cm="1">
        <f t="array" ref="L80">IF(D80&lt;&gt;"",IF(AND(H80&gt;=40,I80&gt;=30),IF(AND($N$2&gt;=$T$2,$N$2&lt;=$U$2),_xlfn.IFS(P80&gt;=$AD$2,$AD$1,P80&gt;=$AC$2,$AC$1,P80&gt;=$AB$2,$AB$1,P80&gt;=$AA$2,$AA$1,P80&gt;=$Z$2,$Z$1,P80&gt;=$Y$2,$Y$1,P80&gt;=$X$2,$X$1,P80&gt;=$W$2,$W$1,P80&lt;$W$2,$V$1),(IF(AND($N$2&gt;=$T$3,$N$2&lt;$U$3),_xlfn.IFS(P80&gt;=$AD$3,$AD$1,P80&gt;=$AC$3,$AC$1,P80&gt;=$AB$3,$AB$1,P80&gt;=$AA$3,$AA$1,P80&gt;=$Z$3,$Z$1,P80&gt;=$Y$3,$Y$1,P80&gt;=$X$3,$X$1,P80&gt;=$W$3,$W$1,P80&lt;$W$2,$V$1),(IF(AND($N$2&gt;=$T$4,$N$2&lt;$U$4),_xlfn.IFS(P80&gt;=$AD$4,$AD$1,P80&gt;=$AC$4,$AC$1,P80&gt;=$AB$4,$AB$1,P80&gt;=$AA$4,$AA$1,P80&gt;=$Z$4,$Z$1,P80&gt;=$Y$4,$Y$1,P80&gt;=$X$4,$X$1,P80&gt;=$W$4,$W$1,P80&lt;$W$2,$V$1),(IF(AND($N$2&gt;=$T$5,$N$2&lt;$U$5),_xlfn.IFS(P80&gt;=$AD$5,$AD$1,P80&gt;=$AC$5,$AC$1,P80&gt;=$AB$5,$AB$1,P80&gt;=$AA$5,$AA$1,P80&gt;=$Z$5,$Z$1,P80&gt;=$Y$5,$Y$1,P80&gt;=$X$5,$X$1,P80&gt;=$W$5,$W$1,P80&lt;$W$2,$V$1),(IF(AND($N$2&gt;=$T$6,$N$2&lt;$U$6),_xlfn.IFS(P80&gt;=$AD$6,$AD$1,P80&gt;=$AC$6,$AC$1,P80&gt;=$AB$6,$AB$1,P80&gt;=$AA$6,$AA$1,P80&gt;=$Z$6,$Z$1,P80&gt;=$Y$6,$Y$1,P80&gt;=$X$6,$X$1,P80&gt;=$W$6,$W$1,P80&lt;$W$2,$V$1),(IF(AND($N$2&gt;=$T$7,$N$2&lt;$U$7),_xlfn.IFS(P80&gt;=$AD$7,$AD$1,P80&gt;=$AC$7,$AC$1,P80&gt;=$AB$7,$AB$1,P80&gt;=$AA$7,$AA$1,P80&gt;=$Z$7,$Z$1,P80&gt;=$Y$7,$Y$1,P80&gt;=$X$7,$X$1,P80&gt;=$W$7,$W$1,P80&lt;$W$2,$V$1),(IF(AND($N$2&gt;=$T$8,$N$2&lt;$U$8),_xlfn.IFS(P80&gt;=$AD$8,$AD$1,P80&gt;=$AC$8,$AC$1,P80&gt;=$AB$8,$AB$1,P80&gt;=$AA$8,$AA$1,P80&gt;=$Z$8,$Z$1,P80&gt;=$Y$8,$Y$1,P80&gt;=$X$8,$X$1,P80&gt;=$W$8,$W$1,P80&lt;$W$2,$V$1),(IF(AND($N$2&gt;=$T$9,$N$2&lt;$U$9),_xlfn.IFS(P80&gt;=$AD$9,$AD$1,P80&gt;=$AC$9,$AC$1,P80&gt;=$AB$9,$AB$1,P80&gt;=$AA$9,$AA$1,P80&gt;=$Z$9,$Z$1,P80&gt;=$Y$9,$Y$1,P80&gt;=$X$9,$X$1,P80&gt;=$W$9,$W$1),$W$1))))))))))))))),IF(AND($N$2&gt;=$T$2,$N$2&lt;=$U$2),IF(P80&gt;=$W$2,$W$1,$V$1),IF(AND($N$2&gt;=$T$3,$N$2&lt;$U$3),IF(P80&gt;=$W$3,$W$1,$V$1),IF(AND($N$2&gt;=$T$4,$N$2&lt;$U$4),IF(P80&gt;=$W$4,$W$1,$V$1),IF(AND($N$2&gt;=$T$5,$N$2&lt;$U$5),IF(P80&gt;=$W$5,$W$1,$V$1),IF(AND($N$2&gt;=$T$6,$N$2&lt;$U$6),IF(P80&gt;=$W$6,$W$1,$V$1),IF(AND($N$2&gt;=$T$7,$N$2&lt;$U$7),IF(P80&gt;=$W$7,$W$1,$V$1),IF(AND($N$2&gt;=$T$8,$N$2&lt;$U$8),IF(P80&gt;=$W$8,$W$1,$V$1),IF(AND($N$2&gt;=$T$9,$N$2&lt;$U$9),IF(P80&gt;=$W$9,$W$1,$V$1),""))))))))),"")</f>
        <v>CB</v>
      </c>
      <c r="M80" s="9" t="str" cm="1">
        <f t="array" ref="M80">IF(E80&lt;&gt;"",IF(AND(E80&lt;&gt;"GR",E80&gt;=40,J80&gt;=30),_xlfn.IFS(Q80&gt;=$AG$2,$AD$19,Q80&gt;=$AG$3,$AC$19,Q80&gt;=$AG$4,$AB$19,Q80&gt;=$AG$5,$AA$19,Q80&gt;=$AG$6,$Z$19,Q80&gt;=$AG$7,$Y$19,Q80&gt;=$AG$8,$X$19,Q80&gt;=$AG$9,$V$19),L80),"")</f>
        <v>CB</v>
      </c>
      <c r="N80" s="9"/>
      <c r="O80" s="9"/>
      <c r="P80" s="9">
        <f t="shared" si="11"/>
        <v>54</v>
      </c>
      <c r="Q80" s="9">
        <f t="shared" si="12"/>
        <v>54</v>
      </c>
      <c r="R80" s="9">
        <f t="shared" si="13"/>
        <v>0.43</v>
      </c>
    </row>
    <row r="81" spans="1:18" x14ac:dyDescent="0.35">
      <c r="A81" s="3" t="s">
        <v>8</v>
      </c>
      <c r="B81" s="3">
        <v>80</v>
      </c>
      <c r="C81" s="3">
        <v>35</v>
      </c>
      <c r="D81" s="3">
        <v>65</v>
      </c>
      <c r="E81" s="3" t="s">
        <v>34</v>
      </c>
      <c r="F81" s="22">
        <f t="shared" si="14"/>
        <v>65</v>
      </c>
      <c r="G81" s="22">
        <f t="shared" si="15"/>
        <v>35</v>
      </c>
      <c r="H81" s="22">
        <f t="shared" si="16"/>
        <v>65</v>
      </c>
      <c r="I81" s="9">
        <f t="shared" si="17"/>
        <v>53</v>
      </c>
      <c r="J81" s="9">
        <f t="shared" si="9"/>
        <v>53</v>
      </c>
      <c r="K81" s="10">
        <f t="shared" si="10"/>
        <v>2809</v>
      </c>
      <c r="L81" s="9" t="str" cm="1">
        <f t="array" ref="L81">IF(D81&lt;&gt;"",IF(AND(H81&gt;=40,I81&gt;=30),IF(AND($N$2&gt;=$T$2,$N$2&lt;=$U$2),_xlfn.IFS(P81&gt;=$AD$2,$AD$1,P81&gt;=$AC$2,$AC$1,P81&gt;=$AB$2,$AB$1,P81&gt;=$AA$2,$AA$1,P81&gt;=$Z$2,$Z$1,P81&gt;=$Y$2,$Y$1,P81&gt;=$X$2,$X$1,P81&gt;=$W$2,$W$1,P81&lt;$W$2,$V$1),(IF(AND($N$2&gt;=$T$3,$N$2&lt;$U$3),_xlfn.IFS(P81&gt;=$AD$3,$AD$1,P81&gt;=$AC$3,$AC$1,P81&gt;=$AB$3,$AB$1,P81&gt;=$AA$3,$AA$1,P81&gt;=$Z$3,$Z$1,P81&gt;=$Y$3,$Y$1,P81&gt;=$X$3,$X$1,P81&gt;=$W$3,$W$1,P81&lt;$W$2,$V$1),(IF(AND($N$2&gt;=$T$4,$N$2&lt;$U$4),_xlfn.IFS(P81&gt;=$AD$4,$AD$1,P81&gt;=$AC$4,$AC$1,P81&gt;=$AB$4,$AB$1,P81&gt;=$AA$4,$AA$1,P81&gt;=$Z$4,$Z$1,P81&gt;=$Y$4,$Y$1,P81&gt;=$X$4,$X$1,P81&gt;=$W$4,$W$1,P81&lt;$W$2,$V$1),(IF(AND($N$2&gt;=$T$5,$N$2&lt;$U$5),_xlfn.IFS(P81&gt;=$AD$5,$AD$1,P81&gt;=$AC$5,$AC$1,P81&gt;=$AB$5,$AB$1,P81&gt;=$AA$5,$AA$1,P81&gt;=$Z$5,$Z$1,P81&gt;=$Y$5,$Y$1,P81&gt;=$X$5,$X$1,P81&gt;=$W$5,$W$1,P81&lt;$W$2,$V$1),(IF(AND($N$2&gt;=$T$6,$N$2&lt;$U$6),_xlfn.IFS(P81&gt;=$AD$6,$AD$1,P81&gt;=$AC$6,$AC$1,P81&gt;=$AB$6,$AB$1,P81&gt;=$AA$6,$AA$1,P81&gt;=$Z$6,$Z$1,P81&gt;=$Y$6,$Y$1,P81&gt;=$X$6,$X$1,P81&gt;=$W$6,$W$1,P81&lt;$W$2,$V$1),(IF(AND($N$2&gt;=$T$7,$N$2&lt;$U$7),_xlfn.IFS(P81&gt;=$AD$7,$AD$1,P81&gt;=$AC$7,$AC$1,P81&gt;=$AB$7,$AB$1,P81&gt;=$AA$7,$AA$1,P81&gt;=$Z$7,$Z$1,P81&gt;=$Y$7,$Y$1,P81&gt;=$X$7,$X$1,P81&gt;=$W$7,$W$1,P81&lt;$W$2,$V$1),(IF(AND($N$2&gt;=$T$8,$N$2&lt;$U$8),_xlfn.IFS(P81&gt;=$AD$8,$AD$1,P81&gt;=$AC$8,$AC$1,P81&gt;=$AB$8,$AB$1,P81&gt;=$AA$8,$AA$1,P81&gt;=$Z$8,$Z$1,P81&gt;=$Y$8,$Y$1,P81&gt;=$X$8,$X$1,P81&gt;=$W$8,$W$1,P81&lt;$W$2,$V$1),(IF(AND($N$2&gt;=$T$9,$N$2&lt;$U$9),_xlfn.IFS(P81&gt;=$AD$9,$AD$1,P81&gt;=$AC$9,$AC$1,P81&gt;=$AB$9,$AB$1,P81&gt;=$AA$9,$AA$1,P81&gt;=$Z$9,$Z$1,P81&gt;=$Y$9,$Y$1,P81&gt;=$X$9,$X$1,P81&gt;=$W$9,$W$1),$W$1))))))))))))))),IF(AND($N$2&gt;=$T$2,$N$2&lt;=$U$2),IF(P81&gt;=$W$2,$W$1,$V$1),IF(AND($N$2&gt;=$T$3,$N$2&lt;$U$3),IF(P81&gt;=$W$3,$W$1,$V$1),IF(AND($N$2&gt;=$T$4,$N$2&lt;$U$4),IF(P81&gt;=$W$4,$W$1,$V$1),IF(AND($N$2&gt;=$T$5,$N$2&lt;$U$5),IF(P81&gt;=$W$5,$W$1,$V$1),IF(AND($N$2&gt;=$T$6,$N$2&lt;$U$6),IF(P81&gt;=$W$6,$W$1,$V$1),IF(AND($N$2&gt;=$T$7,$N$2&lt;$U$7),IF(P81&gt;=$W$7,$W$1,$V$1),IF(AND($N$2&gt;=$T$8,$N$2&lt;$U$8),IF(P81&gt;=$W$8,$W$1,$V$1),IF(AND($N$2&gt;=$T$9,$N$2&lt;$U$9),IF(P81&gt;=$W$9,$W$1,$V$1),""))))))))),"")</f>
        <v>CB</v>
      </c>
      <c r="M81" s="9" t="str" cm="1">
        <f t="array" ref="M81">IF(E81&lt;&gt;"",IF(AND(E81&lt;&gt;"GR",E81&gt;=40,J81&gt;=30),_xlfn.IFS(Q81&gt;=$AG$2,$AD$19,Q81&gt;=$AG$3,$AC$19,Q81&gt;=$AG$4,$AB$19,Q81&gt;=$AG$5,$AA$19,Q81&gt;=$AG$6,$Z$19,Q81&gt;=$AG$7,$Y$19,Q81&gt;=$AG$8,$X$19,Q81&gt;=$AG$9,$V$19),L81),"")</f>
        <v>CB</v>
      </c>
      <c r="N81" s="9"/>
      <c r="O81" s="9"/>
      <c r="P81" s="9">
        <f t="shared" si="11"/>
        <v>54</v>
      </c>
      <c r="Q81" s="9">
        <f t="shared" si="12"/>
        <v>54</v>
      </c>
      <c r="R81" s="9">
        <f t="shared" si="13"/>
        <v>0.43</v>
      </c>
    </row>
    <row r="82" spans="1:18" x14ac:dyDescent="0.35">
      <c r="A82" s="3" t="s">
        <v>8</v>
      </c>
      <c r="B82" s="3">
        <v>81</v>
      </c>
      <c r="C82" s="3">
        <v>39</v>
      </c>
      <c r="D82" s="3">
        <v>62</v>
      </c>
      <c r="E82" s="3" t="s">
        <v>34</v>
      </c>
      <c r="F82" s="22">
        <f t="shared" si="14"/>
        <v>62</v>
      </c>
      <c r="G82" s="22">
        <f t="shared" si="15"/>
        <v>39</v>
      </c>
      <c r="H82" s="22">
        <f t="shared" si="16"/>
        <v>62</v>
      </c>
      <c r="I82" s="9">
        <f t="shared" si="17"/>
        <v>52.8</v>
      </c>
      <c r="J82" s="9">
        <f t="shared" si="9"/>
        <v>52.8</v>
      </c>
      <c r="K82" s="10">
        <f t="shared" si="10"/>
        <v>2787.8399999999997</v>
      </c>
      <c r="L82" s="9" t="str" cm="1">
        <f t="array" ref="L82">IF(D82&lt;&gt;"",IF(AND(H82&gt;=40,I82&gt;=30),IF(AND($N$2&gt;=$T$2,$N$2&lt;=$U$2),_xlfn.IFS(P82&gt;=$AD$2,$AD$1,P82&gt;=$AC$2,$AC$1,P82&gt;=$AB$2,$AB$1,P82&gt;=$AA$2,$AA$1,P82&gt;=$Z$2,$Z$1,P82&gt;=$Y$2,$Y$1,P82&gt;=$X$2,$X$1,P82&gt;=$W$2,$W$1,P82&lt;$W$2,$V$1),(IF(AND($N$2&gt;=$T$3,$N$2&lt;$U$3),_xlfn.IFS(P82&gt;=$AD$3,$AD$1,P82&gt;=$AC$3,$AC$1,P82&gt;=$AB$3,$AB$1,P82&gt;=$AA$3,$AA$1,P82&gt;=$Z$3,$Z$1,P82&gt;=$Y$3,$Y$1,P82&gt;=$X$3,$X$1,P82&gt;=$W$3,$W$1,P82&lt;$W$2,$V$1),(IF(AND($N$2&gt;=$T$4,$N$2&lt;$U$4),_xlfn.IFS(P82&gt;=$AD$4,$AD$1,P82&gt;=$AC$4,$AC$1,P82&gt;=$AB$4,$AB$1,P82&gt;=$AA$4,$AA$1,P82&gt;=$Z$4,$Z$1,P82&gt;=$Y$4,$Y$1,P82&gt;=$X$4,$X$1,P82&gt;=$W$4,$W$1,P82&lt;$W$2,$V$1),(IF(AND($N$2&gt;=$T$5,$N$2&lt;$U$5),_xlfn.IFS(P82&gt;=$AD$5,$AD$1,P82&gt;=$AC$5,$AC$1,P82&gt;=$AB$5,$AB$1,P82&gt;=$AA$5,$AA$1,P82&gt;=$Z$5,$Z$1,P82&gt;=$Y$5,$Y$1,P82&gt;=$X$5,$X$1,P82&gt;=$W$5,$W$1,P82&lt;$W$2,$V$1),(IF(AND($N$2&gt;=$T$6,$N$2&lt;$U$6),_xlfn.IFS(P82&gt;=$AD$6,$AD$1,P82&gt;=$AC$6,$AC$1,P82&gt;=$AB$6,$AB$1,P82&gt;=$AA$6,$AA$1,P82&gt;=$Z$6,$Z$1,P82&gt;=$Y$6,$Y$1,P82&gt;=$X$6,$X$1,P82&gt;=$W$6,$W$1,P82&lt;$W$2,$V$1),(IF(AND($N$2&gt;=$T$7,$N$2&lt;$U$7),_xlfn.IFS(P82&gt;=$AD$7,$AD$1,P82&gt;=$AC$7,$AC$1,P82&gt;=$AB$7,$AB$1,P82&gt;=$AA$7,$AA$1,P82&gt;=$Z$7,$Z$1,P82&gt;=$Y$7,$Y$1,P82&gt;=$X$7,$X$1,P82&gt;=$W$7,$W$1,P82&lt;$W$2,$V$1),(IF(AND($N$2&gt;=$T$8,$N$2&lt;$U$8),_xlfn.IFS(P82&gt;=$AD$8,$AD$1,P82&gt;=$AC$8,$AC$1,P82&gt;=$AB$8,$AB$1,P82&gt;=$AA$8,$AA$1,P82&gt;=$Z$8,$Z$1,P82&gt;=$Y$8,$Y$1,P82&gt;=$X$8,$X$1,P82&gt;=$W$8,$W$1,P82&lt;$W$2,$V$1),(IF(AND($N$2&gt;=$T$9,$N$2&lt;$U$9),_xlfn.IFS(P82&gt;=$AD$9,$AD$1,P82&gt;=$AC$9,$AC$1,P82&gt;=$AB$9,$AB$1,P82&gt;=$AA$9,$AA$1,P82&gt;=$Z$9,$Z$1,P82&gt;=$Y$9,$Y$1,P82&gt;=$X$9,$X$1,P82&gt;=$W$9,$W$1),$W$1))))))))))))))),IF(AND($N$2&gt;=$T$2,$N$2&lt;=$U$2),IF(P82&gt;=$W$2,$W$1,$V$1),IF(AND($N$2&gt;=$T$3,$N$2&lt;$U$3),IF(P82&gt;=$W$3,$W$1,$V$1),IF(AND($N$2&gt;=$T$4,$N$2&lt;$U$4),IF(P82&gt;=$W$4,$W$1,$V$1),IF(AND($N$2&gt;=$T$5,$N$2&lt;$U$5),IF(P82&gt;=$W$5,$W$1,$V$1),IF(AND($N$2&gt;=$T$6,$N$2&lt;$U$6),IF(P82&gt;=$W$6,$W$1,$V$1),IF(AND($N$2&gt;=$T$7,$N$2&lt;$U$7),IF(P82&gt;=$W$7,$W$1,$V$1),IF(AND($N$2&gt;=$T$8,$N$2&lt;$U$8),IF(P82&gt;=$W$8,$W$1,$V$1),IF(AND($N$2&gt;=$T$9,$N$2&lt;$U$9),IF(P82&gt;=$W$9,$W$1,$V$1),""))))))))),"")</f>
        <v>CB</v>
      </c>
      <c r="M82" s="9" t="str" cm="1">
        <f t="array" ref="M82">IF(E82&lt;&gt;"",IF(AND(E82&lt;&gt;"GR",E82&gt;=40,J82&gt;=30),_xlfn.IFS(Q82&gt;=$AG$2,$AD$19,Q82&gt;=$AG$3,$AC$19,Q82&gt;=$AG$4,$AB$19,Q82&gt;=$AG$5,$AA$19,Q82&gt;=$AG$6,$Z$19,Q82&gt;=$AG$7,$Y$19,Q82&gt;=$AG$8,$X$19,Q82&gt;=$AG$9,$V$19),L82),"")</f>
        <v>CB</v>
      </c>
      <c r="N82" s="9"/>
      <c r="O82" s="9"/>
      <c r="P82" s="9">
        <f t="shared" si="11"/>
        <v>54</v>
      </c>
      <c r="Q82" s="9">
        <f t="shared" si="12"/>
        <v>54</v>
      </c>
      <c r="R82" s="9">
        <f t="shared" si="13"/>
        <v>0.42</v>
      </c>
    </row>
    <row r="83" spans="1:18" x14ac:dyDescent="0.35">
      <c r="A83" s="3" t="s">
        <v>8</v>
      </c>
      <c r="B83" s="3">
        <v>82</v>
      </c>
      <c r="C83" s="3">
        <v>30</v>
      </c>
      <c r="D83" s="3">
        <v>68</v>
      </c>
      <c r="E83" s="3" t="s">
        <v>34</v>
      </c>
      <c r="F83" s="22">
        <f t="shared" si="14"/>
        <v>68</v>
      </c>
      <c r="G83" s="22">
        <f t="shared" si="15"/>
        <v>30</v>
      </c>
      <c r="H83" s="22">
        <f t="shared" si="16"/>
        <v>68</v>
      </c>
      <c r="I83" s="9">
        <f t="shared" si="17"/>
        <v>52.8</v>
      </c>
      <c r="J83" s="9">
        <f t="shared" si="9"/>
        <v>52.8</v>
      </c>
      <c r="K83" s="10">
        <f t="shared" si="10"/>
        <v>2787.8399999999997</v>
      </c>
      <c r="L83" s="9" t="str" cm="1">
        <f t="array" ref="L83">IF(D83&lt;&gt;"",IF(AND(H83&gt;=40,I83&gt;=30),IF(AND($N$2&gt;=$T$2,$N$2&lt;=$U$2),_xlfn.IFS(P83&gt;=$AD$2,$AD$1,P83&gt;=$AC$2,$AC$1,P83&gt;=$AB$2,$AB$1,P83&gt;=$AA$2,$AA$1,P83&gt;=$Z$2,$Z$1,P83&gt;=$Y$2,$Y$1,P83&gt;=$X$2,$X$1,P83&gt;=$W$2,$W$1,P83&lt;$W$2,$V$1),(IF(AND($N$2&gt;=$T$3,$N$2&lt;$U$3),_xlfn.IFS(P83&gt;=$AD$3,$AD$1,P83&gt;=$AC$3,$AC$1,P83&gt;=$AB$3,$AB$1,P83&gt;=$AA$3,$AA$1,P83&gt;=$Z$3,$Z$1,P83&gt;=$Y$3,$Y$1,P83&gt;=$X$3,$X$1,P83&gt;=$W$3,$W$1,P83&lt;$W$2,$V$1),(IF(AND($N$2&gt;=$T$4,$N$2&lt;$U$4),_xlfn.IFS(P83&gt;=$AD$4,$AD$1,P83&gt;=$AC$4,$AC$1,P83&gt;=$AB$4,$AB$1,P83&gt;=$AA$4,$AA$1,P83&gt;=$Z$4,$Z$1,P83&gt;=$Y$4,$Y$1,P83&gt;=$X$4,$X$1,P83&gt;=$W$4,$W$1,P83&lt;$W$2,$V$1),(IF(AND($N$2&gt;=$T$5,$N$2&lt;$U$5),_xlfn.IFS(P83&gt;=$AD$5,$AD$1,P83&gt;=$AC$5,$AC$1,P83&gt;=$AB$5,$AB$1,P83&gt;=$AA$5,$AA$1,P83&gt;=$Z$5,$Z$1,P83&gt;=$Y$5,$Y$1,P83&gt;=$X$5,$X$1,P83&gt;=$W$5,$W$1,P83&lt;$W$2,$V$1),(IF(AND($N$2&gt;=$T$6,$N$2&lt;$U$6),_xlfn.IFS(P83&gt;=$AD$6,$AD$1,P83&gt;=$AC$6,$AC$1,P83&gt;=$AB$6,$AB$1,P83&gt;=$AA$6,$AA$1,P83&gt;=$Z$6,$Z$1,P83&gt;=$Y$6,$Y$1,P83&gt;=$X$6,$X$1,P83&gt;=$W$6,$W$1,P83&lt;$W$2,$V$1),(IF(AND($N$2&gt;=$T$7,$N$2&lt;$U$7),_xlfn.IFS(P83&gt;=$AD$7,$AD$1,P83&gt;=$AC$7,$AC$1,P83&gt;=$AB$7,$AB$1,P83&gt;=$AA$7,$AA$1,P83&gt;=$Z$7,$Z$1,P83&gt;=$Y$7,$Y$1,P83&gt;=$X$7,$X$1,P83&gt;=$W$7,$W$1,P83&lt;$W$2,$V$1),(IF(AND($N$2&gt;=$T$8,$N$2&lt;$U$8),_xlfn.IFS(P83&gt;=$AD$8,$AD$1,P83&gt;=$AC$8,$AC$1,P83&gt;=$AB$8,$AB$1,P83&gt;=$AA$8,$AA$1,P83&gt;=$Z$8,$Z$1,P83&gt;=$Y$8,$Y$1,P83&gt;=$X$8,$X$1,P83&gt;=$W$8,$W$1,P83&lt;$W$2,$V$1),(IF(AND($N$2&gt;=$T$9,$N$2&lt;$U$9),_xlfn.IFS(P83&gt;=$AD$9,$AD$1,P83&gt;=$AC$9,$AC$1,P83&gt;=$AB$9,$AB$1,P83&gt;=$AA$9,$AA$1,P83&gt;=$Z$9,$Z$1,P83&gt;=$Y$9,$Y$1,P83&gt;=$X$9,$X$1,P83&gt;=$W$9,$W$1),$W$1))))))))))))))),IF(AND($N$2&gt;=$T$2,$N$2&lt;=$U$2),IF(P83&gt;=$W$2,$W$1,$V$1),IF(AND($N$2&gt;=$T$3,$N$2&lt;$U$3),IF(P83&gt;=$W$3,$W$1,$V$1),IF(AND($N$2&gt;=$T$4,$N$2&lt;$U$4),IF(P83&gt;=$W$4,$W$1,$V$1),IF(AND($N$2&gt;=$T$5,$N$2&lt;$U$5),IF(P83&gt;=$W$5,$W$1,$V$1),IF(AND($N$2&gt;=$T$6,$N$2&lt;$U$6),IF(P83&gt;=$W$6,$W$1,$V$1),IF(AND($N$2&gt;=$T$7,$N$2&lt;$U$7),IF(P83&gt;=$W$7,$W$1,$V$1),IF(AND($N$2&gt;=$T$8,$N$2&lt;$U$8),IF(P83&gt;=$W$8,$W$1,$V$1),IF(AND($N$2&gt;=$T$9,$N$2&lt;$U$9),IF(P83&gt;=$W$9,$W$1,$V$1),""))))))))),"")</f>
        <v>CB</v>
      </c>
      <c r="M83" s="9" t="str" cm="1">
        <f t="array" ref="M83">IF(E83&lt;&gt;"",IF(AND(E83&lt;&gt;"GR",E83&gt;=40,J83&gt;=30),_xlfn.IFS(Q83&gt;=$AG$2,$AD$19,Q83&gt;=$AG$3,$AC$19,Q83&gt;=$AG$4,$AB$19,Q83&gt;=$AG$5,$AA$19,Q83&gt;=$AG$6,$Z$19,Q83&gt;=$AG$7,$Y$19,Q83&gt;=$AG$8,$X$19,Q83&gt;=$AG$9,$V$19),L83),"")</f>
        <v>CB</v>
      </c>
      <c r="N83" s="9"/>
      <c r="O83" s="9"/>
      <c r="P83" s="9">
        <f t="shared" si="11"/>
        <v>54</v>
      </c>
      <c r="Q83" s="9">
        <f t="shared" si="12"/>
        <v>54</v>
      </c>
      <c r="R83" s="9">
        <f t="shared" si="13"/>
        <v>0.42</v>
      </c>
    </row>
    <row r="84" spans="1:18" x14ac:dyDescent="0.35">
      <c r="A84" s="3" t="s">
        <v>8</v>
      </c>
      <c r="B84" s="3">
        <v>83</v>
      </c>
      <c r="C84" s="3">
        <v>41</v>
      </c>
      <c r="D84" s="3">
        <v>60</v>
      </c>
      <c r="E84" s="3" t="s">
        <v>34</v>
      </c>
      <c r="F84" s="22">
        <f t="shared" si="14"/>
        <v>60</v>
      </c>
      <c r="G84" s="22">
        <f t="shared" si="15"/>
        <v>41</v>
      </c>
      <c r="H84" s="22">
        <f t="shared" si="16"/>
        <v>60</v>
      </c>
      <c r="I84" s="9">
        <f t="shared" si="17"/>
        <v>52.400000000000006</v>
      </c>
      <c r="J84" s="9">
        <f t="shared" si="9"/>
        <v>52.4</v>
      </c>
      <c r="K84" s="10">
        <f t="shared" si="10"/>
        <v>2745.7600000000007</v>
      </c>
      <c r="L84" s="9" t="str" cm="1">
        <f t="array" ref="L84">IF(D84&lt;&gt;"",IF(AND(H84&gt;=40,I84&gt;=30),IF(AND($N$2&gt;=$T$2,$N$2&lt;=$U$2),_xlfn.IFS(P84&gt;=$AD$2,$AD$1,P84&gt;=$AC$2,$AC$1,P84&gt;=$AB$2,$AB$1,P84&gt;=$AA$2,$AA$1,P84&gt;=$Z$2,$Z$1,P84&gt;=$Y$2,$Y$1,P84&gt;=$X$2,$X$1,P84&gt;=$W$2,$W$1,P84&lt;$W$2,$V$1),(IF(AND($N$2&gt;=$T$3,$N$2&lt;$U$3),_xlfn.IFS(P84&gt;=$AD$3,$AD$1,P84&gt;=$AC$3,$AC$1,P84&gt;=$AB$3,$AB$1,P84&gt;=$AA$3,$AA$1,P84&gt;=$Z$3,$Z$1,P84&gt;=$Y$3,$Y$1,P84&gt;=$X$3,$X$1,P84&gt;=$W$3,$W$1,P84&lt;$W$2,$V$1),(IF(AND($N$2&gt;=$T$4,$N$2&lt;$U$4),_xlfn.IFS(P84&gt;=$AD$4,$AD$1,P84&gt;=$AC$4,$AC$1,P84&gt;=$AB$4,$AB$1,P84&gt;=$AA$4,$AA$1,P84&gt;=$Z$4,$Z$1,P84&gt;=$Y$4,$Y$1,P84&gt;=$X$4,$X$1,P84&gt;=$W$4,$W$1,P84&lt;$W$2,$V$1),(IF(AND($N$2&gt;=$T$5,$N$2&lt;$U$5),_xlfn.IFS(P84&gt;=$AD$5,$AD$1,P84&gt;=$AC$5,$AC$1,P84&gt;=$AB$5,$AB$1,P84&gt;=$AA$5,$AA$1,P84&gt;=$Z$5,$Z$1,P84&gt;=$Y$5,$Y$1,P84&gt;=$X$5,$X$1,P84&gt;=$W$5,$W$1,P84&lt;$W$2,$V$1),(IF(AND($N$2&gt;=$T$6,$N$2&lt;$U$6),_xlfn.IFS(P84&gt;=$AD$6,$AD$1,P84&gt;=$AC$6,$AC$1,P84&gt;=$AB$6,$AB$1,P84&gt;=$AA$6,$AA$1,P84&gt;=$Z$6,$Z$1,P84&gt;=$Y$6,$Y$1,P84&gt;=$X$6,$X$1,P84&gt;=$W$6,$W$1,P84&lt;$W$2,$V$1),(IF(AND($N$2&gt;=$T$7,$N$2&lt;$U$7),_xlfn.IFS(P84&gt;=$AD$7,$AD$1,P84&gt;=$AC$7,$AC$1,P84&gt;=$AB$7,$AB$1,P84&gt;=$AA$7,$AA$1,P84&gt;=$Z$7,$Z$1,P84&gt;=$Y$7,$Y$1,P84&gt;=$X$7,$X$1,P84&gt;=$W$7,$W$1,P84&lt;$W$2,$V$1),(IF(AND($N$2&gt;=$T$8,$N$2&lt;$U$8),_xlfn.IFS(P84&gt;=$AD$8,$AD$1,P84&gt;=$AC$8,$AC$1,P84&gt;=$AB$8,$AB$1,P84&gt;=$AA$8,$AA$1,P84&gt;=$Z$8,$Z$1,P84&gt;=$Y$8,$Y$1,P84&gt;=$X$8,$X$1,P84&gt;=$W$8,$W$1,P84&lt;$W$2,$V$1),(IF(AND($N$2&gt;=$T$9,$N$2&lt;$U$9),_xlfn.IFS(P84&gt;=$AD$9,$AD$1,P84&gt;=$AC$9,$AC$1,P84&gt;=$AB$9,$AB$1,P84&gt;=$AA$9,$AA$1,P84&gt;=$Z$9,$Z$1,P84&gt;=$Y$9,$Y$1,P84&gt;=$X$9,$X$1,P84&gt;=$W$9,$W$1),$W$1))))))))))))))),IF(AND($N$2&gt;=$T$2,$N$2&lt;=$U$2),IF(P84&gt;=$W$2,$W$1,$V$1),IF(AND($N$2&gt;=$T$3,$N$2&lt;$U$3),IF(P84&gt;=$W$3,$W$1,$V$1),IF(AND($N$2&gt;=$T$4,$N$2&lt;$U$4),IF(P84&gt;=$W$4,$W$1,$V$1),IF(AND($N$2&gt;=$T$5,$N$2&lt;$U$5),IF(P84&gt;=$W$5,$W$1,$V$1),IF(AND($N$2&gt;=$T$6,$N$2&lt;$U$6),IF(P84&gt;=$W$6,$W$1,$V$1),IF(AND($N$2&gt;=$T$7,$N$2&lt;$U$7),IF(P84&gt;=$W$7,$W$1,$V$1),IF(AND($N$2&gt;=$T$8,$N$2&lt;$U$8),IF(P84&gt;=$W$8,$W$1,$V$1),IF(AND($N$2&gt;=$T$9,$N$2&lt;$U$9),IF(P84&gt;=$W$9,$W$1,$V$1),""))))))))),"")</f>
        <v>CB</v>
      </c>
      <c r="M84" s="9" t="str" cm="1">
        <f t="array" ref="M84">IF(E84&lt;&gt;"",IF(AND(E84&lt;&gt;"GR",E84&gt;=40,J84&gt;=30),_xlfn.IFS(Q84&gt;=$AG$2,$AD$19,Q84&gt;=$AG$3,$AC$19,Q84&gt;=$AG$4,$AB$19,Q84&gt;=$AG$5,$AA$19,Q84&gt;=$AG$6,$Z$19,Q84&gt;=$AG$7,$Y$19,Q84&gt;=$AG$8,$X$19,Q84&gt;=$AG$9,$V$19),L84),"")</f>
        <v>CB</v>
      </c>
      <c r="N84" s="9"/>
      <c r="O84" s="9"/>
      <c r="P84" s="9">
        <f t="shared" si="11"/>
        <v>54</v>
      </c>
      <c r="Q84" s="9">
        <f t="shared" si="12"/>
        <v>54</v>
      </c>
      <c r="R84" s="9">
        <f t="shared" si="13"/>
        <v>0.39</v>
      </c>
    </row>
    <row r="85" spans="1:18" x14ac:dyDescent="0.35">
      <c r="A85" s="3" t="s">
        <v>8</v>
      </c>
      <c r="B85" s="3">
        <v>84</v>
      </c>
      <c r="C85" s="3">
        <v>23</v>
      </c>
      <c r="D85" s="3">
        <v>72</v>
      </c>
      <c r="E85" s="3" t="s">
        <v>34</v>
      </c>
      <c r="F85" s="22">
        <f t="shared" si="14"/>
        <v>72</v>
      </c>
      <c r="G85" s="22">
        <f t="shared" si="15"/>
        <v>23</v>
      </c>
      <c r="H85" s="22">
        <f t="shared" si="16"/>
        <v>72</v>
      </c>
      <c r="I85" s="9">
        <f t="shared" si="17"/>
        <v>52.4</v>
      </c>
      <c r="J85" s="9">
        <f t="shared" si="9"/>
        <v>52.4</v>
      </c>
      <c r="K85" s="10">
        <f t="shared" si="10"/>
        <v>2745.7599999999998</v>
      </c>
      <c r="L85" s="9" t="str" cm="1">
        <f t="array" ref="L85">IF(D85&lt;&gt;"",IF(AND(H85&gt;=40,I85&gt;=30),IF(AND($N$2&gt;=$T$2,$N$2&lt;=$U$2),_xlfn.IFS(P85&gt;=$AD$2,$AD$1,P85&gt;=$AC$2,$AC$1,P85&gt;=$AB$2,$AB$1,P85&gt;=$AA$2,$AA$1,P85&gt;=$Z$2,$Z$1,P85&gt;=$Y$2,$Y$1,P85&gt;=$X$2,$X$1,P85&gt;=$W$2,$W$1,P85&lt;$W$2,$V$1),(IF(AND($N$2&gt;=$T$3,$N$2&lt;$U$3),_xlfn.IFS(P85&gt;=$AD$3,$AD$1,P85&gt;=$AC$3,$AC$1,P85&gt;=$AB$3,$AB$1,P85&gt;=$AA$3,$AA$1,P85&gt;=$Z$3,$Z$1,P85&gt;=$Y$3,$Y$1,P85&gt;=$X$3,$X$1,P85&gt;=$W$3,$W$1,P85&lt;$W$2,$V$1),(IF(AND($N$2&gt;=$T$4,$N$2&lt;$U$4),_xlfn.IFS(P85&gt;=$AD$4,$AD$1,P85&gt;=$AC$4,$AC$1,P85&gt;=$AB$4,$AB$1,P85&gt;=$AA$4,$AA$1,P85&gt;=$Z$4,$Z$1,P85&gt;=$Y$4,$Y$1,P85&gt;=$X$4,$X$1,P85&gt;=$W$4,$W$1,P85&lt;$W$2,$V$1),(IF(AND($N$2&gt;=$T$5,$N$2&lt;$U$5),_xlfn.IFS(P85&gt;=$AD$5,$AD$1,P85&gt;=$AC$5,$AC$1,P85&gt;=$AB$5,$AB$1,P85&gt;=$AA$5,$AA$1,P85&gt;=$Z$5,$Z$1,P85&gt;=$Y$5,$Y$1,P85&gt;=$X$5,$X$1,P85&gt;=$W$5,$W$1,P85&lt;$W$2,$V$1),(IF(AND($N$2&gt;=$T$6,$N$2&lt;$U$6),_xlfn.IFS(P85&gt;=$AD$6,$AD$1,P85&gt;=$AC$6,$AC$1,P85&gt;=$AB$6,$AB$1,P85&gt;=$AA$6,$AA$1,P85&gt;=$Z$6,$Z$1,P85&gt;=$Y$6,$Y$1,P85&gt;=$X$6,$X$1,P85&gt;=$W$6,$W$1,P85&lt;$W$2,$V$1),(IF(AND($N$2&gt;=$T$7,$N$2&lt;$U$7),_xlfn.IFS(P85&gt;=$AD$7,$AD$1,P85&gt;=$AC$7,$AC$1,P85&gt;=$AB$7,$AB$1,P85&gt;=$AA$7,$AA$1,P85&gt;=$Z$7,$Z$1,P85&gt;=$Y$7,$Y$1,P85&gt;=$X$7,$X$1,P85&gt;=$W$7,$W$1,P85&lt;$W$2,$V$1),(IF(AND($N$2&gt;=$T$8,$N$2&lt;$U$8),_xlfn.IFS(P85&gt;=$AD$8,$AD$1,P85&gt;=$AC$8,$AC$1,P85&gt;=$AB$8,$AB$1,P85&gt;=$AA$8,$AA$1,P85&gt;=$Z$8,$Z$1,P85&gt;=$Y$8,$Y$1,P85&gt;=$X$8,$X$1,P85&gt;=$W$8,$W$1,P85&lt;$W$2,$V$1),(IF(AND($N$2&gt;=$T$9,$N$2&lt;$U$9),_xlfn.IFS(P85&gt;=$AD$9,$AD$1,P85&gt;=$AC$9,$AC$1,P85&gt;=$AB$9,$AB$1,P85&gt;=$AA$9,$AA$1,P85&gt;=$Z$9,$Z$1,P85&gt;=$Y$9,$Y$1,P85&gt;=$X$9,$X$1,P85&gt;=$W$9,$W$1),$W$1))))))))))))))),IF(AND($N$2&gt;=$T$2,$N$2&lt;=$U$2),IF(P85&gt;=$W$2,$W$1,$V$1),IF(AND($N$2&gt;=$T$3,$N$2&lt;$U$3),IF(P85&gt;=$W$3,$W$1,$V$1),IF(AND($N$2&gt;=$T$4,$N$2&lt;$U$4),IF(P85&gt;=$W$4,$W$1,$V$1),IF(AND($N$2&gt;=$T$5,$N$2&lt;$U$5),IF(P85&gt;=$W$5,$W$1,$V$1),IF(AND($N$2&gt;=$T$6,$N$2&lt;$U$6),IF(P85&gt;=$W$6,$W$1,$V$1),IF(AND($N$2&gt;=$T$7,$N$2&lt;$U$7),IF(P85&gt;=$W$7,$W$1,$V$1),IF(AND($N$2&gt;=$T$8,$N$2&lt;$U$8),IF(P85&gt;=$W$8,$W$1,$V$1),IF(AND($N$2&gt;=$T$9,$N$2&lt;$U$9),IF(P85&gt;=$W$9,$W$1,$V$1),""))))))))),"")</f>
        <v>CB</v>
      </c>
      <c r="M85" s="9" t="str" cm="1">
        <f t="array" ref="M85">IF(E85&lt;&gt;"",IF(AND(E85&lt;&gt;"GR",E85&gt;=40,J85&gt;=30),_xlfn.IFS(Q85&gt;=$AG$2,$AD$19,Q85&gt;=$AG$3,$AC$19,Q85&gt;=$AG$4,$AB$19,Q85&gt;=$AG$5,$AA$19,Q85&gt;=$AG$6,$Z$19,Q85&gt;=$AG$7,$Y$19,Q85&gt;=$AG$8,$X$19,Q85&gt;=$AG$9,$V$19),L85),"")</f>
        <v>CB</v>
      </c>
      <c r="N85" s="9"/>
      <c r="O85" s="9"/>
      <c r="P85" s="9">
        <f t="shared" si="11"/>
        <v>54</v>
      </c>
      <c r="Q85" s="9">
        <f t="shared" si="12"/>
        <v>54</v>
      </c>
      <c r="R85" s="9">
        <f t="shared" si="13"/>
        <v>0.39</v>
      </c>
    </row>
    <row r="86" spans="1:18" x14ac:dyDescent="0.35">
      <c r="A86" s="3" t="s">
        <v>8</v>
      </c>
      <c r="B86" s="3">
        <v>85</v>
      </c>
      <c r="C86" s="3">
        <v>23</v>
      </c>
      <c r="D86" s="3">
        <v>72</v>
      </c>
      <c r="E86" s="3" t="s">
        <v>34</v>
      </c>
      <c r="F86" s="22">
        <f t="shared" si="14"/>
        <v>72</v>
      </c>
      <c r="G86" s="22">
        <f t="shared" si="15"/>
        <v>23</v>
      </c>
      <c r="H86" s="22">
        <f t="shared" si="16"/>
        <v>72</v>
      </c>
      <c r="I86" s="9">
        <f t="shared" si="17"/>
        <v>52.4</v>
      </c>
      <c r="J86" s="9">
        <f t="shared" si="9"/>
        <v>52.4</v>
      </c>
      <c r="K86" s="10">
        <f t="shared" si="10"/>
        <v>2745.7599999999998</v>
      </c>
      <c r="L86" s="9" t="str" cm="1">
        <f t="array" ref="L86">IF(D86&lt;&gt;"",IF(AND(H86&gt;=40,I86&gt;=30),IF(AND($N$2&gt;=$T$2,$N$2&lt;=$U$2),_xlfn.IFS(P86&gt;=$AD$2,$AD$1,P86&gt;=$AC$2,$AC$1,P86&gt;=$AB$2,$AB$1,P86&gt;=$AA$2,$AA$1,P86&gt;=$Z$2,$Z$1,P86&gt;=$Y$2,$Y$1,P86&gt;=$X$2,$X$1,P86&gt;=$W$2,$W$1,P86&lt;$W$2,$V$1),(IF(AND($N$2&gt;=$T$3,$N$2&lt;$U$3),_xlfn.IFS(P86&gt;=$AD$3,$AD$1,P86&gt;=$AC$3,$AC$1,P86&gt;=$AB$3,$AB$1,P86&gt;=$AA$3,$AA$1,P86&gt;=$Z$3,$Z$1,P86&gt;=$Y$3,$Y$1,P86&gt;=$X$3,$X$1,P86&gt;=$W$3,$W$1,P86&lt;$W$2,$V$1),(IF(AND($N$2&gt;=$T$4,$N$2&lt;$U$4),_xlfn.IFS(P86&gt;=$AD$4,$AD$1,P86&gt;=$AC$4,$AC$1,P86&gt;=$AB$4,$AB$1,P86&gt;=$AA$4,$AA$1,P86&gt;=$Z$4,$Z$1,P86&gt;=$Y$4,$Y$1,P86&gt;=$X$4,$X$1,P86&gt;=$W$4,$W$1,P86&lt;$W$2,$V$1),(IF(AND($N$2&gt;=$T$5,$N$2&lt;$U$5),_xlfn.IFS(P86&gt;=$AD$5,$AD$1,P86&gt;=$AC$5,$AC$1,P86&gt;=$AB$5,$AB$1,P86&gt;=$AA$5,$AA$1,P86&gt;=$Z$5,$Z$1,P86&gt;=$Y$5,$Y$1,P86&gt;=$X$5,$X$1,P86&gt;=$W$5,$W$1,P86&lt;$W$2,$V$1),(IF(AND($N$2&gt;=$T$6,$N$2&lt;$U$6),_xlfn.IFS(P86&gt;=$AD$6,$AD$1,P86&gt;=$AC$6,$AC$1,P86&gt;=$AB$6,$AB$1,P86&gt;=$AA$6,$AA$1,P86&gt;=$Z$6,$Z$1,P86&gt;=$Y$6,$Y$1,P86&gt;=$X$6,$X$1,P86&gt;=$W$6,$W$1,P86&lt;$W$2,$V$1),(IF(AND($N$2&gt;=$T$7,$N$2&lt;$U$7),_xlfn.IFS(P86&gt;=$AD$7,$AD$1,P86&gt;=$AC$7,$AC$1,P86&gt;=$AB$7,$AB$1,P86&gt;=$AA$7,$AA$1,P86&gt;=$Z$7,$Z$1,P86&gt;=$Y$7,$Y$1,P86&gt;=$X$7,$X$1,P86&gt;=$W$7,$W$1,P86&lt;$W$2,$V$1),(IF(AND($N$2&gt;=$T$8,$N$2&lt;$U$8),_xlfn.IFS(P86&gt;=$AD$8,$AD$1,P86&gt;=$AC$8,$AC$1,P86&gt;=$AB$8,$AB$1,P86&gt;=$AA$8,$AA$1,P86&gt;=$Z$8,$Z$1,P86&gt;=$Y$8,$Y$1,P86&gt;=$X$8,$X$1,P86&gt;=$W$8,$W$1,P86&lt;$W$2,$V$1),(IF(AND($N$2&gt;=$T$9,$N$2&lt;$U$9),_xlfn.IFS(P86&gt;=$AD$9,$AD$1,P86&gt;=$AC$9,$AC$1,P86&gt;=$AB$9,$AB$1,P86&gt;=$AA$9,$AA$1,P86&gt;=$Z$9,$Z$1,P86&gt;=$Y$9,$Y$1,P86&gt;=$X$9,$X$1,P86&gt;=$W$9,$W$1),$W$1))))))))))))))),IF(AND($N$2&gt;=$T$2,$N$2&lt;=$U$2),IF(P86&gt;=$W$2,$W$1,$V$1),IF(AND($N$2&gt;=$T$3,$N$2&lt;$U$3),IF(P86&gt;=$W$3,$W$1,$V$1),IF(AND($N$2&gt;=$T$4,$N$2&lt;$U$4),IF(P86&gt;=$W$4,$W$1,$V$1),IF(AND($N$2&gt;=$T$5,$N$2&lt;$U$5),IF(P86&gt;=$W$5,$W$1,$V$1),IF(AND($N$2&gt;=$T$6,$N$2&lt;$U$6),IF(P86&gt;=$W$6,$W$1,$V$1),IF(AND($N$2&gt;=$T$7,$N$2&lt;$U$7),IF(P86&gt;=$W$7,$W$1,$V$1),IF(AND($N$2&gt;=$T$8,$N$2&lt;$U$8),IF(P86&gt;=$W$8,$W$1,$V$1),IF(AND($N$2&gt;=$T$9,$N$2&lt;$U$9),IF(P86&gt;=$W$9,$W$1,$V$1),""))))))))),"")</f>
        <v>CB</v>
      </c>
      <c r="M86" s="9" t="str" cm="1">
        <f t="array" ref="M86">IF(E86&lt;&gt;"",IF(AND(E86&lt;&gt;"GR",E86&gt;=40,J86&gt;=30),_xlfn.IFS(Q86&gt;=$AG$2,$AD$19,Q86&gt;=$AG$3,$AC$19,Q86&gt;=$AG$4,$AB$19,Q86&gt;=$AG$5,$AA$19,Q86&gt;=$AG$6,$Z$19,Q86&gt;=$AG$7,$Y$19,Q86&gt;=$AG$8,$X$19,Q86&gt;=$AG$9,$V$19),L86),"")</f>
        <v>CB</v>
      </c>
      <c r="N86" s="9"/>
      <c r="O86" s="9"/>
      <c r="P86" s="9">
        <f t="shared" si="11"/>
        <v>54</v>
      </c>
      <c r="Q86" s="9">
        <f t="shared" si="12"/>
        <v>54</v>
      </c>
      <c r="R86" s="9">
        <f t="shared" si="13"/>
        <v>0.39</v>
      </c>
    </row>
    <row r="87" spans="1:18" x14ac:dyDescent="0.35">
      <c r="A87" s="3" t="s">
        <v>8</v>
      </c>
      <c r="B87" s="3">
        <v>86</v>
      </c>
      <c r="C87" s="3">
        <v>47</v>
      </c>
      <c r="D87" s="3">
        <v>56</v>
      </c>
      <c r="E87" s="3" t="s">
        <v>34</v>
      </c>
      <c r="F87" s="22">
        <f t="shared" si="14"/>
        <v>56</v>
      </c>
      <c r="G87" s="22">
        <f t="shared" si="15"/>
        <v>47</v>
      </c>
      <c r="H87" s="22">
        <f t="shared" si="16"/>
        <v>56</v>
      </c>
      <c r="I87" s="9">
        <f t="shared" si="17"/>
        <v>52.400000000000006</v>
      </c>
      <c r="J87" s="9">
        <f t="shared" si="9"/>
        <v>52.4</v>
      </c>
      <c r="K87" s="10">
        <f t="shared" si="10"/>
        <v>2745.7600000000007</v>
      </c>
      <c r="L87" s="9" t="str" cm="1">
        <f t="array" ref="L87">IF(D87&lt;&gt;"",IF(AND(H87&gt;=40,I87&gt;=30),IF(AND($N$2&gt;=$T$2,$N$2&lt;=$U$2),_xlfn.IFS(P87&gt;=$AD$2,$AD$1,P87&gt;=$AC$2,$AC$1,P87&gt;=$AB$2,$AB$1,P87&gt;=$AA$2,$AA$1,P87&gt;=$Z$2,$Z$1,P87&gt;=$Y$2,$Y$1,P87&gt;=$X$2,$X$1,P87&gt;=$W$2,$W$1,P87&lt;$W$2,$V$1),(IF(AND($N$2&gt;=$T$3,$N$2&lt;$U$3),_xlfn.IFS(P87&gt;=$AD$3,$AD$1,P87&gt;=$AC$3,$AC$1,P87&gt;=$AB$3,$AB$1,P87&gt;=$AA$3,$AA$1,P87&gt;=$Z$3,$Z$1,P87&gt;=$Y$3,$Y$1,P87&gt;=$X$3,$X$1,P87&gt;=$W$3,$W$1,P87&lt;$W$2,$V$1),(IF(AND($N$2&gt;=$T$4,$N$2&lt;$U$4),_xlfn.IFS(P87&gt;=$AD$4,$AD$1,P87&gt;=$AC$4,$AC$1,P87&gt;=$AB$4,$AB$1,P87&gt;=$AA$4,$AA$1,P87&gt;=$Z$4,$Z$1,P87&gt;=$Y$4,$Y$1,P87&gt;=$X$4,$X$1,P87&gt;=$W$4,$W$1,P87&lt;$W$2,$V$1),(IF(AND($N$2&gt;=$T$5,$N$2&lt;$U$5),_xlfn.IFS(P87&gt;=$AD$5,$AD$1,P87&gt;=$AC$5,$AC$1,P87&gt;=$AB$5,$AB$1,P87&gt;=$AA$5,$AA$1,P87&gt;=$Z$5,$Z$1,P87&gt;=$Y$5,$Y$1,P87&gt;=$X$5,$X$1,P87&gt;=$W$5,$W$1,P87&lt;$W$2,$V$1),(IF(AND($N$2&gt;=$T$6,$N$2&lt;$U$6),_xlfn.IFS(P87&gt;=$AD$6,$AD$1,P87&gt;=$AC$6,$AC$1,P87&gt;=$AB$6,$AB$1,P87&gt;=$AA$6,$AA$1,P87&gt;=$Z$6,$Z$1,P87&gt;=$Y$6,$Y$1,P87&gt;=$X$6,$X$1,P87&gt;=$W$6,$W$1,P87&lt;$W$2,$V$1),(IF(AND($N$2&gt;=$T$7,$N$2&lt;$U$7),_xlfn.IFS(P87&gt;=$AD$7,$AD$1,P87&gt;=$AC$7,$AC$1,P87&gt;=$AB$7,$AB$1,P87&gt;=$AA$7,$AA$1,P87&gt;=$Z$7,$Z$1,P87&gt;=$Y$7,$Y$1,P87&gt;=$X$7,$X$1,P87&gt;=$W$7,$W$1,P87&lt;$W$2,$V$1),(IF(AND($N$2&gt;=$T$8,$N$2&lt;$U$8),_xlfn.IFS(P87&gt;=$AD$8,$AD$1,P87&gt;=$AC$8,$AC$1,P87&gt;=$AB$8,$AB$1,P87&gt;=$AA$8,$AA$1,P87&gt;=$Z$8,$Z$1,P87&gt;=$Y$8,$Y$1,P87&gt;=$X$8,$X$1,P87&gt;=$W$8,$W$1,P87&lt;$W$2,$V$1),(IF(AND($N$2&gt;=$T$9,$N$2&lt;$U$9),_xlfn.IFS(P87&gt;=$AD$9,$AD$1,P87&gt;=$AC$9,$AC$1,P87&gt;=$AB$9,$AB$1,P87&gt;=$AA$9,$AA$1,P87&gt;=$Z$9,$Z$1,P87&gt;=$Y$9,$Y$1,P87&gt;=$X$9,$X$1,P87&gt;=$W$9,$W$1),$W$1))))))))))))))),IF(AND($N$2&gt;=$T$2,$N$2&lt;=$U$2),IF(P87&gt;=$W$2,$W$1,$V$1),IF(AND($N$2&gt;=$T$3,$N$2&lt;$U$3),IF(P87&gt;=$W$3,$W$1,$V$1),IF(AND($N$2&gt;=$T$4,$N$2&lt;$U$4),IF(P87&gt;=$W$4,$W$1,$V$1),IF(AND($N$2&gt;=$T$5,$N$2&lt;$U$5),IF(P87&gt;=$W$5,$W$1,$V$1),IF(AND($N$2&gt;=$T$6,$N$2&lt;$U$6),IF(P87&gt;=$W$6,$W$1,$V$1),IF(AND($N$2&gt;=$T$7,$N$2&lt;$U$7),IF(P87&gt;=$W$7,$W$1,$V$1),IF(AND($N$2&gt;=$T$8,$N$2&lt;$U$8),IF(P87&gt;=$W$8,$W$1,$V$1),IF(AND($N$2&gt;=$T$9,$N$2&lt;$U$9),IF(P87&gt;=$W$9,$W$1,$V$1),""))))))))),"")</f>
        <v>CB</v>
      </c>
      <c r="M87" s="9" t="str" cm="1">
        <f t="array" ref="M87">IF(E87&lt;&gt;"",IF(AND(E87&lt;&gt;"GR",E87&gt;=40,J87&gt;=30),_xlfn.IFS(Q87&gt;=$AG$2,$AD$19,Q87&gt;=$AG$3,$AC$19,Q87&gt;=$AG$4,$AB$19,Q87&gt;=$AG$5,$AA$19,Q87&gt;=$AG$6,$Z$19,Q87&gt;=$AG$7,$Y$19,Q87&gt;=$AG$8,$X$19,Q87&gt;=$AG$9,$V$19),L87),"")</f>
        <v>CB</v>
      </c>
      <c r="N87" s="9"/>
      <c r="O87" s="9"/>
      <c r="P87" s="9">
        <f t="shared" si="11"/>
        <v>54</v>
      </c>
      <c r="Q87" s="9">
        <f t="shared" si="12"/>
        <v>54</v>
      </c>
      <c r="R87" s="9">
        <f t="shared" si="13"/>
        <v>0.39</v>
      </c>
    </row>
    <row r="88" spans="1:18" x14ac:dyDescent="0.35">
      <c r="A88" s="3" t="s">
        <v>8</v>
      </c>
      <c r="B88" s="3">
        <v>87</v>
      </c>
      <c r="C88" s="3">
        <v>29</v>
      </c>
      <c r="D88" s="3">
        <v>67</v>
      </c>
      <c r="E88" s="3" t="s">
        <v>34</v>
      </c>
      <c r="F88" s="22">
        <f t="shared" si="14"/>
        <v>67</v>
      </c>
      <c r="G88" s="22">
        <f t="shared" si="15"/>
        <v>29</v>
      </c>
      <c r="H88" s="22">
        <f t="shared" si="16"/>
        <v>67</v>
      </c>
      <c r="I88" s="9">
        <f t="shared" si="17"/>
        <v>51.8</v>
      </c>
      <c r="J88" s="9">
        <f t="shared" si="9"/>
        <v>51.8</v>
      </c>
      <c r="K88" s="10">
        <f t="shared" si="10"/>
        <v>2683.24</v>
      </c>
      <c r="L88" s="9" t="str" cm="1">
        <f t="array" ref="L88">IF(D88&lt;&gt;"",IF(AND(H88&gt;=40,I88&gt;=30),IF(AND($N$2&gt;=$T$2,$N$2&lt;=$U$2),_xlfn.IFS(P88&gt;=$AD$2,$AD$1,P88&gt;=$AC$2,$AC$1,P88&gt;=$AB$2,$AB$1,P88&gt;=$AA$2,$AA$1,P88&gt;=$Z$2,$Z$1,P88&gt;=$Y$2,$Y$1,P88&gt;=$X$2,$X$1,P88&gt;=$W$2,$W$1,P88&lt;$W$2,$V$1),(IF(AND($N$2&gt;=$T$3,$N$2&lt;$U$3),_xlfn.IFS(P88&gt;=$AD$3,$AD$1,P88&gt;=$AC$3,$AC$1,P88&gt;=$AB$3,$AB$1,P88&gt;=$AA$3,$AA$1,P88&gt;=$Z$3,$Z$1,P88&gt;=$Y$3,$Y$1,P88&gt;=$X$3,$X$1,P88&gt;=$W$3,$W$1,P88&lt;$W$2,$V$1),(IF(AND($N$2&gt;=$T$4,$N$2&lt;$U$4),_xlfn.IFS(P88&gt;=$AD$4,$AD$1,P88&gt;=$AC$4,$AC$1,P88&gt;=$AB$4,$AB$1,P88&gt;=$AA$4,$AA$1,P88&gt;=$Z$4,$Z$1,P88&gt;=$Y$4,$Y$1,P88&gt;=$X$4,$X$1,P88&gt;=$W$4,$W$1,P88&lt;$W$2,$V$1),(IF(AND($N$2&gt;=$T$5,$N$2&lt;$U$5),_xlfn.IFS(P88&gt;=$AD$5,$AD$1,P88&gt;=$AC$5,$AC$1,P88&gt;=$AB$5,$AB$1,P88&gt;=$AA$5,$AA$1,P88&gt;=$Z$5,$Z$1,P88&gt;=$Y$5,$Y$1,P88&gt;=$X$5,$X$1,P88&gt;=$W$5,$W$1,P88&lt;$W$2,$V$1),(IF(AND($N$2&gt;=$T$6,$N$2&lt;$U$6),_xlfn.IFS(P88&gt;=$AD$6,$AD$1,P88&gt;=$AC$6,$AC$1,P88&gt;=$AB$6,$AB$1,P88&gt;=$AA$6,$AA$1,P88&gt;=$Z$6,$Z$1,P88&gt;=$Y$6,$Y$1,P88&gt;=$X$6,$X$1,P88&gt;=$W$6,$W$1,P88&lt;$W$2,$V$1),(IF(AND($N$2&gt;=$T$7,$N$2&lt;$U$7),_xlfn.IFS(P88&gt;=$AD$7,$AD$1,P88&gt;=$AC$7,$AC$1,P88&gt;=$AB$7,$AB$1,P88&gt;=$AA$7,$AA$1,P88&gt;=$Z$7,$Z$1,P88&gt;=$Y$7,$Y$1,P88&gt;=$X$7,$X$1,P88&gt;=$W$7,$W$1,P88&lt;$W$2,$V$1),(IF(AND($N$2&gt;=$T$8,$N$2&lt;$U$8),_xlfn.IFS(P88&gt;=$AD$8,$AD$1,P88&gt;=$AC$8,$AC$1,P88&gt;=$AB$8,$AB$1,P88&gt;=$AA$8,$AA$1,P88&gt;=$Z$8,$Z$1,P88&gt;=$Y$8,$Y$1,P88&gt;=$X$8,$X$1,P88&gt;=$W$8,$W$1,P88&lt;$W$2,$V$1),(IF(AND($N$2&gt;=$T$9,$N$2&lt;$U$9),_xlfn.IFS(P88&gt;=$AD$9,$AD$1,P88&gt;=$AC$9,$AC$1,P88&gt;=$AB$9,$AB$1,P88&gt;=$AA$9,$AA$1,P88&gt;=$Z$9,$Z$1,P88&gt;=$Y$9,$Y$1,P88&gt;=$X$9,$X$1,P88&gt;=$W$9,$W$1),$W$1))))))))))))))),IF(AND($N$2&gt;=$T$2,$N$2&lt;=$U$2),IF(P88&gt;=$W$2,$W$1,$V$1),IF(AND($N$2&gt;=$T$3,$N$2&lt;$U$3),IF(P88&gt;=$W$3,$W$1,$V$1),IF(AND($N$2&gt;=$T$4,$N$2&lt;$U$4),IF(P88&gt;=$W$4,$W$1,$V$1),IF(AND($N$2&gt;=$T$5,$N$2&lt;$U$5),IF(P88&gt;=$W$5,$W$1,$V$1),IF(AND($N$2&gt;=$T$6,$N$2&lt;$U$6),IF(P88&gt;=$W$6,$W$1,$V$1),IF(AND($N$2&gt;=$T$7,$N$2&lt;$U$7),IF(P88&gt;=$W$7,$W$1,$V$1),IF(AND($N$2&gt;=$T$8,$N$2&lt;$U$8),IF(P88&gt;=$W$8,$W$1,$V$1),IF(AND($N$2&gt;=$T$9,$N$2&lt;$U$9),IF(P88&gt;=$W$9,$W$1,$V$1),""))))))))),"")</f>
        <v>CC</v>
      </c>
      <c r="M88" s="9" t="str" cm="1">
        <f t="array" ref="M88">IF(E88&lt;&gt;"",IF(AND(E88&lt;&gt;"GR",E88&gt;=40,J88&gt;=30),_xlfn.IFS(Q88&gt;=$AG$2,$AD$19,Q88&gt;=$AG$3,$AC$19,Q88&gt;=$AG$4,$AB$19,Q88&gt;=$AG$5,$AA$19,Q88&gt;=$AG$6,$Z$19,Q88&gt;=$AG$7,$Y$19,Q88&gt;=$AG$8,$X$19,Q88&gt;=$AG$9,$V$19),L88),"")</f>
        <v>CC</v>
      </c>
      <c r="N88" s="9"/>
      <c r="O88" s="9"/>
      <c r="P88" s="9">
        <f t="shared" si="11"/>
        <v>53</v>
      </c>
      <c r="Q88" s="9">
        <f t="shared" si="12"/>
        <v>53</v>
      </c>
      <c r="R88" s="9">
        <f t="shared" si="13"/>
        <v>0.35</v>
      </c>
    </row>
    <row r="89" spans="1:18" x14ac:dyDescent="0.35">
      <c r="A89" s="3" t="s">
        <v>8</v>
      </c>
      <c r="B89" s="3">
        <v>88</v>
      </c>
      <c r="C89" s="3">
        <v>30</v>
      </c>
      <c r="D89" s="3">
        <v>66</v>
      </c>
      <c r="E89" s="3" t="s">
        <v>34</v>
      </c>
      <c r="F89" s="22">
        <f t="shared" si="14"/>
        <v>66</v>
      </c>
      <c r="G89" s="22">
        <f t="shared" si="15"/>
        <v>30</v>
      </c>
      <c r="H89" s="22">
        <f t="shared" si="16"/>
        <v>66</v>
      </c>
      <c r="I89" s="9">
        <f t="shared" si="17"/>
        <v>51.6</v>
      </c>
      <c r="J89" s="9">
        <f t="shared" si="9"/>
        <v>51.6</v>
      </c>
      <c r="K89" s="10">
        <f t="shared" si="10"/>
        <v>2662.56</v>
      </c>
      <c r="L89" s="9" t="str" cm="1">
        <f t="array" ref="L89">IF(D89&lt;&gt;"",IF(AND(H89&gt;=40,I89&gt;=30),IF(AND($N$2&gt;=$T$2,$N$2&lt;=$U$2),_xlfn.IFS(P89&gt;=$AD$2,$AD$1,P89&gt;=$AC$2,$AC$1,P89&gt;=$AB$2,$AB$1,P89&gt;=$AA$2,$AA$1,P89&gt;=$Z$2,$Z$1,P89&gt;=$Y$2,$Y$1,P89&gt;=$X$2,$X$1,P89&gt;=$W$2,$W$1,P89&lt;$W$2,$V$1),(IF(AND($N$2&gt;=$T$3,$N$2&lt;$U$3),_xlfn.IFS(P89&gt;=$AD$3,$AD$1,P89&gt;=$AC$3,$AC$1,P89&gt;=$AB$3,$AB$1,P89&gt;=$AA$3,$AA$1,P89&gt;=$Z$3,$Z$1,P89&gt;=$Y$3,$Y$1,P89&gt;=$X$3,$X$1,P89&gt;=$W$3,$W$1,P89&lt;$W$2,$V$1),(IF(AND($N$2&gt;=$T$4,$N$2&lt;$U$4),_xlfn.IFS(P89&gt;=$AD$4,$AD$1,P89&gt;=$AC$4,$AC$1,P89&gt;=$AB$4,$AB$1,P89&gt;=$AA$4,$AA$1,P89&gt;=$Z$4,$Z$1,P89&gt;=$Y$4,$Y$1,P89&gt;=$X$4,$X$1,P89&gt;=$W$4,$W$1,P89&lt;$W$2,$V$1),(IF(AND($N$2&gt;=$T$5,$N$2&lt;$U$5),_xlfn.IFS(P89&gt;=$AD$5,$AD$1,P89&gt;=$AC$5,$AC$1,P89&gt;=$AB$5,$AB$1,P89&gt;=$AA$5,$AA$1,P89&gt;=$Z$5,$Z$1,P89&gt;=$Y$5,$Y$1,P89&gt;=$X$5,$X$1,P89&gt;=$W$5,$W$1,P89&lt;$W$2,$V$1),(IF(AND($N$2&gt;=$T$6,$N$2&lt;$U$6),_xlfn.IFS(P89&gt;=$AD$6,$AD$1,P89&gt;=$AC$6,$AC$1,P89&gt;=$AB$6,$AB$1,P89&gt;=$AA$6,$AA$1,P89&gt;=$Z$6,$Z$1,P89&gt;=$Y$6,$Y$1,P89&gt;=$X$6,$X$1,P89&gt;=$W$6,$W$1,P89&lt;$W$2,$V$1),(IF(AND($N$2&gt;=$T$7,$N$2&lt;$U$7),_xlfn.IFS(P89&gt;=$AD$7,$AD$1,P89&gt;=$AC$7,$AC$1,P89&gt;=$AB$7,$AB$1,P89&gt;=$AA$7,$AA$1,P89&gt;=$Z$7,$Z$1,P89&gt;=$Y$7,$Y$1,P89&gt;=$X$7,$X$1,P89&gt;=$W$7,$W$1,P89&lt;$W$2,$V$1),(IF(AND($N$2&gt;=$T$8,$N$2&lt;$U$8),_xlfn.IFS(P89&gt;=$AD$8,$AD$1,P89&gt;=$AC$8,$AC$1,P89&gt;=$AB$8,$AB$1,P89&gt;=$AA$8,$AA$1,P89&gt;=$Z$8,$Z$1,P89&gt;=$Y$8,$Y$1,P89&gt;=$X$8,$X$1,P89&gt;=$W$8,$W$1,P89&lt;$W$2,$V$1),(IF(AND($N$2&gt;=$T$9,$N$2&lt;$U$9),_xlfn.IFS(P89&gt;=$AD$9,$AD$1,P89&gt;=$AC$9,$AC$1,P89&gt;=$AB$9,$AB$1,P89&gt;=$AA$9,$AA$1,P89&gt;=$Z$9,$Z$1,P89&gt;=$Y$9,$Y$1,P89&gt;=$X$9,$X$1,P89&gt;=$W$9,$W$1),$W$1))))))))))))))),IF(AND($N$2&gt;=$T$2,$N$2&lt;=$U$2),IF(P89&gt;=$W$2,$W$1,$V$1),IF(AND($N$2&gt;=$T$3,$N$2&lt;$U$3),IF(P89&gt;=$W$3,$W$1,$V$1),IF(AND($N$2&gt;=$T$4,$N$2&lt;$U$4),IF(P89&gt;=$W$4,$W$1,$V$1),IF(AND($N$2&gt;=$T$5,$N$2&lt;$U$5),IF(P89&gt;=$W$5,$W$1,$V$1),IF(AND($N$2&gt;=$T$6,$N$2&lt;$U$6),IF(P89&gt;=$W$6,$W$1,$V$1),IF(AND($N$2&gt;=$T$7,$N$2&lt;$U$7),IF(P89&gt;=$W$7,$W$1,$V$1),IF(AND($N$2&gt;=$T$8,$N$2&lt;$U$8),IF(P89&gt;=$W$8,$W$1,$V$1),IF(AND($N$2&gt;=$T$9,$N$2&lt;$U$9),IF(P89&gt;=$W$9,$W$1,$V$1),""))))))))),"")</f>
        <v>CC</v>
      </c>
      <c r="M89" s="9" t="str" cm="1">
        <f t="array" ref="M89">IF(E89&lt;&gt;"",IF(AND(E89&lt;&gt;"GR",E89&gt;=40,J89&gt;=30),_xlfn.IFS(Q89&gt;=$AG$2,$AD$19,Q89&gt;=$AG$3,$AC$19,Q89&gt;=$AG$4,$AB$19,Q89&gt;=$AG$5,$AA$19,Q89&gt;=$AG$6,$Z$19,Q89&gt;=$AG$7,$Y$19,Q89&gt;=$AG$8,$X$19,Q89&gt;=$AG$9,$V$19),L89),"")</f>
        <v>CC</v>
      </c>
      <c r="N89" s="9"/>
      <c r="O89" s="9"/>
      <c r="P89" s="9">
        <f t="shared" si="11"/>
        <v>53</v>
      </c>
      <c r="Q89" s="9">
        <f t="shared" si="12"/>
        <v>53</v>
      </c>
      <c r="R89" s="9">
        <f t="shared" si="13"/>
        <v>0.33</v>
      </c>
    </row>
    <row r="90" spans="1:18" x14ac:dyDescent="0.35">
      <c r="A90" s="3" t="s">
        <v>8</v>
      </c>
      <c r="B90" s="3">
        <v>89</v>
      </c>
      <c r="C90" s="3">
        <v>54</v>
      </c>
      <c r="D90" s="3">
        <v>28</v>
      </c>
      <c r="E90" s="3">
        <v>50</v>
      </c>
      <c r="F90" s="22">
        <f t="shared" si="14"/>
        <v>50</v>
      </c>
      <c r="G90" s="22">
        <f t="shared" si="15"/>
        <v>54</v>
      </c>
      <c r="H90" s="22">
        <f t="shared" si="16"/>
        <v>28</v>
      </c>
      <c r="I90" s="9">
        <f t="shared" si="17"/>
        <v>38.400000000000006</v>
      </c>
      <c r="J90" s="9">
        <f t="shared" si="9"/>
        <v>51.6</v>
      </c>
      <c r="K90" s="10">
        <f t="shared" si="10"/>
        <v>1474.5600000000004</v>
      </c>
      <c r="L90" s="9" t="str" cm="1">
        <f t="array" ref="L90">IF(D90&lt;&gt;"",IF(AND(H90&gt;=40,I90&gt;=30),IF(AND($N$2&gt;=$T$2,$N$2&lt;=$U$2),_xlfn.IFS(P90&gt;=$AD$2,$AD$1,P90&gt;=$AC$2,$AC$1,P90&gt;=$AB$2,$AB$1,P90&gt;=$AA$2,$AA$1,P90&gt;=$Z$2,$Z$1,P90&gt;=$Y$2,$Y$1,P90&gt;=$X$2,$X$1,P90&gt;=$W$2,$W$1,P90&lt;$W$2,$V$1),(IF(AND($N$2&gt;=$T$3,$N$2&lt;$U$3),_xlfn.IFS(P90&gt;=$AD$3,$AD$1,P90&gt;=$AC$3,$AC$1,P90&gt;=$AB$3,$AB$1,P90&gt;=$AA$3,$AA$1,P90&gt;=$Z$3,$Z$1,P90&gt;=$Y$3,$Y$1,P90&gt;=$X$3,$X$1,P90&gt;=$W$3,$W$1,P90&lt;$W$2,$V$1),(IF(AND($N$2&gt;=$T$4,$N$2&lt;$U$4),_xlfn.IFS(P90&gt;=$AD$4,$AD$1,P90&gt;=$AC$4,$AC$1,P90&gt;=$AB$4,$AB$1,P90&gt;=$AA$4,$AA$1,P90&gt;=$Z$4,$Z$1,P90&gt;=$Y$4,$Y$1,P90&gt;=$X$4,$X$1,P90&gt;=$W$4,$W$1,P90&lt;$W$2,$V$1),(IF(AND($N$2&gt;=$T$5,$N$2&lt;$U$5),_xlfn.IFS(P90&gt;=$AD$5,$AD$1,P90&gt;=$AC$5,$AC$1,P90&gt;=$AB$5,$AB$1,P90&gt;=$AA$5,$AA$1,P90&gt;=$Z$5,$Z$1,P90&gt;=$Y$5,$Y$1,P90&gt;=$X$5,$X$1,P90&gt;=$W$5,$W$1,P90&lt;$W$2,$V$1),(IF(AND($N$2&gt;=$T$6,$N$2&lt;$U$6),_xlfn.IFS(P90&gt;=$AD$6,$AD$1,P90&gt;=$AC$6,$AC$1,P90&gt;=$AB$6,$AB$1,P90&gt;=$AA$6,$AA$1,P90&gt;=$Z$6,$Z$1,P90&gt;=$Y$6,$Y$1,P90&gt;=$X$6,$X$1,P90&gt;=$W$6,$W$1,P90&lt;$W$2,$V$1),(IF(AND($N$2&gt;=$T$7,$N$2&lt;$U$7),_xlfn.IFS(P90&gt;=$AD$7,$AD$1,P90&gt;=$AC$7,$AC$1,P90&gt;=$AB$7,$AB$1,P90&gt;=$AA$7,$AA$1,P90&gt;=$Z$7,$Z$1,P90&gt;=$Y$7,$Y$1,P90&gt;=$X$7,$X$1,P90&gt;=$W$7,$W$1,P90&lt;$W$2,$V$1),(IF(AND($N$2&gt;=$T$8,$N$2&lt;$U$8),_xlfn.IFS(P90&gt;=$AD$8,$AD$1,P90&gt;=$AC$8,$AC$1,P90&gt;=$AB$8,$AB$1,P90&gt;=$AA$8,$AA$1,P90&gt;=$Z$8,$Z$1,P90&gt;=$Y$8,$Y$1,P90&gt;=$X$8,$X$1,P90&gt;=$W$8,$W$1,P90&lt;$W$2,$V$1),(IF(AND($N$2&gt;=$T$9,$N$2&lt;$U$9),_xlfn.IFS(P90&gt;=$AD$9,$AD$1,P90&gt;=$AC$9,$AC$1,P90&gt;=$AB$9,$AB$1,P90&gt;=$AA$9,$AA$1,P90&gt;=$Z$9,$Z$1,P90&gt;=$Y$9,$Y$1,P90&gt;=$X$9,$X$1,P90&gt;=$W$9,$W$1),$W$1))))))))))))))),IF(AND($N$2&gt;=$T$2,$N$2&lt;=$U$2),IF(P90&gt;=$W$2,$W$1,$V$1),IF(AND($N$2&gt;=$T$3,$N$2&lt;$U$3),IF(P90&gt;=$W$3,$W$1,$V$1),IF(AND($N$2&gt;=$T$4,$N$2&lt;$U$4),IF(P90&gt;=$W$4,$W$1,$V$1),IF(AND($N$2&gt;=$T$5,$N$2&lt;$U$5),IF(P90&gt;=$W$5,$W$1,$V$1),IF(AND($N$2&gt;=$T$6,$N$2&lt;$U$6),IF(P90&gt;=$W$6,$W$1,$V$1),IF(AND($N$2&gt;=$T$7,$N$2&lt;$U$7),IF(P90&gt;=$W$7,$W$1,$V$1),IF(AND($N$2&gt;=$T$8,$N$2&lt;$U$8),IF(P90&gt;=$W$8,$W$1,$V$1),IF(AND($N$2&gt;=$T$9,$N$2&lt;$U$9),IF(P90&gt;=$W$9,$W$1,$V$1),""))))))))),"")</f>
        <v>FD</v>
      </c>
      <c r="M90" s="9" t="str" cm="1">
        <f t="array" ref="M90">IF(E90&lt;&gt;"",IF(AND(E90&lt;&gt;"GR",E90&gt;=40,J90&gt;=30),_xlfn.IFS(Q90&gt;=$AG$2,$AD$19,Q90&gt;=$AG$3,$AC$19,Q90&gt;=$AG$4,$AB$19,Q90&gt;=$AG$5,$AA$19,Q90&gt;=$AG$6,$Z$19,Q90&gt;=$AG$7,$Y$19,Q90&gt;=$AG$8,$X$19,Q90&gt;=$AG$9,$V$19),L90),"")</f>
        <v>CC</v>
      </c>
      <c r="N90" s="9"/>
      <c r="O90" s="9"/>
      <c r="P90" s="9">
        <f t="shared" si="11"/>
        <v>44</v>
      </c>
      <c r="Q90" s="9">
        <f t="shared" si="12"/>
        <v>53</v>
      </c>
      <c r="R90" s="9">
        <f t="shared" si="13"/>
        <v>-0.56999999999999995</v>
      </c>
    </row>
    <row r="91" spans="1:18" x14ac:dyDescent="0.35">
      <c r="A91" s="3" t="s">
        <v>8</v>
      </c>
      <c r="B91" s="3">
        <v>90</v>
      </c>
      <c r="C91" s="3">
        <v>18</v>
      </c>
      <c r="D91" s="3">
        <v>74</v>
      </c>
      <c r="E91" s="3" t="s">
        <v>34</v>
      </c>
      <c r="F91" s="22">
        <f t="shared" si="14"/>
        <v>74</v>
      </c>
      <c r="G91" s="22">
        <f t="shared" si="15"/>
        <v>18</v>
      </c>
      <c r="H91" s="22">
        <f t="shared" si="16"/>
        <v>74</v>
      </c>
      <c r="I91" s="9">
        <f t="shared" si="17"/>
        <v>51.6</v>
      </c>
      <c r="J91" s="9">
        <f t="shared" si="9"/>
        <v>51.6</v>
      </c>
      <c r="K91" s="10">
        <f t="shared" si="10"/>
        <v>2662.56</v>
      </c>
      <c r="L91" s="9" t="str" cm="1">
        <f t="array" ref="L91">IF(D91&lt;&gt;"",IF(AND(H91&gt;=40,I91&gt;=30),IF(AND($N$2&gt;=$T$2,$N$2&lt;=$U$2),_xlfn.IFS(P91&gt;=$AD$2,$AD$1,P91&gt;=$AC$2,$AC$1,P91&gt;=$AB$2,$AB$1,P91&gt;=$AA$2,$AA$1,P91&gt;=$Z$2,$Z$1,P91&gt;=$Y$2,$Y$1,P91&gt;=$X$2,$X$1,P91&gt;=$W$2,$W$1,P91&lt;$W$2,$V$1),(IF(AND($N$2&gt;=$T$3,$N$2&lt;$U$3),_xlfn.IFS(P91&gt;=$AD$3,$AD$1,P91&gt;=$AC$3,$AC$1,P91&gt;=$AB$3,$AB$1,P91&gt;=$AA$3,$AA$1,P91&gt;=$Z$3,$Z$1,P91&gt;=$Y$3,$Y$1,P91&gt;=$X$3,$X$1,P91&gt;=$W$3,$W$1,P91&lt;$W$2,$V$1),(IF(AND($N$2&gt;=$T$4,$N$2&lt;$U$4),_xlfn.IFS(P91&gt;=$AD$4,$AD$1,P91&gt;=$AC$4,$AC$1,P91&gt;=$AB$4,$AB$1,P91&gt;=$AA$4,$AA$1,P91&gt;=$Z$4,$Z$1,P91&gt;=$Y$4,$Y$1,P91&gt;=$X$4,$X$1,P91&gt;=$W$4,$W$1,P91&lt;$W$2,$V$1),(IF(AND($N$2&gt;=$T$5,$N$2&lt;$U$5),_xlfn.IFS(P91&gt;=$AD$5,$AD$1,P91&gt;=$AC$5,$AC$1,P91&gt;=$AB$5,$AB$1,P91&gt;=$AA$5,$AA$1,P91&gt;=$Z$5,$Z$1,P91&gt;=$Y$5,$Y$1,P91&gt;=$X$5,$X$1,P91&gt;=$W$5,$W$1,P91&lt;$W$2,$V$1),(IF(AND($N$2&gt;=$T$6,$N$2&lt;$U$6),_xlfn.IFS(P91&gt;=$AD$6,$AD$1,P91&gt;=$AC$6,$AC$1,P91&gt;=$AB$6,$AB$1,P91&gt;=$AA$6,$AA$1,P91&gt;=$Z$6,$Z$1,P91&gt;=$Y$6,$Y$1,P91&gt;=$X$6,$X$1,P91&gt;=$W$6,$W$1,P91&lt;$W$2,$V$1),(IF(AND($N$2&gt;=$T$7,$N$2&lt;$U$7),_xlfn.IFS(P91&gt;=$AD$7,$AD$1,P91&gt;=$AC$7,$AC$1,P91&gt;=$AB$7,$AB$1,P91&gt;=$AA$7,$AA$1,P91&gt;=$Z$7,$Z$1,P91&gt;=$Y$7,$Y$1,P91&gt;=$X$7,$X$1,P91&gt;=$W$7,$W$1,P91&lt;$W$2,$V$1),(IF(AND($N$2&gt;=$T$8,$N$2&lt;$U$8),_xlfn.IFS(P91&gt;=$AD$8,$AD$1,P91&gt;=$AC$8,$AC$1,P91&gt;=$AB$8,$AB$1,P91&gt;=$AA$8,$AA$1,P91&gt;=$Z$8,$Z$1,P91&gt;=$Y$8,$Y$1,P91&gt;=$X$8,$X$1,P91&gt;=$W$8,$W$1,P91&lt;$W$2,$V$1),(IF(AND($N$2&gt;=$T$9,$N$2&lt;$U$9),_xlfn.IFS(P91&gt;=$AD$9,$AD$1,P91&gt;=$AC$9,$AC$1,P91&gt;=$AB$9,$AB$1,P91&gt;=$AA$9,$AA$1,P91&gt;=$Z$9,$Z$1,P91&gt;=$Y$9,$Y$1,P91&gt;=$X$9,$X$1,P91&gt;=$W$9,$W$1),$W$1))))))))))))))),IF(AND($N$2&gt;=$T$2,$N$2&lt;=$U$2),IF(P91&gt;=$W$2,$W$1,$V$1),IF(AND($N$2&gt;=$T$3,$N$2&lt;$U$3),IF(P91&gt;=$W$3,$W$1,$V$1),IF(AND($N$2&gt;=$T$4,$N$2&lt;$U$4),IF(P91&gt;=$W$4,$W$1,$V$1),IF(AND($N$2&gt;=$T$5,$N$2&lt;$U$5),IF(P91&gt;=$W$5,$W$1,$V$1),IF(AND($N$2&gt;=$T$6,$N$2&lt;$U$6),IF(P91&gt;=$W$6,$W$1,$V$1),IF(AND($N$2&gt;=$T$7,$N$2&lt;$U$7),IF(P91&gt;=$W$7,$W$1,$V$1),IF(AND($N$2&gt;=$T$8,$N$2&lt;$U$8),IF(P91&gt;=$W$8,$W$1,$V$1),IF(AND($N$2&gt;=$T$9,$N$2&lt;$U$9),IF(P91&gt;=$W$9,$W$1,$V$1),""))))))))),"")</f>
        <v>CC</v>
      </c>
      <c r="M91" s="9" t="str" cm="1">
        <f t="array" ref="M91">IF(E91&lt;&gt;"",IF(AND(E91&lt;&gt;"GR",E91&gt;=40,J91&gt;=30),_xlfn.IFS(Q91&gt;=$AG$2,$AD$19,Q91&gt;=$AG$3,$AC$19,Q91&gt;=$AG$4,$AB$19,Q91&gt;=$AG$5,$AA$19,Q91&gt;=$AG$6,$Z$19,Q91&gt;=$AG$7,$Y$19,Q91&gt;=$AG$8,$X$19,Q91&gt;=$AG$9,$V$19),L91),"")</f>
        <v>CC</v>
      </c>
      <c r="N91" s="9"/>
      <c r="O91" s="9"/>
      <c r="P91" s="9">
        <f t="shared" si="11"/>
        <v>53</v>
      </c>
      <c r="Q91" s="9">
        <f t="shared" si="12"/>
        <v>53</v>
      </c>
      <c r="R91" s="9">
        <f t="shared" si="13"/>
        <v>0.33</v>
      </c>
    </row>
    <row r="92" spans="1:18" x14ac:dyDescent="0.35">
      <c r="A92" s="3" t="s">
        <v>8</v>
      </c>
      <c r="B92" s="3">
        <v>91</v>
      </c>
      <c r="C92" s="3">
        <v>30</v>
      </c>
      <c r="D92" s="3">
        <v>65</v>
      </c>
      <c r="E92" s="3" t="s">
        <v>34</v>
      </c>
      <c r="F92" s="22">
        <f t="shared" si="14"/>
        <v>65</v>
      </c>
      <c r="G92" s="22">
        <f t="shared" si="15"/>
        <v>30</v>
      </c>
      <c r="H92" s="22">
        <f t="shared" si="16"/>
        <v>65</v>
      </c>
      <c r="I92" s="9">
        <f t="shared" si="17"/>
        <v>51</v>
      </c>
      <c r="J92" s="9">
        <f t="shared" si="9"/>
        <v>51</v>
      </c>
      <c r="K92" s="10">
        <f t="shared" si="10"/>
        <v>2601</v>
      </c>
      <c r="L92" s="9" t="str" cm="1">
        <f t="array" ref="L92">IF(D92&lt;&gt;"",IF(AND(H92&gt;=40,I92&gt;=30),IF(AND($N$2&gt;=$T$2,$N$2&lt;=$U$2),_xlfn.IFS(P92&gt;=$AD$2,$AD$1,P92&gt;=$AC$2,$AC$1,P92&gt;=$AB$2,$AB$1,P92&gt;=$AA$2,$AA$1,P92&gt;=$Z$2,$Z$1,P92&gt;=$Y$2,$Y$1,P92&gt;=$X$2,$X$1,P92&gt;=$W$2,$W$1,P92&lt;$W$2,$V$1),(IF(AND($N$2&gt;=$T$3,$N$2&lt;$U$3),_xlfn.IFS(P92&gt;=$AD$3,$AD$1,P92&gt;=$AC$3,$AC$1,P92&gt;=$AB$3,$AB$1,P92&gt;=$AA$3,$AA$1,P92&gt;=$Z$3,$Z$1,P92&gt;=$Y$3,$Y$1,P92&gt;=$X$3,$X$1,P92&gt;=$W$3,$W$1,P92&lt;$W$2,$V$1),(IF(AND($N$2&gt;=$T$4,$N$2&lt;$U$4),_xlfn.IFS(P92&gt;=$AD$4,$AD$1,P92&gt;=$AC$4,$AC$1,P92&gt;=$AB$4,$AB$1,P92&gt;=$AA$4,$AA$1,P92&gt;=$Z$4,$Z$1,P92&gt;=$Y$4,$Y$1,P92&gt;=$X$4,$X$1,P92&gt;=$W$4,$W$1,P92&lt;$W$2,$V$1),(IF(AND($N$2&gt;=$T$5,$N$2&lt;$U$5),_xlfn.IFS(P92&gt;=$AD$5,$AD$1,P92&gt;=$AC$5,$AC$1,P92&gt;=$AB$5,$AB$1,P92&gt;=$AA$5,$AA$1,P92&gt;=$Z$5,$Z$1,P92&gt;=$Y$5,$Y$1,P92&gt;=$X$5,$X$1,P92&gt;=$W$5,$W$1,P92&lt;$W$2,$V$1),(IF(AND($N$2&gt;=$T$6,$N$2&lt;$U$6),_xlfn.IFS(P92&gt;=$AD$6,$AD$1,P92&gt;=$AC$6,$AC$1,P92&gt;=$AB$6,$AB$1,P92&gt;=$AA$6,$AA$1,P92&gt;=$Z$6,$Z$1,P92&gt;=$Y$6,$Y$1,P92&gt;=$X$6,$X$1,P92&gt;=$W$6,$W$1,P92&lt;$W$2,$V$1),(IF(AND($N$2&gt;=$T$7,$N$2&lt;$U$7),_xlfn.IFS(P92&gt;=$AD$7,$AD$1,P92&gt;=$AC$7,$AC$1,P92&gt;=$AB$7,$AB$1,P92&gt;=$AA$7,$AA$1,P92&gt;=$Z$7,$Z$1,P92&gt;=$Y$7,$Y$1,P92&gt;=$X$7,$X$1,P92&gt;=$W$7,$W$1,P92&lt;$W$2,$V$1),(IF(AND($N$2&gt;=$T$8,$N$2&lt;$U$8),_xlfn.IFS(P92&gt;=$AD$8,$AD$1,P92&gt;=$AC$8,$AC$1,P92&gt;=$AB$8,$AB$1,P92&gt;=$AA$8,$AA$1,P92&gt;=$Z$8,$Z$1,P92&gt;=$Y$8,$Y$1,P92&gt;=$X$8,$X$1,P92&gt;=$W$8,$W$1,P92&lt;$W$2,$V$1),(IF(AND($N$2&gt;=$T$9,$N$2&lt;$U$9),_xlfn.IFS(P92&gt;=$AD$9,$AD$1,P92&gt;=$AC$9,$AC$1,P92&gt;=$AB$9,$AB$1,P92&gt;=$AA$9,$AA$1,P92&gt;=$Z$9,$Z$1,P92&gt;=$Y$9,$Y$1,P92&gt;=$X$9,$X$1,P92&gt;=$W$9,$W$1),$W$1))))))))))))))),IF(AND($N$2&gt;=$T$2,$N$2&lt;=$U$2),IF(P92&gt;=$W$2,$W$1,$V$1),IF(AND($N$2&gt;=$T$3,$N$2&lt;$U$3),IF(P92&gt;=$W$3,$W$1,$V$1),IF(AND($N$2&gt;=$T$4,$N$2&lt;$U$4),IF(P92&gt;=$W$4,$W$1,$V$1),IF(AND($N$2&gt;=$T$5,$N$2&lt;$U$5),IF(P92&gt;=$W$5,$W$1,$V$1),IF(AND($N$2&gt;=$T$6,$N$2&lt;$U$6),IF(P92&gt;=$W$6,$W$1,$V$1),IF(AND($N$2&gt;=$T$7,$N$2&lt;$U$7),IF(P92&gt;=$W$7,$W$1,$V$1),IF(AND($N$2&gt;=$T$8,$N$2&lt;$U$8),IF(P92&gt;=$W$8,$W$1,$V$1),IF(AND($N$2&gt;=$T$9,$N$2&lt;$U$9),IF(P92&gt;=$W$9,$W$1,$V$1),""))))))))),"")</f>
        <v>CC</v>
      </c>
      <c r="M92" s="9" t="str" cm="1">
        <f t="array" ref="M92">IF(E92&lt;&gt;"",IF(AND(E92&lt;&gt;"GR",E92&gt;=40,J92&gt;=30),_xlfn.IFS(Q92&gt;=$AG$2,$AD$19,Q92&gt;=$AG$3,$AC$19,Q92&gt;=$AG$4,$AB$19,Q92&gt;=$AG$5,$AA$19,Q92&gt;=$AG$6,$Z$19,Q92&gt;=$AG$7,$Y$19,Q92&gt;=$AG$8,$X$19,Q92&gt;=$AG$9,$V$19),L92),"")</f>
        <v>CC</v>
      </c>
      <c r="N92" s="9"/>
      <c r="O92" s="9"/>
      <c r="P92" s="9">
        <f t="shared" si="11"/>
        <v>53</v>
      </c>
      <c r="Q92" s="9">
        <f t="shared" si="12"/>
        <v>53</v>
      </c>
      <c r="R92" s="9">
        <f t="shared" si="13"/>
        <v>0.28999999999999998</v>
      </c>
    </row>
    <row r="93" spans="1:18" x14ac:dyDescent="0.35">
      <c r="A93" s="3" t="s">
        <v>8</v>
      </c>
      <c r="B93" s="3">
        <v>92</v>
      </c>
      <c r="C93" s="3">
        <v>27</v>
      </c>
      <c r="D93" s="3">
        <v>67</v>
      </c>
      <c r="E93" s="3" t="s">
        <v>34</v>
      </c>
      <c r="F93" s="22">
        <f t="shared" si="14"/>
        <v>67</v>
      </c>
      <c r="G93" s="22">
        <f t="shared" si="15"/>
        <v>27</v>
      </c>
      <c r="H93" s="22">
        <f t="shared" si="16"/>
        <v>67</v>
      </c>
      <c r="I93" s="9">
        <f t="shared" si="17"/>
        <v>51</v>
      </c>
      <c r="J93" s="9">
        <f t="shared" si="9"/>
        <v>51</v>
      </c>
      <c r="K93" s="10">
        <f t="shared" si="10"/>
        <v>2601</v>
      </c>
      <c r="L93" s="9" t="str" cm="1">
        <f t="array" ref="L93">IF(D93&lt;&gt;"",IF(AND(H93&gt;=40,I93&gt;=30),IF(AND($N$2&gt;=$T$2,$N$2&lt;=$U$2),_xlfn.IFS(P93&gt;=$AD$2,$AD$1,P93&gt;=$AC$2,$AC$1,P93&gt;=$AB$2,$AB$1,P93&gt;=$AA$2,$AA$1,P93&gt;=$Z$2,$Z$1,P93&gt;=$Y$2,$Y$1,P93&gt;=$X$2,$X$1,P93&gt;=$W$2,$W$1,P93&lt;$W$2,$V$1),(IF(AND($N$2&gt;=$T$3,$N$2&lt;$U$3),_xlfn.IFS(P93&gt;=$AD$3,$AD$1,P93&gt;=$AC$3,$AC$1,P93&gt;=$AB$3,$AB$1,P93&gt;=$AA$3,$AA$1,P93&gt;=$Z$3,$Z$1,P93&gt;=$Y$3,$Y$1,P93&gt;=$X$3,$X$1,P93&gt;=$W$3,$W$1,P93&lt;$W$2,$V$1),(IF(AND($N$2&gt;=$T$4,$N$2&lt;$U$4),_xlfn.IFS(P93&gt;=$AD$4,$AD$1,P93&gt;=$AC$4,$AC$1,P93&gt;=$AB$4,$AB$1,P93&gt;=$AA$4,$AA$1,P93&gt;=$Z$4,$Z$1,P93&gt;=$Y$4,$Y$1,P93&gt;=$X$4,$X$1,P93&gt;=$W$4,$W$1,P93&lt;$W$2,$V$1),(IF(AND($N$2&gt;=$T$5,$N$2&lt;$U$5),_xlfn.IFS(P93&gt;=$AD$5,$AD$1,P93&gt;=$AC$5,$AC$1,P93&gt;=$AB$5,$AB$1,P93&gt;=$AA$5,$AA$1,P93&gt;=$Z$5,$Z$1,P93&gt;=$Y$5,$Y$1,P93&gt;=$X$5,$X$1,P93&gt;=$W$5,$W$1,P93&lt;$W$2,$V$1),(IF(AND($N$2&gt;=$T$6,$N$2&lt;$U$6),_xlfn.IFS(P93&gt;=$AD$6,$AD$1,P93&gt;=$AC$6,$AC$1,P93&gt;=$AB$6,$AB$1,P93&gt;=$AA$6,$AA$1,P93&gt;=$Z$6,$Z$1,P93&gt;=$Y$6,$Y$1,P93&gt;=$X$6,$X$1,P93&gt;=$W$6,$W$1,P93&lt;$W$2,$V$1),(IF(AND($N$2&gt;=$T$7,$N$2&lt;$U$7),_xlfn.IFS(P93&gt;=$AD$7,$AD$1,P93&gt;=$AC$7,$AC$1,P93&gt;=$AB$7,$AB$1,P93&gt;=$AA$7,$AA$1,P93&gt;=$Z$7,$Z$1,P93&gt;=$Y$7,$Y$1,P93&gt;=$X$7,$X$1,P93&gt;=$W$7,$W$1,P93&lt;$W$2,$V$1),(IF(AND($N$2&gt;=$T$8,$N$2&lt;$U$8),_xlfn.IFS(P93&gt;=$AD$8,$AD$1,P93&gt;=$AC$8,$AC$1,P93&gt;=$AB$8,$AB$1,P93&gt;=$AA$8,$AA$1,P93&gt;=$Z$8,$Z$1,P93&gt;=$Y$8,$Y$1,P93&gt;=$X$8,$X$1,P93&gt;=$W$8,$W$1,P93&lt;$W$2,$V$1),(IF(AND($N$2&gt;=$T$9,$N$2&lt;$U$9),_xlfn.IFS(P93&gt;=$AD$9,$AD$1,P93&gt;=$AC$9,$AC$1,P93&gt;=$AB$9,$AB$1,P93&gt;=$AA$9,$AA$1,P93&gt;=$Z$9,$Z$1,P93&gt;=$Y$9,$Y$1,P93&gt;=$X$9,$X$1,P93&gt;=$W$9,$W$1),$W$1))))))))))))))),IF(AND($N$2&gt;=$T$2,$N$2&lt;=$U$2),IF(P93&gt;=$W$2,$W$1,$V$1),IF(AND($N$2&gt;=$T$3,$N$2&lt;$U$3),IF(P93&gt;=$W$3,$W$1,$V$1),IF(AND($N$2&gt;=$T$4,$N$2&lt;$U$4),IF(P93&gt;=$W$4,$W$1,$V$1),IF(AND($N$2&gt;=$T$5,$N$2&lt;$U$5),IF(P93&gt;=$W$5,$W$1,$V$1),IF(AND($N$2&gt;=$T$6,$N$2&lt;$U$6),IF(P93&gt;=$W$6,$W$1,$V$1),IF(AND($N$2&gt;=$T$7,$N$2&lt;$U$7),IF(P93&gt;=$W$7,$W$1,$V$1),IF(AND($N$2&gt;=$T$8,$N$2&lt;$U$8),IF(P93&gt;=$W$8,$W$1,$V$1),IF(AND($N$2&gt;=$T$9,$N$2&lt;$U$9),IF(P93&gt;=$W$9,$W$1,$V$1),""))))))))),"")</f>
        <v>CC</v>
      </c>
      <c r="M93" s="9" t="str" cm="1">
        <f t="array" ref="M93">IF(E93&lt;&gt;"",IF(AND(E93&lt;&gt;"GR",E93&gt;=40,J93&gt;=30),_xlfn.IFS(Q93&gt;=$AG$2,$AD$19,Q93&gt;=$AG$3,$AC$19,Q93&gt;=$AG$4,$AB$19,Q93&gt;=$AG$5,$AA$19,Q93&gt;=$AG$6,$Z$19,Q93&gt;=$AG$7,$Y$19,Q93&gt;=$AG$8,$X$19,Q93&gt;=$AG$9,$V$19),L93),"")</f>
        <v>CC</v>
      </c>
      <c r="N93" s="9"/>
      <c r="O93" s="9"/>
      <c r="P93" s="9">
        <f t="shared" si="11"/>
        <v>53</v>
      </c>
      <c r="Q93" s="9">
        <f t="shared" si="12"/>
        <v>53</v>
      </c>
      <c r="R93" s="9">
        <f t="shared" si="13"/>
        <v>0.28999999999999998</v>
      </c>
    </row>
    <row r="94" spans="1:18" x14ac:dyDescent="0.35">
      <c r="A94" s="3" t="s">
        <v>8</v>
      </c>
      <c r="B94" s="3">
        <v>93</v>
      </c>
      <c r="C94" s="3">
        <v>33</v>
      </c>
      <c r="D94" s="3">
        <v>63</v>
      </c>
      <c r="E94" s="3" t="s">
        <v>34</v>
      </c>
      <c r="F94" s="22">
        <f t="shared" si="14"/>
        <v>63</v>
      </c>
      <c r="G94" s="22">
        <f t="shared" si="15"/>
        <v>33</v>
      </c>
      <c r="H94" s="22">
        <f t="shared" si="16"/>
        <v>63</v>
      </c>
      <c r="I94" s="9">
        <f t="shared" si="17"/>
        <v>51</v>
      </c>
      <c r="J94" s="9">
        <f t="shared" si="9"/>
        <v>51</v>
      </c>
      <c r="K94" s="10">
        <f t="shared" si="10"/>
        <v>2601</v>
      </c>
      <c r="L94" s="9" t="str" cm="1">
        <f t="array" ref="L94">IF(D94&lt;&gt;"",IF(AND(H94&gt;=40,I94&gt;=30),IF(AND($N$2&gt;=$T$2,$N$2&lt;=$U$2),_xlfn.IFS(P94&gt;=$AD$2,$AD$1,P94&gt;=$AC$2,$AC$1,P94&gt;=$AB$2,$AB$1,P94&gt;=$AA$2,$AA$1,P94&gt;=$Z$2,$Z$1,P94&gt;=$Y$2,$Y$1,P94&gt;=$X$2,$X$1,P94&gt;=$W$2,$W$1,P94&lt;$W$2,$V$1),(IF(AND($N$2&gt;=$T$3,$N$2&lt;$U$3),_xlfn.IFS(P94&gt;=$AD$3,$AD$1,P94&gt;=$AC$3,$AC$1,P94&gt;=$AB$3,$AB$1,P94&gt;=$AA$3,$AA$1,P94&gt;=$Z$3,$Z$1,P94&gt;=$Y$3,$Y$1,P94&gt;=$X$3,$X$1,P94&gt;=$W$3,$W$1,P94&lt;$W$2,$V$1),(IF(AND($N$2&gt;=$T$4,$N$2&lt;$U$4),_xlfn.IFS(P94&gt;=$AD$4,$AD$1,P94&gt;=$AC$4,$AC$1,P94&gt;=$AB$4,$AB$1,P94&gt;=$AA$4,$AA$1,P94&gt;=$Z$4,$Z$1,P94&gt;=$Y$4,$Y$1,P94&gt;=$X$4,$X$1,P94&gt;=$W$4,$W$1,P94&lt;$W$2,$V$1),(IF(AND($N$2&gt;=$T$5,$N$2&lt;$U$5),_xlfn.IFS(P94&gt;=$AD$5,$AD$1,P94&gt;=$AC$5,$AC$1,P94&gt;=$AB$5,$AB$1,P94&gt;=$AA$5,$AA$1,P94&gt;=$Z$5,$Z$1,P94&gt;=$Y$5,$Y$1,P94&gt;=$X$5,$X$1,P94&gt;=$W$5,$W$1,P94&lt;$W$2,$V$1),(IF(AND($N$2&gt;=$T$6,$N$2&lt;$U$6),_xlfn.IFS(P94&gt;=$AD$6,$AD$1,P94&gt;=$AC$6,$AC$1,P94&gt;=$AB$6,$AB$1,P94&gt;=$AA$6,$AA$1,P94&gt;=$Z$6,$Z$1,P94&gt;=$Y$6,$Y$1,P94&gt;=$X$6,$X$1,P94&gt;=$W$6,$W$1,P94&lt;$W$2,$V$1),(IF(AND($N$2&gt;=$T$7,$N$2&lt;$U$7),_xlfn.IFS(P94&gt;=$AD$7,$AD$1,P94&gt;=$AC$7,$AC$1,P94&gt;=$AB$7,$AB$1,P94&gt;=$AA$7,$AA$1,P94&gt;=$Z$7,$Z$1,P94&gt;=$Y$7,$Y$1,P94&gt;=$X$7,$X$1,P94&gt;=$W$7,$W$1,P94&lt;$W$2,$V$1),(IF(AND($N$2&gt;=$T$8,$N$2&lt;$U$8),_xlfn.IFS(P94&gt;=$AD$8,$AD$1,P94&gt;=$AC$8,$AC$1,P94&gt;=$AB$8,$AB$1,P94&gt;=$AA$8,$AA$1,P94&gt;=$Z$8,$Z$1,P94&gt;=$Y$8,$Y$1,P94&gt;=$X$8,$X$1,P94&gt;=$W$8,$W$1,P94&lt;$W$2,$V$1),(IF(AND($N$2&gt;=$T$9,$N$2&lt;$U$9),_xlfn.IFS(P94&gt;=$AD$9,$AD$1,P94&gt;=$AC$9,$AC$1,P94&gt;=$AB$9,$AB$1,P94&gt;=$AA$9,$AA$1,P94&gt;=$Z$9,$Z$1,P94&gt;=$Y$9,$Y$1,P94&gt;=$X$9,$X$1,P94&gt;=$W$9,$W$1),$W$1))))))))))))))),IF(AND($N$2&gt;=$T$2,$N$2&lt;=$U$2),IF(P94&gt;=$W$2,$W$1,$V$1),IF(AND($N$2&gt;=$T$3,$N$2&lt;$U$3),IF(P94&gt;=$W$3,$W$1,$V$1),IF(AND($N$2&gt;=$T$4,$N$2&lt;$U$4),IF(P94&gt;=$W$4,$W$1,$V$1),IF(AND($N$2&gt;=$T$5,$N$2&lt;$U$5),IF(P94&gt;=$W$5,$W$1,$V$1),IF(AND($N$2&gt;=$T$6,$N$2&lt;$U$6),IF(P94&gt;=$W$6,$W$1,$V$1),IF(AND($N$2&gt;=$T$7,$N$2&lt;$U$7),IF(P94&gt;=$W$7,$W$1,$V$1),IF(AND($N$2&gt;=$T$8,$N$2&lt;$U$8),IF(P94&gt;=$W$8,$W$1,$V$1),IF(AND($N$2&gt;=$T$9,$N$2&lt;$U$9),IF(P94&gt;=$W$9,$W$1,$V$1),""))))))))),"")</f>
        <v>CC</v>
      </c>
      <c r="M94" s="9" t="str" cm="1">
        <f t="array" ref="M94">IF(E94&lt;&gt;"",IF(AND(E94&lt;&gt;"GR",E94&gt;=40,J94&gt;=30),_xlfn.IFS(Q94&gt;=$AG$2,$AD$19,Q94&gt;=$AG$3,$AC$19,Q94&gt;=$AG$4,$AB$19,Q94&gt;=$AG$5,$AA$19,Q94&gt;=$AG$6,$Z$19,Q94&gt;=$AG$7,$Y$19,Q94&gt;=$AG$8,$X$19,Q94&gt;=$AG$9,$V$19),L94),"")</f>
        <v>CC</v>
      </c>
      <c r="N94" s="9"/>
      <c r="O94" s="9"/>
      <c r="P94" s="9">
        <f t="shared" si="11"/>
        <v>53</v>
      </c>
      <c r="Q94" s="9">
        <f t="shared" si="12"/>
        <v>53</v>
      </c>
      <c r="R94" s="9">
        <f t="shared" si="13"/>
        <v>0.28999999999999998</v>
      </c>
    </row>
    <row r="95" spans="1:18" x14ac:dyDescent="0.35">
      <c r="A95" s="3" t="s">
        <v>8</v>
      </c>
      <c r="B95" s="3">
        <v>94</v>
      </c>
      <c r="C95" s="3">
        <v>20</v>
      </c>
      <c r="D95" s="3">
        <v>71</v>
      </c>
      <c r="E95" s="3" t="s">
        <v>34</v>
      </c>
      <c r="F95" s="22">
        <f t="shared" si="14"/>
        <v>71</v>
      </c>
      <c r="G95" s="22">
        <f t="shared" si="15"/>
        <v>20</v>
      </c>
      <c r="H95" s="22">
        <f t="shared" si="16"/>
        <v>71</v>
      </c>
      <c r="I95" s="9">
        <f>(H95*0.6)+(G95*0.4)</f>
        <v>50.6</v>
      </c>
      <c r="J95" s="9">
        <f t="shared" si="9"/>
        <v>50.6</v>
      </c>
      <c r="K95" s="10">
        <f t="shared" si="10"/>
        <v>2560.36</v>
      </c>
      <c r="L95" s="9" t="str" cm="1">
        <f t="array" ref="L95">IF(D95&lt;&gt;"",IF(AND(H95&gt;=40,I95&gt;=30),IF(AND($N$2&gt;=$T$2,$N$2&lt;=$U$2),_xlfn.IFS(P95&gt;=$AD$2,$AD$1,P95&gt;=$AC$2,$AC$1,P95&gt;=$AB$2,$AB$1,P95&gt;=$AA$2,$AA$1,P95&gt;=$Z$2,$Z$1,P95&gt;=$Y$2,$Y$1,P95&gt;=$X$2,$X$1,P95&gt;=$W$2,$W$1,P95&lt;$W$2,$V$1),(IF(AND($N$2&gt;=$T$3,$N$2&lt;$U$3),_xlfn.IFS(P95&gt;=$AD$3,$AD$1,P95&gt;=$AC$3,$AC$1,P95&gt;=$AB$3,$AB$1,P95&gt;=$AA$3,$AA$1,P95&gt;=$Z$3,$Z$1,P95&gt;=$Y$3,$Y$1,P95&gt;=$X$3,$X$1,P95&gt;=$W$3,$W$1,P95&lt;$W$2,$V$1),(IF(AND($N$2&gt;=$T$4,$N$2&lt;$U$4),_xlfn.IFS(P95&gt;=$AD$4,$AD$1,P95&gt;=$AC$4,$AC$1,P95&gt;=$AB$4,$AB$1,P95&gt;=$AA$4,$AA$1,P95&gt;=$Z$4,$Z$1,P95&gt;=$Y$4,$Y$1,P95&gt;=$X$4,$X$1,P95&gt;=$W$4,$W$1,P95&lt;$W$2,$V$1),(IF(AND($N$2&gt;=$T$5,$N$2&lt;$U$5),_xlfn.IFS(P95&gt;=$AD$5,$AD$1,P95&gt;=$AC$5,$AC$1,P95&gt;=$AB$5,$AB$1,P95&gt;=$AA$5,$AA$1,P95&gt;=$Z$5,$Z$1,P95&gt;=$Y$5,$Y$1,P95&gt;=$X$5,$X$1,P95&gt;=$W$5,$W$1,P95&lt;$W$2,$V$1),(IF(AND($N$2&gt;=$T$6,$N$2&lt;$U$6),_xlfn.IFS(P95&gt;=$AD$6,$AD$1,P95&gt;=$AC$6,$AC$1,P95&gt;=$AB$6,$AB$1,P95&gt;=$AA$6,$AA$1,P95&gt;=$Z$6,$Z$1,P95&gt;=$Y$6,$Y$1,P95&gt;=$X$6,$X$1,P95&gt;=$W$6,$W$1,P95&lt;$W$2,$V$1),(IF(AND($N$2&gt;=$T$7,$N$2&lt;$U$7),_xlfn.IFS(P95&gt;=$AD$7,$AD$1,P95&gt;=$AC$7,$AC$1,P95&gt;=$AB$7,$AB$1,P95&gt;=$AA$7,$AA$1,P95&gt;=$Z$7,$Z$1,P95&gt;=$Y$7,$Y$1,P95&gt;=$X$7,$X$1,P95&gt;=$W$7,$W$1,P95&lt;$W$2,$V$1),(IF(AND($N$2&gt;=$T$8,$N$2&lt;$U$8),_xlfn.IFS(P95&gt;=$AD$8,$AD$1,P95&gt;=$AC$8,$AC$1,P95&gt;=$AB$8,$AB$1,P95&gt;=$AA$8,$AA$1,P95&gt;=$Z$8,$Z$1,P95&gt;=$Y$8,$Y$1,P95&gt;=$X$8,$X$1,P95&gt;=$W$8,$W$1,P95&lt;$W$2,$V$1),(IF(AND($N$2&gt;=$T$9,$N$2&lt;$U$9),_xlfn.IFS(P95&gt;=$AD$9,$AD$1,P95&gt;=$AC$9,$AC$1,P95&gt;=$AB$9,$AB$1,P95&gt;=$AA$9,$AA$1,P95&gt;=$Z$9,$Z$1,P95&gt;=$Y$9,$Y$1,P95&gt;=$X$9,$X$1,P95&gt;=$W$9,$W$1),$W$1))))))))))))))),IF(AND($N$2&gt;=$T$2,$N$2&lt;=$U$2),IF(P95&gt;=$W$2,$W$1,$V$1),IF(AND($N$2&gt;=$T$3,$N$2&lt;$U$3),IF(P95&gt;=$W$3,$W$1,$V$1),IF(AND($N$2&gt;=$T$4,$N$2&lt;$U$4),IF(P95&gt;=$W$4,$W$1,$V$1),IF(AND($N$2&gt;=$T$5,$N$2&lt;$U$5),IF(P95&gt;=$W$5,$W$1,$V$1),IF(AND($N$2&gt;=$T$6,$N$2&lt;$U$6),IF(P95&gt;=$W$6,$W$1,$V$1),IF(AND($N$2&gt;=$T$7,$N$2&lt;$U$7),IF(P95&gt;=$W$7,$W$1,$V$1),IF(AND($N$2&gt;=$T$8,$N$2&lt;$U$8),IF(P95&gt;=$W$8,$W$1,$V$1),IF(AND($N$2&gt;=$T$9,$N$2&lt;$U$9),IF(P95&gt;=$W$9,$W$1,$V$1),""))))))))),"")</f>
        <v>CC</v>
      </c>
      <c r="M95" s="9" t="str" cm="1">
        <f t="array" ref="M95">IF(E95&lt;&gt;"",IF(AND(E95&lt;&gt;"GR",E95&gt;=40,J95&gt;=30),_xlfn.IFS(Q95&gt;=$AG$2,$AD$19,Q95&gt;=$AG$3,$AC$19,Q95&gt;=$AG$4,$AB$19,Q95&gt;=$AG$5,$AA$19,Q95&gt;=$AG$6,$Z$19,Q95&gt;=$AG$7,$Y$19,Q95&gt;=$AG$8,$X$19,Q95&gt;=$AG$9,$V$19),L95),"")</f>
        <v>CC</v>
      </c>
      <c r="N95" s="9"/>
      <c r="O95" s="9"/>
      <c r="P95" s="9">
        <f t="shared" si="11"/>
        <v>53</v>
      </c>
      <c r="Q95" s="9">
        <f t="shared" si="12"/>
        <v>53</v>
      </c>
      <c r="R95" s="9">
        <f t="shared" si="13"/>
        <v>0.27</v>
      </c>
    </row>
    <row r="96" spans="1:18" x14ac:dyDescent="0.35">
      <c r="A96" s="3" t="s">
        <v>8</v>
      </c>
      <c r="B96" s="3">
        <v>95</v>
      </c>
      <c r="C96" s="3">
        <v>18</v>
      </c>
      <c r="D96" s="3">
        <v>72</v>
      </c>
      <c r="E96" s="3" t="s">
        <v>34</v>
      </c>
      <c r="F96" s="22">
        <f t="shared" si="14"/>
        <v>72</v>
      </c>
      <c r="G96" s="22">
        <f t="shared" si="15"/>
        <v>18</v>
      </c>
      <c r="H96" s="22">
        <f t="shared" si="16"/>
        <v>72</v>
      </c>
      <c r="I96" s="9">
        <f>(H96*0.6)+(G96*0.4)</f>
        <v>50.4</v>
      </c>
      <c r="J96" s="9">
        <f t="shared" si="9"/>
        <v>50.4</v>
      </c>
      <c r="K96" s="10">
        <f t="shared" si="10"/>
        <v>2540.16</v>
      </c>
      <c r="L96" s="9" t="str" cm="1">
        <f t="array" ref="L96">IF(D96&lt;&gt;"",IF(AND(H96&gt;=40,I96&gt;=30),IF(AND($N$2&gt;=$T$2,$N$2&lt;=$U$2),_xlfn.IFS(P96&gt;=$AD$2,$AD$1,P96&gt;=$AC$2,$AC$1,P96&gt;=$AB$2,$AB$1,P96&gt;=$AA$2,$AA$1,P96&gt;=$Z$2,$Z$1,P96&gt;=$Y$2,$Y$1,P96&gt;=$X$2,$X$1,P96&gt;=$W$2,$W$1,P96&lt;$W$2,$V$1),(IF(AND($N$2&gt;=$T$3,$N$2&lt;$U$3),_xlfn.IFS(P96&gt;=$AD$3,$AD$1,P96&gt;=$AC$3,$AC$1,P96&gt;=$AB$3,$AB$1,P96&gt;=$AA$3,$AA$1,P96&gt;=$Z$3,$Z$1,P96&gt;=$Y$3,$Y$1,P96&gt;=$X$3,$X$1,P96&gt;=$W$3,$W$1,P96&lt;$W$2,$V$1),(IF(AND($N$2&gt;=$T$4,$N$2&lt;$U$4),_xlfn.IFS(P96&gt;=$AD$4,$AD$1,P96&gt;=$AC$4,$AC$1,P96&gt;=$AB$4,$AB$1,P96&gt;=$AA$4,$AA$1,P96&gt;=$Z$4,$Z$1,P96&gt;=$Y$4,$Y$1,P96&gt;=$X$4,$X$1,P96&gt;=$W$4,$W$1,P96&lt;$W$2,$V$1),(IF(AND($N$2&gt;=$T$5,$N$2&lt;$U$5),_xlfn.IFS(P96&gt;=$AD$5,$AD$1,P96&gt;=$AC$5,$AC$1,P96&gt;=$AB$5,$AB$1,P96&gt;=$AA$5,$AA$1,P96&gt;=$Z$5,$Z$1,P96&gt;=$Y$5,$Y$1,P96&gt;=$X$5,$X$1,P96&gt;=$W$5,$W$1,P96&lt;$W$2,$V$1),(IF(AND($N$2&gt;=$T$6,$N$2&lt;$U$6),_xlfn.IFS(P96&gt;=$AD$6,$AD$1,P96&gt;=$AC$6,$AC$1,P96&gt;=$AB$6,$AB$1,P96&gt;=$AA$6,$AA$1,P96&gt;=$Z$6,$Z$1,P96&gt;=$Y$6,$Y$1,P96&gt;=$X$6,$X$1,P96&gt;=$W$6,$W$1,P96&lt;$W$2,$V$1),(IF(AND($N$2&gt;=$T$7,$N$2&lt;$U$7),_xlfn.IFS(P96&gt;=$AD$7,$AD$1,P96&gt;=$AC$7,$AC$1,P96&gt;=$AB$7,$AB$1,P96&gt;=$AA$7,$AA$1,P96&gt;=$Z$7,$Z$1,P96&gt;=$Y$7,$Y$1,P96&gt;=$X$7,$X$1,P96&gt;=$W$7,$W$1,P96&lt;$W$2,$V$1),(IF(AND($N$2&gt;=$T$8,$N$2&lt;$U$8),_xlfn.IFS(P96&gt;=$AD$8,$AD$1,P96&gt;=$AC$8,$AC$1,P96&gt;=$AB$8,$AB$1,P96&gt;=$AA$8,$AA$1,P96&gt;=$Z$8,$Z$1,P96&gt;=$Y$8,$Y$1,P96&gt;=$X$8,$X$1,P96&gt;=$W$8,$W$1,P96&lt;$W$2,$V$1),(IF(AND($N$2&gt;=$T$9,$N$2&lt;$U$9),_xlfn.IFS(P96&gt;=$AD$9,$AD$1,P96&gt;=$AC$9,$AC$1,P96&gt;=$AB$9,$AB$1,P96&gt;=$AA$9,$AA$1,P96&gt;=$Z$9,$Z$1,P96&gt;=$Y$9,$Y$1,P96&gt;=$X$9,$X$1,P96&gt;=$W$9,$W$1),$W$1))))))))))))))),IF(AND($N$2&gt;=$T$2,$N$2&lt;=$U$2),IF(P96&gt;=$W$2,$W$1,$V$1),IF(AND($N$2&gt;=$T$3,$N$2&lt;$U$3),IF(P96&gt;=$W$3,$W$1,$V$1),IF(AND($N$2&gt;=$T$4,$N$2&lt;$U$4),IF(P96&gt;=$W$4,$W$1,$V$1),IF(AND($N$2&gt;=$T$5,$N$2&lt;$U$5),IF(P96&gt;=$W$5,$W$1,$V$1),IF(AND($N$2&gt;=$T$6,$N$2&lt;$U$6),IF(P96&gt;=$W$6,$W$1,$V$1),IF(AND($N$2&gt;=$T$7,$N$2&lt;$U$7),IF(P96&gt;=$W$7,$W$1,$V$1),IF(AND($N$2&gt;=$T$8,$N$2&lt;$U$8),IF(P96&gt;=$W$8,$W$1,$V$1),IF(AND($N$2&gt;=$T$9,$N$2&lt;$U$9),IF(P96&gt;=$W$9,$W$1,$V$1),""))))))))),"")</f>
        <v>CC</v>
      </c>
      <c r="M96" s="9" t="str" cm="1">
        <f t="array" ref="M96">IF(E96&lt;&gt;"",IF(AND(E96&lt;&gt;"GR",E96&gt;=40,J96&gt;=30),_xlfn.IFS(Q96&gt;=$AG$2,$AD$19,Q96&gt;=$AG$3,$AC$19,Q96&gt;=$AG$4,$AB$19,Q96&gt;=$AG$5,$AA$19,Q96&gt;=$AG$6,$Z$19,Q96&gt;=$AG$7,$Y$19,Q96&gt;=$AG$8,$X$19,Q96&gt;=$AG$9,$V$19),L96),"")</f>
        <v>CC</v>
      </c>
      <c r="N96" s="9"/>
      <c r="O96" s="9"/>
      <c r="P96" s="9">
        <f t="shared" si="11"/>
        <v>53</v>
      </c>
      <c r="Q96" s="9">
        <f t="shared" si="12"/>
        <v>53</v>
      </c>
      <c r="R96" s="9">
        <f t="shared" si="13"/>
        <v>0.25</v>
      </c>
    </row>
    <row r="97" spans="1:18" x14ac:dyDescent="0.35">
      <c r="A97" s="3" t="s">
        <v>8</v>
      </c>
      <c r="B97" s="3">
        <v>96</v>
      </c>
      <c r="C97" s="3">
        <v>21</v>
      </c>
      <c r="D97" s="3">
        <v>70</v>
      </c>
      <c r="E97" s="3" t="s">
        <v>34</v>
      </c>
      <c r="F97" s="22">
        <f t="shared" si="14"/>
        <v>70</v>
      </c>
      <c r="G97" s="22">
        <f t="shared" si="15"/>
        <v>21</v>
      </c>
      <c r="H97" s="22">
        <f t="shared" si="16"/>
        <v>70</v>
      </c>
      <c r="I97" s="9">
        <f t="shared" si="17"/>
        <v>50.4</v>
      </c>
      <c r="J97" s="9">
        <f t="shared" si="9"/>
        <v>50.4</v>
      </c>
      <c r="K97" s="10">
        <f t="shared" si="10"/>
        <v>2540.16</v>
      </c>
      <c r="L97" s="9" t="str" cm="1">
        <f t="array" ref="L97">IF(D97&lt;&gt;"",IF(AND(H97&gt;=40,I97&gt;=30),IF(AND($N$2&gt;=$T$2,$N$2&lt;=$U$2),_xlfn.IFS(P97&gt;=$AD$2,$AD$1,P97&gt;=$AC$2,$AC$1,P97&gt;=$AB$2,$AB$1,P97&gt;=$AA$2,$AA$1,P97&gt;=$Z$2,$Z$1,P97&gt;=$Y$2,$Y$1,P97&gt;=$X$2,$X$1,P97&gt;=$W$2,$W$1,P97&lt;$W$2,$V$1),(IF(AND($N$2&gt;=$T$3,$N$2&lt;$U$3),_xlfn.IFS(P97&gt;=$AD$3,$AD$1,P97&gt;=$AC$3,$AC$1,P97&gt;=$AB$3,$AB$1,P97&gt;=$AA$3,$AA$1,P97&gt;=$Z$3,$Z$1,P97&gt;=$Y$3,$Y$1,P97&gt;=$X$3,$X$1,P97&gt;=$W$3,$W$1,P97&lt;$W$2,$V$1),(IF(AND($N$2&gt;=$T$4,$N$2&lt;$U$4),_xlfn.IFS(P97&gt;=$AD$4,$AD$1,P97&gt;=$AC$4,$AC$1,P97&gt;=$AB$4,$AB$1,P97&gt;=$AA$4,$AA$1,P97&gt;=$Z$4,$Z$1,P97&gt;=$Y$4,$Y$1,P97&gt;=$X$4,$X$1,P97&gt;=$W$4,$W$1,P97&lt;$W$2,$V$1),(IF(AND($N$2&gt;=$T$5,$N$2&lt;$U$5),_xlfn.IFS(P97&gt;=$AD$5,$AD$1,P97&gt;=$AC$5,$AC$1,P97&gt;=$AB$5,$AB$1,P97&gt;=$AA$5,$AA$1,P97&gt;=$Z$5,$Z$1,P97&gt;=$Y$5,$Y$1,P97&gt;=$X$5,$X$1,P97&gt;=$W$5,$W$1,P97&lt;$W$2,$V$1),(IF(AND($N$2&gt;=$T$6,$N$2&lt;$U$6),_xlfn.IFS(P97&gt;=$AD$6,$AD$1,P97&gt;=$AC$6,$AC$1,P97&gt;=$AB$6,$AB$1,P97&gt;=$AA$6,$AA$1,P97&gt;=$Z$6,$Z$1,P97&gt;=$Y$6,$Y$1,P97&gt;=$X$6,$X$1,P97&gt;=$W$6,$W$1,P97&lt;$W$2,$V$1),(IF(AND($N$2&gt;=$T$7,$N$2&lt;$U$7),_xlfn.IFS(P97&gt;=$AD$7,$AD$1,P97&gt;=$AC$7,$AC$1,P97&gt;=$AB$7,$AB$1,P97&gt;=$AA$7,$AA$1,P97&gt;=$Z$7,$Z$1,P97&gt;=$Y$7,$Y$1,P97&gt;=$X$7,$X$1,P97&gt;=$W$7,$W$1,P97&lt;$W$2,$V$1),(IF(AND($N$2&gt;=$T$8,$N$2&lt;$U$8),_xlfn.IFS(P97&gt;=$AD$8,$AD$1,P97&gt;=$AC$8,$AC$1,P97&gt;=$AB$8,$AB$1,P97&gt;=$AA$8,$AA$1,P97&gt;=$Z$8,$Z$1,P97&gt;=$Y$8,$Y$1,P97&gt;=$X$8,$X$1,P97&gt;=$W$8,$W$1,P97&lt;$W$2,$V$1),(IF(AND($N$2&gt;=$T$9,$N$2&lt;$U$9),_xlfn.IFS(P97&gt;=$AD$9,$AD$1,P97&gt;=$AC$9,$AC$1,P97&gt;=$AB$9,$AB$1,P97&gt;=$AA$9,$AA$1,P97&gt;=$Z$9,$Z$1,P97&gt;=$Y$9,$Y$1,P97&gt;=$X$9,$X$1,P97&gt;=$W$9,$W$1),$W$1))))))))))))))),IF(AND($N$2&gt;=$T$2,$N$2&lt;=$U$2),IF(P97&gt;=$W$2,$W$1,$V$1),IF(AND($N$2&gt;=$T$3,$N$2&lt;$U$3),IF(P97&gt;=$W$3,$W$1,$V$1),IF(AND($N$2&gt;=$T$4,$N$2&lt;$U$4),IF(P97&gt;=$W$4,$W$1,$V$1),IF(AND($N$2&gt;=$T$5,$N$2&lt;$U$5),IF(P97&gt;=$W$5,$W$1,$V$1),IF(AND($N$2&gt;=$T$6,$N$2&lt;$U$6),IF(P97&gt;=$W$6,$W$1,$V$1),IF(AND($N$2&gt;=$T$7,$N$2&lt;$U$7),IF(P97&gt;=$W$7,$W$1,$V$1),IF(AND($N$2&gt;=$T$8,$N$2&lt;$U$8),IF(P97&gt;=$W$8,$W$1,$V$1),IF(AND($N$2&gt;=$T$9,$N$2&lt;$U$9),IF(P97&gt;=$W$9,$W$1,$V$1),""))))))))),"")</f>
        <v>CC</v>
      </c>
      <c r="M97" s="9" t="str" cm="1">
        <f t="array" ref="M97">IF(E97&lt;&gt;"",IF(AND(E97&lt;&gt;"GR",E97&gt;=40,J97&gt;=30),_xlfn.IFS(Q97&gt;=$AG$2,$AD$19,Q97&gt;=$AG$3,$AC$19,Q97&gt;=$AG$4,$AB$19,Q97&gt;=$AG$5,$AA$19,Q97&gt;=$AG$6,$Z$19,Q97&gt;=$AG$7,$Y$19,Q97&gt;=$AG$8,$X$19,Q97&gt;=$AG$9,$V$19),L97),"")</f>
        <v>CC</v>
      </c>
      <c r="N97" s="9"/>
      <c r="O97" s="9"/>
      <c r="P97" s="9">
        <f t="shared" si="11"/>
        <v>53</v>
      </c>
      <c r="Q97" s="9">
        <f t="shared" si="12"/>
        <v>53</v>
      </c>
      <c r="R97" s="9">
        <f t="shared" si="13"/>
        <v>0.25</v>
      </c>
    </row>
    <row r="98" spans="1:18" x14ac:dyDescent="0.35">
      <c r="A98" s="3" t="s">
        <v>8</v>
      </c>
      <c r="B98" s="3">
        <v>97</v>
      </c>
      <c r="C98" s="3">
        <v>15</v>
      </c>
      <c r="D98" s="3">
        <v>74</v>
      </c>
      <c r="E98" s="3" t="s">
        <v>34</v>
      </c>
      <c r="F98" s="22">
        <f t="shared" si="14"/>
        <v>74</v>
      </c>
      <c r="G98" s="22">
        <f t="shared" si="15"/>
        <v>15</v>
      </c>
      <c r="H98" s="22">
        <f t="shared" si="16"/>
        <v>74</v>
      </c>
      <c r="I98" s="9">
        <f t="shared" si="17"/>
        <v>50.4</v>
      </c>
      <c r="J98" s="9">
        <f t="shared" si="9"/>
        <v>50.4</v>
      </c>
      <c r="K98" s="10">
        <f t="shared" si="10"/>
        <v>2540.16</v>
      </c>
      <c r="L98" s="9" t="str" cm="1">
        <f t="array" ref="L98">IF(D98&lt;&gt;"",IF(AND(H98&gt;=40,I98&gt;=30),IF(AND($N$2&gt;=$T$2,$N$2&lt;=$U$2),_xlfn.IFS(P98&gt;=$AD$2,$AD$1,P98&gt;=$AC$2,$AC$1,P98&gt;=$AB$2,$AB$1,P98&gt;=$AA$2,$AA$1,P98&gt;=$Z$2,$Z$1,P98&gt;=$Y$2,$Y$1,P98&gt;=$X$2,$X$1,P98&gt;=$W$2,$W$1,P98&lt;$W$2,$V$1),(IF(AND($N$2&gt;=$T$3,$N$2&lt;$U$3),_xlfn.IFS(P98&gt;=$AD$3,$AD$1,P98&gt;=$AC$3,$AC$1,P98&gt;=$AB$3,$AB$1,P98&gt;=$AA$3,$AA$1,P98&gt;=$Z$3,$Z$1,P98&gt;=$Y$3,$Y$1,P98&gt;=$X$3,$X$1,P98&gt;=$W$3,$W$1,P98&lt;$W$2,$V$1),(IF(AND($N$2&gt;=$T$4,$N$2&lt;$U$4),_xlfn.IFS(P98&gt;=$AD$4,$AD$1,P98&gt;=$AC$4,$AC$1,P98&gt;=$AB$4,$AB$1,P98&gt;=$AA$4,$AA$1,P98&gt;=$Z$4,$Z$1,P98&gt;=$Y$4,$Y$1,P98&gt;=$X$4,$X$1,P98&gt;=$W$4,$W$1,P98&lt;$W$2,$V$1),(IF(AND($N$2&gt;=$T$5,$N$2&lt;$U$5),_xlfn.IFS(P98&gt;=$AD$5,$AD$1,P98&gt;=$AC$5,$AC$1,P98&gt;=$AB$5,$AB$1,P98&gt;=$AA$5,$AA$1,P98&gt;=$Z$5,$Z$1,P98&gt;=$Y$5,$Y$1,P98&gt;=$X$5,$X$1,P98&gt;=$W$5,$W$1,P98&lt;$W$2,$V$1),(IF(AND($N$2&gt;=$T$6,$N$2&lt;$U$6),_xlfn.IFS(P98&gt;=$AD$6,$AD$1,P98&gt;=$AC$6,$AC$1,P98&gt;=$AB$6,$AB$1,P98&gt;=$AA$6,$AA$1,P98&gt;=$Z$6,$Z$1,P98&gt;=$Y$6,$Y$1,P98&gt;=$X$6,$X$1,P98&gt;=$W$6,$W$1,P98&lt;$W$2,$V$1),(IF(AND($N$2&gt;=$T$7,$N$2&lt;$U$7),_xlfn.IFS(P98&gt;=$AD$7,$AD$1,P98&gt;=$AC$7,$AC$1,P98&gt;=$AB$7,$AB$1,P98&gt;=$AA$7,$AA$1,P98&gt;=$Z$7,$Z$1,P98&gt;=$Y$7,$Y$1,P98&gt;=$X$7,$X$1,P98&gt;=$W$7,$W$1,P98&lt;$W$2,$V$1),(IF(AND($N$2&gt;=$T$8,$N$2&lt;$U$8),_xlfn.IFS(P98&gt;=$AD$8,$AD$1,P98&gt;=$AC$8,$AC$1,P98&gt;=$AB$8,$AB$1,P98&gt;=$AA$8,$AA$1,P98&gt;=$Z$8,$Z$1,P98&gt;=$Y$8,$Y$1,P98&gt;=$X$8,$X$1,P98&gt;=$W$8,$W$1,P98&lt;$W$2,$V$1),(IF(AND($N$2&gt;=$T$9,$N$2&lt;$U$9),_xlfn.IFS(P98&gt;=$AD$9,$AD$1,P98&gt;=$AC$9,$AC$1,P98&gt;=$AB$9,$AB$1,P98&gt;=$AA$9,$AA$1,P98&gt;=$Z$9,$Z$1,P98&gt;=$Y$9,$Y$1,P98&gt;=$X$9,$X$1,P98&gt;=$W$9,$W$1),$W$1))))))))))))))),IF(AND($N$2&gt;=$T$2,$N$2&lt;=$U$2),IF(P98&gt;=$W$2,$W$1,$V$1),IF(AND($N$2&gt;=$T$3,$N$2&lt;$U$3),IF(P98&gt;=$W$3,$W$1,$V$1),IF(AND($N$2&gt;=$T$4,$N$2&lt;$U$4),IF(P98&gt;=$W$4,$W$1,$V$1),IF(AND($N$2&gt;=$T$5,$N$2&lt;$U$5),IF(P98&gt;=$W$5,$W$1,$V$1),IF(AND($N$2&gt;=$T$6,$N$2&lt;$U$6),IF(P98&gt;=$W$6,$W$1,$V$1),IF(AND($N$2&gt;=$T$7,$N$2&lt;$U$7),IF(P98&gt;=$W$7,$W$1,$V$1),IF(AND($N$2&gt;=$T$8,$N$2&lt;$U$8),IF(P98&gt;=$W$8,$W$1,$V$1),IF(AND($N$2&gt;=$T$9,$N$2&lt;$U$9),IF(P98&gt;=$W$9,$W$1,$V$1),""))))))))),"")</f>
        <v>CC</v>
      </c>
      <c r="M98" s="9" t="str" cm="1">
        <f t="array" ref="M98">IF(E98&lt;&gt;"",IF(AND(E98&lt;&gt;"GR",E98&gt;=40,J98&gt;=30),_xlfn.IFS(Q98&gt;=$AG$2,$AD$19,Q98&gt;=$AG$3,$AC$19,Q98&gt;=$AG$4,$AB$19,Q98&gt;=$AG$5,$AA$19,Q98&gt;=$AG$6,$Z$19,Q98&gt;=$AG$7,$Y$19,Q98&gt;=$AG$8,$X$19,Q98&gt;=$AG$9,$V$19),L98),"")</f>
        <v>CC</v>
      </c>
      <c r="N98" s="9"/>
      <c r="O98" s="9"/>
      <c r="P98" s="9">
        <f t="shared" si="11"/>
        <v>53</v>
      </c>
      <c r="Q98" s="9">
        <f t="shared" si="12"/>
        <v>53</v>
      </c>
      <c r="R98" s="9">
        <f t="shared" si="13"/>
        <v>0.25</v>
      </c>
    </row>
    <row r="99" spans="1:18" x14ac:dyDescent="0.35">
      <c r="A99" s="3" t="s">
        <v>8</v>
      </c>
      <c r="B99" s="3">
        <v>98</v>
      </c>
      <c r="C99" s="3">
        <v>25</v>
      </c>
      <c r="D99" s="3">
        <v>67</v>
      </c>
      <c r="E99" s="3" t="s">
        <v>34</v>
      </c>
      <c r="F99" s="22">
        <f t="shared" si="14"/>
        <v>67</v>
      </c>
      <c r="G99" s="22">
        <f t="shared" si="15"/>
        <v>25</v>
      </c>
      <c r="H99" s="22">
        <f t="shared" si="16"/>
        <v>67</v>
      </c>
      <c r="I99" s="19">
        <f t="shared" si="17"/>
        <v>50.199999999999996</v>
      </c>
      <c r="J99" s="9">
        <f t="shared" si="9"/>
        <v>50.2</v>
      </c>
      <c r="K99" s="10">
        <f t="shared" si="10"/>
        <v>2520.0399999999995</v>
      </c>
      <c r="L99" s="9" t="str" cm="1">
        <f t="array" ref="L99">IF(D99&lt;&gt;"",IF(AND(H99&gt;=40,I99&gt;=30),IF(AND($N$2&gt;=$T$2,$N$2&lt;=$U$2),_xlfn.IFS(P99&gt;=$AD$2,$AD$1,P99&gt;=$AC$2,$AC$1,P99&gt;=$AB$2,$AB$1,P99&gt;=$AA$2,$AA$1,P99&gt;=$Z$2,$Z$1,P99&gt;=$Y$2,$Y$1,P99&gt;=$X$2,$X$1,P99&gt;=$W$2,$W$1,P99&lt;$W$2,$V$1),(IF(AND($N$2&gt;=$T$3,$N$2&lt;$U$3),_xlfn.IFS(P99&gt;=$AD$3,$AD$1,P99&gt;=$AC$3,$AC$1,P99&gt;=$AB$3,$AB$1,P99&gt;=$AA$3,$AA$1,P99&gt;=$Z$3,$Z$1,P99&gt;=$Y$3,$Y$1,P99&gt;=$X$3,$X$1,P99&gt;=$W$3,$W$1,P99&lt;$W$2,$V$1),(IF(AND($N$2&gt;=$T$4,$N$2&lt;$U$4),_xlfn.IFS(P99&gt;=$AD$4,$AD$1,P99&gt;=$AC$4,$AC$1,P99&gt;=$AB$4,$AB$1,P99&gt;=$AA$4,$AA$1,P99&gt;=$Z$4,$Z$1,P99&gt;=$Y$4,$Y$1,P99&gt;=$X$4,$X$1,P99&gt;=$W$4,$W$1,P99&lt;$W$2,$V$1),(IF(AND($N$2&gt;=$T$5,$N$2&lt;$U$5),_xlfn.IFS(P99&gt;=$AD$5,$AD$1,P99&gt;=$AC$5,$AC$1,P99&gt;=$AB$5,$AB$1,P99&gt;=$AA$5,$AA$1,P99&gt;=$Z$5,$Z$1,P99&gt;=$Y$5,$Y$1,P99&gt;=$X$5,$X$1,P99&gt;=$W$5,$W$1,P99&lt;$W$2,$V$1),(IF(AND($N$2&gt;=$T$6,$N$2&lt;$U$6),_xlfn.IFS(P99&gt;=$AD$6,$AD$1,P99&gt;=$AC$6,$AC$1,P99&gt;=$AB$6,$AB$1,P99&gt;=$AA$6,$AA$1,P99&gt;=$Z$6,$Z$1,P99&gt;=$Y$6,$Y$1,P99&gt;=$X$6,$X$1,P99&gt;=$W$6,$W$1,P99&lt;$W$2,$V$1),(IF(AND($N$2&gt;=$T$7,$N$2&lt;$U$7),_xlfn.IFS(P99&gt;=$AD$7,$AD$1,P99&gt;=$AC$7,$AC$1,P99&gt;=$AB$7,$AB$1,P99&gt;=$AA$7,$AA$1,P99&gt;=$Z$7,$Z$1,P99&gt;=$Y$7,$Y$1,P99&gt;=$X$7,$X$1,P99&gt;=$W$7,$W$1,P99&lt;$W$2,$V$1),(IF(AND($N$2&gt;=$T$8,$N$2&lt;$U$8),_xlfn.IFS(P99&gt;=$AD$8,$AD$1,P99&gt;=$AC$8,$AC$1,P99&gt;=$AB$8,$AB$1,P99&gt;=$AA$8,$AA$1,P99&gt;=$Z$8,$Z$1,P99&gt;=$Y$8,$Y$1,P99&gt;=$X$8,$X$1,P99&gt;=$W$8,$W$1,P99&lt;$W$2,$V$1),(IF(AND($N$2&gt;=$T$9,$N$2&lt;$U$9),_xlfn.IFS(P99&gt;=$AD$9,$AD$1,P99&gt;=$AC$9,$AC$1,P99&gt;=$AB$9,$AB$1,P99&gt;=$AA$9,$AA$1,P99&gt;=$Z$9,$Z$1,P99&gt;=$Y$9,$Y$1,P99&gt;=$X$9,$X$1,P99&gt;=$W$9,$W$1),$W$1))))))))))))))),IF(AND($N$2&gt;=$T$2,$N$2&lt;=$U$2),IF(P99&gt;=$W$2,$W$1,$V$1),IF(AND($N$2&gt;=$T$3,$N$2&lt;$U$3),IF(P99&gt;=$W$3,$W$1,$V$1),IF(AND($N$2&gt;=$T$4,$N$2&lt;$U$4),IF(P99&gt;=$W$4,$W$1,$V$1),IF(AND($N$2&gt;=$T$5,$N$2&lt;$U$5),IF(P99&gt;=$W$5,$W$1,$V$1),IF(AND($N$2&gt;=$T$6,$N$2&lt;$U$6),IF(P99&gt;=$W$6,$W$1,$V$1),IF(AND($N$2&gt;=$T$7,$N$2&lt;$U$7),IF(P99&gt;=$W$7,$W$1,$V$1),IF(AND($N$2&gt;=$T$8,$N$2&lt;$U$8),IF(P99&gt;=$W$8,$W$1,$V$1),IF(AND($N$2&gt;=$T$9,$N$2&lt;$U$9),IF(P99&gt;=$W$9,$W$1,$V$1),""))))))))),"")</f>
        <v>CC</v>
      </c>
      <c r="M99" s="9" t="str" cm="1">
        <f t="array" ref="M99">IF(E99&lt;&gt;"",IF(AND(E99&lt;&gt;"GR",E99&gt;=40,J99&gt;=30),_xlfn.IFS(Q99&gt;=$AG$2,$AD$19,Q99&gt;=$AG$3,$AC$19,Q99&gt;=$AG$4,$AB$19,Q99&gt;=$AG$5,$AA$19,Q99&gt;=$AG$6,$Z$19,Q99&gt;=$AG$7,$Y$19,Q99&gt;=$AG$8,$X$19,Q99&gt;=$AG$9,$V$19),L99),"")</f>
        <v>CC</v>
      </c>
      <c r="N99" s="9"/>
      <c r="O99" s="9"/>
      <c r="P99" s="9">
        <f t="shared" si="11"/>
        <v>52</v>
      </c>
      <c r="Q99" s="9">
        <f t="shared" si="12"/>
        <v>52</v>
      </c>
      <c r="R99" s="9">
        <f t="shared" si="13"/>
        <v>0.24</v>
      </c>
    </row>
    <row r="100" spans="1:18" x14ac:dyDescent="0.35">
      <c r="A100" s="3" t="s">
        <v>8</v>
      </c>
      <c r="B100" s="3">
        <v>99</v>
      </c>
      <c r="C100" s="3">
        <v>13</v>
      </c>
      <c r="D100" s="3">
        <v>75</v>
      </c>
      <c r="E100" s="3" t="s">
        <v>34</v>
      </c>
      <c r="F100" s="22">
        <f t="shared" si="14"/>
        <v>75</v>
      </c>
      <c r="G100" s="22">
        <f t="shared" si="15"/>
        <v>13</v>
      </c>
      <c r="H100" s="22">
        <f t="shared" si="16"/>
        <v>75</v>
      </c>
      <c r="I100" s="19">
        <f t="shared" si="17"/>
        <v>50.2</v>
      </c>
      <c r="J100" s="9">
        <f t="shared" si="9"/>
        <v>50.2</v>
      </c>
      <c r="K100" s="10">
        <f t="shared" si="10"/>
        <v>2520.0400000000004</v>
      </c>
      <c r="L100" s="9" t="str" cm="1">
        <f t="array" ref="L100">IF(D100&lt;&gt;"",IF(AND(H100&gt;=40,I100&gt;=30),IF(AND($N$2&gt;=$T$2,$N$2&lt;=$U$2),_xlfn.IFS(P100&gt;=$AD$2,$AD$1,P100&gt;=$AC$2,$AC$1,P100&gt;=$AB$2,$AB$1,P100&gt;=$AA$2,$AA$1,P100&gt;=$Z$2,$Z$1,P100&gt;=$Y$2,$Y$1,P100&gt;=$X$2,$X$1,P100&gt;=$W$2,$W$1,P100&lt;$W$2,$V$1),(IF(AND($N$2&gt;=$T$3,$N$2&lt;$U$3),_xlfn.IFS(P100&gt;=$AD$3,$AD$1,P100&gt;=$AC$3,$AC$1,P100&gt;=$AB$3,$AB$1,P100&gt;=$AA$3,$AA$1,P100&gt;=$Z$3,$Z$1,P100&gt;=$Y$3,$Y$1,P100&gt;=$X$3,$X$1,P100&gt;=$W$3,$W$1,P100&lt;$W$2,$V$1),(IF(AND($N$2&gt;=$T$4,$N$2&lt;$U$4),_xlfn.IFS(P100&gt;=$AD$4,$AD$1,P100&gt;=$AC$4,$AC$1,P100&gt;=$AB$4,$AB$1,P100&gt;=$AA$4,$AA$1,P100&gt;=$Z$4,$Z$1,P100&gt;=$Y$4,$Y$1,P100&gt;=$X$4,$X$1,P100&gt;=$W$4,$W$1,P100&lt;$W$2,$V$1),(IF(AND($N$2&gt;=$T$5,$N$2&lt;$U$5),_xlfn.IFS(P100&gt;=$AD$5,$AD$1,P100&gt;=$AC$5,$AC$1,P100&gt;=$AB$5,$AB$1,P100&gt;=$AA$5,$AA$1,P100&gt;=$Z$5,$Z$1,P100&gt;=$Y$5,$Y$1,P100&gt;=$X$5,$X$1,P100&gt;=$W$5,$W$1,P100&lt;$W$2,$V$1),(IF(AND($N$2&gt;=$T$6,$N$2&lt;$U$6),_xlfn.IFS(P100&gt;=$AD$6,$AD$1,P100&gt;=$AC$6,$AC$1,P100&gt;=$AB$6,$AB$1,P100&gt;=$AA$6,$AA$1,P100&gt;=$Z$6,$Z$1,P100&gt;=$Y$6,$Y$1,P100&gt;=$X$6,$X$1,P100&gt;=$W$6,$W$1,P100&lt;$W$2,$V$1),(IF(AND($N$2&gt;=$T$7,$N$2&lt;$U$7),_xlfn.IFS(P100&gt;=$AD$7,$AD$1,P100&gt;=$AC$7,$AC$1,P100&gt;=$AB$7,$AB$1,P100&gt;=$AA$7,$AA$1,P100&gt;=$Z$7,$Z$1,P100&gt;=$Y$7,$Y$1,P100&gt;=$X$7,$X$1,P100&gt;=$W$7,$W$1,P100&lt;$W$2,$V$1),(IF(AND($N$2&gt;=$T$8,$N$2&lt;$U$8),_xlfn.IFS(P100&gt;=$AD$8,$AD$1,P100&gt;=$AC$8,$AC$1,P100&gt;=$AB$8,$AB$1,P100&gt;=$AA$8,$AA$1,P100&gt;=$Z$8,$Z$1,P100&gt;=$Y$8,$Y$1,P100&gt;=$X$8,$X$1,P100&gt;=$W$8,$W$1,P100&lt;$W$2,$V$1),(IF(AND($N$2&gt;=$T$9,$N$2&lt;$U$9),_xlfn.IFS(P100&gt;=$AD$9,$AD$1,P100&gt;=$AC$9,$AC$1,P100&gt;=$AB$9,$AB$1,P100&gt;=$AA$9,$AA$1,P100&gt;=$Z$9,$Z$1,P100&gt;=$Y$9,$Y$1,P100&gt;=$X$9,$X$1,P100&gt;=$W$9,$W$1),$W$1))))))))))))))),IF(AND($N$2&gt;=$T$2,$N$2&lt;=$U$2),IF(P100&gt;=$W$2,$W$1,$V$1),IF(AND($N$2&gt;=$T$3,$N$2&lt;$U$3),IF(P100&gt;=$W$3,$W$1,$V$1),IF(AND($N$2&gt;=$T$4,$N$2&lt;$U$4),IF(P100&gt;=$W$4,$W$1,$V$1),IF(AND($N$2&gt;=$T$5,$N$2&lt;$U$5),IF(P100&gt;=$W$5,$W$1,$V$1),IF(AND($N$2&gt;=$T$6,$N$2&lt;$U$6),IF(P100&gt;=$W$6,$W$1,$V$1),IF(AND($N$2&gt;=$T$7,$N$2&lt;$U$7),IF(P100&gt;=$W$7,$W$1,$V$1),IF(AND($N$2&gt;=$T$8,$N$2&lt;$U$8),IF(P100&gt;=$W$8,$W$1,$V$1),IF(AND($N$2&gt;=$T$9,$N$2&lt;$U$9),IF(P100&gt;=$W$9,$W$1,$V$1),""))))))))),"")</f>
        <v>CC</v>
      </c>
      <c r="M100" s="9" t="str" cm="1">
        <f t="array" ref="M100">IF(E100&lt;&gt;"",IF(AND(E100&lt;&gt;"GR",E100&gt;=40,J100&gt;=30),_xlfn.IFS(Q100&gt;=$AG$2,$AD$19,Q100&gt;=$AG$3,$AC$19,Q100&gt;=$AG$4,$AB$19,Q100&gt;=$AG$5,$AA$19,Q100&gt;=$AG$6,$Z$19,Q100&gt;=$AG$7,$Y$19,Q100&gt;=$AG$8,$X$19,Q100&gt;=$AG$9,$V$19),L100),"")</f>
        <v>CC</v>
      </c>
      <c r="N100" s="9"/>
      <c r="O100" s="9"/>
      <c r="P100" s="9">
        <f t="shared" si="11"/>
        <v>52</v>
      </c>
      <c r="Q100" s="9">
        <f t="shared" si="12"/>
        <v>52</v>
      </c>
      <c r="R100" s="9">
        <f t="shared" si="13"/>
        <v>0.24</v>
      </c>
    </row>
    <row r="101" spans="1:18" x14ac:dyDescent="0.35">
      <c r="A101" s="3" t="s">
        <v>8</v>
      </c>
      <c r="B101" s="3">
        <v>100</v>
      </c>
      <c r="C101" s="3">
        <v>44</v>
      </c>
      <c r="D101" s="3">
        <v>54</v>
      </c>
      <c r="E101" s="3" t="s">
        <v>34</v>
      </c>
      <c r="F101" s="22">
        <f t="shared" si="14"/>
        <v>54</v>
      </c>
      <c r="G101" s="22">
        <f t="shared" si="15"/>
        <v>44</v>
      </c>
      <c r="H101" s="22">
        <f t="shared" si="16"/>
        <v>54</v>
      </c>
      <c r="I101" s="9">
        <f t="shared" si="17"/>
        <v>50</v>
      </c>
      <c r="J101" s="9">
        <f t="shared" si="9"/>
        <v>50</v>
      </c>
      <c r="K101" s="10">
        <f t="shared" si="10"/>
        <v>2500</v>
      </c>
      <c r="L101" s="9" t="str" cm="1">
        <f t="array" ref="L101">IF(D101&lt;&gt;"",IF(AND(H101&gt;=40,I101&gt;=30),IF(AND($N$2&gt;=$T$2,$N$2&lt;=$U$2),_xlfn.IFS(P101&gt;=$AD$2,$AD$1,P101&gt;=$AC$2,$AC$1,P101&gt;=$AB$2,$AB$1,P101&gt;=$AA$2,$AA$1,P101&gt;=$Z$2,$Z$1,P101&gt;=$Y$2,$Y$1,P101&gt;=$X$2,$X$1,P101&gt;=$W$2,$W$1,P101&lt;$W$2,$V$1),(IF(AND($N$2&gt;=$T$3,$N$2&lt;$U$3),_xlfn.IFS(P101&gt;=$AD$3,$AD$1,P101&gt;=$AC$3,$AC$1,P101&gt;=$AB$3,$AB$1,P101&gt;=$AA$3,$AA$1,P101&gt;=$Z$3,$Z$1,P101&gt;=$Y$3,$Y$1,P101&gt;=$X$3,$X$1,P101&gt;=$W$3,$W$1,P101&lt;$W$2,$V$1),(IF(AND($N$2&gt;=$T$4,$N$2&lt;$U$4),_xlfn.IFS(P101&gt;=$AD$4,$AD$1,P101&gt;=$AC$4,$AC$1,P101&gt;=$AB$4,$AB$1,P101&gt;=$AA$4,$AA$1,P101&gt;=$Z$4,$Z$1,P101&gt;=$Y$4,$Y$1,P101&gt;=$X$4,$X$1,P101&gt;=$W$4,$W$1,P101&lt;$W$2,$V$1),(IF(AND($N$2&gt;=$T$5,$N$2&lt;$U$5),_xlfn.IFS(P101&gt;=$AD$5,$AD$1,P101&gt;=$AC$5,$AC$1,P101&gt;=$AB$5,$AB$1,P101&gt;=$AA$5,$AA$1,P101&gt;=$Z$5,$Z$1,P101&gt;=$Y$5,$Y$1,P101&gt;=$X$5,$X$1,P101&gt;=$W$5,$W$1,P101&lt;$W$2,$V$1),(IF(AND($N$2&gt;=$T$6,$N$2&lt;$U$6),_xlfn.IFS(P101&gt;=$AD$6,$AD$1,P101&gt;=$AC$6,$AC$1,P101&gt;=$AB$6,$AB$1,P101&gt;=$AA$6,$AA$1,P101&gt;=$Z$6,$Z$1,P101&gt;=$Y$6,$Y$1,P101&gt;=$X$6,$X$1,P101&gt;=$W$6,$W$1,P101&lt;$W$2,$V$1),(IF(AND($N$2&gt;=$T$7,$N$2&lt;$U$7),_xlfn.IFS(P101&gt;=$AD$7,$AD$1,P101&gt;=$AC$7,$AC$1,P101&gt;=$AB$7,$AB$1,P101&gt;=$AA$7,$AA$1,P101&gt;=$Z$7,$Z$1,P101&gt;=$Y$7,$Y$1,P101&gt;=$X$7,$X$1,P101&gt;=$W$7,$W$1,P101&lt;$W$2,$V$1),(IF(AND($N$2&gt;=$T$8,$N$2&lt;$U$8),_xlfn.IFS(P101&gt;=$AD$8,$AD$1,P101&gt;=$AC$8,$AC$1,P101&gt;=$AB$8,$AB$1,P101&gt;=$AA$8,$AA$1,P101&gt;=$Z$8,$Z$1,P101&gt;=$Y$8,$Y$1,P101&gt;=$X$8,$X$1,P101&gt;=$W$8,$W$1,P101&lt;$W$2,$V$1),(IF(AND($N$2&gt;=$T$9,$N$2&lt;$U$9),_xlfn.IFS(P101&gt;=$AD$9,$AD$1,P101&gt;=$AC$9,$AC$1,P101&gt;=$AB$9,$AB$1,P101&gt;=$AA$9,$AA$1,P101&gt;=$Z$9,$Z$1,P101&gt;=$Y$9,$Y$1,P101&gt;=$X$9,$X$1,P101&gt;=$W$9,$W$1),$W$1))))))))))))))),IF(AND($N$2&gt;=$T$2,$N$2&lt;=$U$2),IF(P101&gt;=$W$2,$W$1,$V$1),IF(AND($N$2&gt;=$T$3,$N$2&lt;$U$3),IF(P101&gt;=$W$3,$W$1,$V$1),IF(AND($N$2&gt;=$T$4,$N$2&lt;$U$4),IF(P101&gt;=$W$4,$W$1,$V$1),IF(AND($N$2&gt;=$T$5,$N$2&lt;$U$5),IF(P101&gt;=$W$5,$W$1,$V$1),IF(AND($N$2&gt;=$T$6,$N$2&lt;$U$6),IF(P101&gt;=$W$6,$W$1,$V$1),IF(AND($N$2&gt;=$T$7,$N$2&lt;$U$7),IF(P101&gt;=$W$7,$W$1,$V$1),IF(AND($N$2&gt;=$T$8,$N$2&lt;$U$8),IF(P101&gt;=$W$8,$W$1,$V$1),IF(AND($N$2&gt;=$T$9,$N$2&lt;$U$9),IF(P101&gt;=$W$9,$W$1,$V$1),""))))))))),"")</f>
        <v>CC</v>
      </c>
      <c r="M101" s="9" t="str" cm="1">
        <f t="array" ref="M101">IF(E101&lt;&gt;"",IF(AND(E101&lt;&gt;"GR",E101&gt;=40,J101&gt;=30),_xlfn.IFS(Q101&gt;=$AG$2,$AD$19,Q101&gt;=$AG$3,$AC$19,Q101&gt;=$AG$4,$AB$19,Q101&gt;=$AG$5,$AA$19,Q101&gt;=$AG$6,$Z$19,Q101&gt;=$AG$7,$Y$19,Q101&gt;=$AG$8,$X$19,Q101&gt;=$AG$9,$V$19),L101),"")</f>
        <v>CC</v>
      </c>
      <c r="N101" s="9"/>
      <c r="O101" s="9"/>
      <c r="P101" s="9">
        <f t="shared" si="11"/>
        <v>52</v>
      </c>
      <c r="Q101" s="9">
        <f t="shared" si="12"/>
        <v>52</v>
      </c>
      <c r="R101" s="9">
        <f t="shared" si="13"/>
        <v>0.22</v>
      </c>
    </row>
    <row r="102" spans="1:18" x14ac:dyDescent="0.35">
      <c r="A102" s="3" t="s">
        <v>8</v>
      </c>
      <c r="B102" s="3">
        <v>101</v>
      </c>
      <c r="C102" s="3">
        <v>51</v>
      </c>
      <c r="D102" s="3">
        <v>49</v>
      </c>
      <c r="E102" s="3" t="s">
        <v>34</v>
      </c>
      <c r="F102" s="22">
        <f t="shared" si="14"/>
        <v>49</v>
      </c>
      <c r="G102" s="22">
        <f t="shared" si="15"/>
        <v>51</v>
      </c>
      <c r="H102" s="22">
        <f t="shared" si="16"/>
        <v>49</v>
      </c>
      <c r="I102" s="9">
        <f t="shared" si="17"/>
        <v>49.8</v>
      </c>
      <c r="J102" s="9">
        <f t="shared" si="9"/>
        <v>49.8</v>
      </c>
      <c r="K102" s="10">
        <f t="shared" si="10"/>
        <v>2480.0399999999995</v>
      </c>
      <c r="L102" s="9" t="str" cm="1">
        <f t="array" ref="L102">IF(D102&lt;&gt;"",IF(AND(H102&gt;=40,I102&gt;=30),IF(AND($N$2&gt;=$T$2,$N$2&lt;=$U$2),_xlfn.IFS(P102&gt;=$AD$2,$AD$1,P102&gt;=$AC$2,$AC$1,P102&gt;=$AB$2,$AB$1,P102&gt;=$AA$2,$AA$1,P102&gt;=$Z$2,$Z$1,P102&gt;=$Y$2,$Y$1,P102&gt;=$X$2,$X$1,P102&gt;=$W$2,$W$1,P102&lt;$W$2,$V$1),(IF(AND($N$2&gt;=$T$3,$N$2&lt;$U$3),_xlfn.IFS(P102&gt;=$AD$3,$AD$1,P102&gt;=$AC$3,$AC$1,P102&gt;=$AB$3,$AB$1,P102&gt;=$AA$3,$AA$1,P102&gt;=$Z$3,$Z$1,P102&gt;=$Y$3,$Y$1,P102&gt;=$X$3,$X$1,P102&gt;=$W$3,$W$1,P102&lt;$W$2,$V$1),(IF(AND($N$2&gt;=$T$4,$N$2&lt;$U$4),_xlfn.IFS(P102&gt;=$AD$4,$AD$1,P102&gt;=$AC$4,$AC$1,P102&gt;=$AB$4,$AB$1,P102&gt;=$AA$4,$AA$1,P102&gt;=$Z$4,$Z$1,P102&gt;=$Y$4,$Y$1,P102&gt;=$X$4,$X$1,P102&gt;=$W$4,$W$1,P102&lt;$W$2,$V$1),(IF(AND($N$2&gt;=$T$5,$N$2&lt;$U$5),_xlfn.IFS(P102&gt;=$AD$5,$AD$1,P102&gt;=$AC$5,$AC$1,P102&gt;=$AB$5,$AB$1,P102&gt;=$AA$5,$AA$1,P102&gt;=$Z$5,$Z$1,P102&gt;=$Y$5,$Y$1,P102&gt;=$X$5,$X$1,P102&gt;=$W$5,$W$1,P102&lt;$W$2,$V$1),(IF(AND($N$2&gt;=$T$6,$N$2&lt;$U$6),_xlfn.IFS(P102&gt;=$AD$6,$AD$1,P102&gt;=$AC$6,$AC$1,P102&gt;=$AB$6,$AB$1,P102&gt;=$AA$6,$AA$1,P102&gt;=$Z$6,$Z$1,P102&gt;=$Y$6,$Y$1,P102&gt;=$X$6,$X$1,P102&gt;=$W$6,$W$1,P102&lt;$W$2,$V$1),(IF(AND($N$2&gt;=$T$7,$N$2&lt;$U$7),_xlfn.IFS(P102&gt;=$AD$7,$AD$1,P102&gt;=$AC$7,$AC$1,P102&gt;=$AB$7,$AB$1,P102&gt;=$AA$7,$AA$1,P102&gt;=$Z$7,$Z$1,P102&gt;=$Y$7,$Y$1,P102&gt;=$X$7,$X$1,P102&gt;=$W$7,$W$1,P102&lt;$W$2,$V$1),(IF(AND($N$2&gt;=$T$8,$N$2&lt;$U$8),_xlfn.IFS(P102&gt;=$AD$8,$AD$1,P102&gt;=$AC$8,$AC$1,P102&gt;=$AB$8,$AB$1,P102&gt;=$AA$8,$AA$1,P102&gt;=$Z$8,$Z$1,P102&gt;=$Y$8,$Y$1,P102&gt;=$X$8,$X$1,P102&gt;=$W$8,$W$1,P102&lt;$W$2,$V$1),(IF(AND($N$2&gt;=$T$9,$N$2&lt;$U$9),_xlfn.IFS(P102&gt;=$AD$9,$AD$1,P102&gt;=$AC$9,$AC$1,P102&gt;=$AB$9,$AB$1,P102&gt;=$AA$9,$AA$1,P102&gt;=$Z$9,$Z$1,P102&gt;=$Y$9,$Y$1,P102&gt;=$X$9,$X$1,P102&gt;=$W$9,$W$1),$W$1))))))))))))))),IF(AND($N$2&gt;=$T$2,$N$2&lt;=$U$2),IF(P102&gt;=$W$2,$W$1,$V$1),IF(AND($N$2&gt;=$T$3,$N$2&lt;$U$3),IF(P102&gt;=$W$3,$W$1,$V$1),IF(AND($N$2&gt;=$T$4,$N$2&lt;$U$4),IF(P102&gt;=$W$4,$W$1,$V$1),IF(AND($N$2&gt;=$T$5,$N$2&lt;$U$5),IF(P102&gt;=$W$5,$W$1,$V$1),IF(AND($N$2&gt;=$T$6,$N$2&lt;$U$6),IF(P102&gt;=$W$6,$W$1,$V$1),IF(AND($N$2&gt;=$T$7,$N$2&lt;$U$7),IF(P102&gt;=$W$7,$W$1,$V$1),IF(AND($N$2&gt;=$T$8,$N$2&lt;$U$8),IF(P102&gt;=$W$8,$W$1,$V$1),IF(AND($N$2&gt;=$T$9,$N$2&lt;$U$9),IF(P102&gt;=$W$9,$W$1,$V$1),""))))))))),"")</f>
        <v>CC</v>
      </c>
      <c r="M102" s="9" t="str" cm="1">
        <f t="array" ref="M102">IF(E102&lt;&gt;"",IF(AND(E102&lt;&gt;"GR",E102&gt;=40,J102&gt;=30),_xlfn.IFS(Q102&gt;=$AG$2,$AD$19,Q102&gt;=$AG$3,$AC$19,Q102&gt;=$AG$4,$AB$19,Q102&gt;=$AG$5,$AA$19,Q102&gt;=$AG$6,$Z$19,Q102&gt;=$AG$7,$Y$19,Q102&gt;=$AG$8,$X$19,Q102&gt;=$AG$9,$V$19),L102),"")</f>
        <v>CC</v>
      </c>
      <c r="N102" s="9"/>
      <c r="O102" s="9"/>
      <c r="P102" s="9">
        <f t="shared" si="11"/>
        <v>52</v>
      </c>
      <c r="Q102" s="9">
        <f t="shared" si="12"/>
        <v>52</v>
      </c>
      <c r="R102" s="9">
        <f t="shared" si="13"/>
        <v>0.21</v>
      </c>
    </row>
    <row r="103" spans="1:18" x14ac:dyDescent="0.35">
      <c r="A103" s="3" t="s">
        <v>8</v>
      </c>
      <c r="B103" s="3">
        <v>102</v>
      </c>
      <c r="C103" s="3">
        <v>49</v>
      </c>
      <c r="D103" s="3">
        <v>50</v>
      </c>
      <c r="E103" s="3" t="s">
        <v>34</v>
      </c>
      <c r="F103" s="22">
        <f t="shared" si="14"/>
        <v>50</v>
      </c>
      <c r="G103" s="22">
        <f t="shared" si="15"/>
        <v>49</v>
      </c>
      <c r="H103" s="22">
        <f t="shared" si="16"/>
        <v>50</v>
      </c>
      <c r="I103" s="9">
        <f t="shared" si="17"/>
        <v>49.6</v>
      </c>
      <c r="J103" s="9">
        <f t="shared" si="9"/>
        <v>49.6</v>
      </c>
      <c r="K103" s="10">
        <f t="shared" si="10"/>
        <v>2460.1600000000003</v>
      </c>
      <c r="L103" s="9" t="str" cm="1">
        <f t="array" ref="L103">IF(D103&lt;&gt;"",IF(AND(H103&gt;=40,I103&gt;=30),IF(AND($N$2&gt;=$T$2,$N$2&lt;=$U$2),_xlfn.IFS(P103&gt;=$AD$2,$AD$1,P103&gt;=$AC$2,$AC$1,P103&gt;=$AB$2,$AB$1,P103&gt;=$AA$2,$AA$1,P103&gt;=$Z$2,$Z$1,P103&gt;=$Y$2,$Y$1,P103&gt;=$X$2,$X$1,P103&gt;=$W$2,$W$1,P103&lt;$W$2,$V$1),(IF(AND($N$2&gt;=$T$3,$N$2&lt;$U$3),_xlfn.IFS(P103&gt;=$AD$3,$AD$1,P103&gt;=$AC$3,$AC$1,P103&gt;=$AB$3,$AB$1,P103&gt;=$AA$3,$AA$1,P103&gt;=$Z$3,$Z$1,P103&gt;=$Y$3,$Y$1,P103&gt;=$X$3,$X$1,P103&gt;=$W$3,$W$1,P103&lt;$W$2,$V$1),(IF(AND($N$2&gt;=$T$4,$N$2&lt;$U$4),_xlfn.IFS(P103&gt;=$AD$4,$AD$1,P103&gt;=$AC$4,$AC$1,P103&gt;=$AB$4,$AB$1,P103&gt;=$AA$4,$AA$1,P103&gt;=$Z$4,$Z$1,P103&gt;=$Y$4,$Y$1,P103&gt;=$X$4,$X$1,P103&gt;=$W$4,$W$1,P103&lt;$W$2,$V$1),(IF(AND($N$2&gt;=$T$5,$N$2&lt;$U$5),_xlfn.IFS(P103&gt;=$AD$5,$AD$1,P103&gt;=$AC$5,$AC$1,P103&gt;=$AB$5,$AB$1,P103&gt;=$AA$5,$AA$1,P103&gt;=$Z$5,$Z$1,P103&gt;=$Y$5,$Y$1,P103&gt;=$X$5,$X$1,P103&gt;=$W$5,$W$1,P103&lt;$W$2,$V$1),(IF(AND($N$2&gt;=$T$6,$N$2&lt;$U$6),_xlfn.IFS(P103&gt;=$AD$6,$AD$1,P103&gt;=$AC$6,$AC$1,P103&gt;=$AB$6,$AB$1,P103&gt;=$AA$6,$AA$1,P103&gt;=$Z$6,$Z$1,P103&gt;=$Y$6,$Y$1,P103&gt;=$X$6,$X$1,P103&gt;=$W$6,$W$1,P103&lt;$W$2,$V$1),(IF(AND($N$2&gt;=$T$7,$N$2&lt;$U$7),_xlfn.IFS(P103&gt;=$AD$7,$AD$1,P103&gt;=$AC$7,$AC$1,P103&gt;=$AB$7,$AB$1,P103&gt;=$AA$7,$AA$1,P103&gt;=$Z$7,$Z$1,P103&gt;=$Y$7,$Y$1,P103&gt;=$X$7,$X$1,P103&gt;=$W$7,$W$1,P103&lt;$W$2,$V$1),(IF(AND($N$2&gt;=$T$8,$N$2&lt;$U$8),_xlfn.IFS(P103&gt;=$AD$8,$AD$1,P103&gt;=$AC$8,$AC$1,P103&gt;=$AB$8,$AB$1,P103&gt;=$AA$8,$AA$1,P103&gt;=$Z$8,$Z$1,P103&gt;=$Y$8,$Y$1,P103&gt;=$X$8,$X$1,P103&gt;=$W$8,$W$1,P103&lt;$W$2,$V$1),(IF(AND($N$2&gt;=$T$9,$N$2&lt;$U$9),_xlfn.IFS(P103&gt;=$AD$9,$AD$1,P103&gt;=$AC$9,$AC$1,P103&gt;=$AB$9,$AB$1,P103&gt;=$AA$9,$AA$1,P103&gt;=$Z$9,$Z$1,P103&gt;=$Y$9,$Y$1,P103&gt;=$X$9,$X$1,P103&gt;=$W$9,$W$1),$W$1))))))))))))))),IF(AND($N$2&gt;=$T$2,$N$2&lt;=$U$2),IF(P103&gt;=$W$2,$W$1,$V$1),IF(AND($N$2&gt;=$T$3,$N$2&lt;$U$3),IF(P103&gt;=$W$3,$W$1,$V$1),IF(AND($N$2&gt;=$T$4,$N$2&lt;$U$4),IF(P103&gt;=$W$4,$W$1,$V$1),IF(AND($N$2&gt;=$T$5,$N$2&lt;$U$5),IF(P103&gt;=$W$5,$W$1,$V$1),IF(AND($N$2&gt;=$T$6,$N$2&lt;$U$6),IF(P103&gt;=$W$6,$W$1,$V$1),IF(AND($N$2&gt;=$T$7,$N$2&lt;$U$7),IF(P103&gt;=$W$7,$W$1,$V$1),IF(AND($N$2&gt;=$T$8,$N$2&lt;$U$8),IF(P103&gt;=$W$8,$W$1,$V$1),IF(AND($N$2&gt;=$T$9,$N$2&lt;$U$9),IF(P103&gt;=$W$9,$W$1,$V$1),""))))))))),"")</f>
        <v>CC</v>
      </c>
      <c r="M103" s="9" t="str" cm="1">
        <f t="array" ref="M103">IF(E103&lt;&gt;"",IF(AND(E103&lt;&gt;"GR",E103&gt;=40,J103&gt;=30),_xlfn.IFS(Q103&gt;=$AG$2,$AD$19,Q103&gt;=$AG$3,$AC$19,Q103&gt;=$AG$4,$AB$19,Q103&gt;=$AG$5,$AA$19,Q103&gt;=$AG$6,$Z$19,Q103&gt;=$AG$7,$Y$19,Q103&gt;=$AG$8,$X$19,Q103&gt;=$AG$9,$V$19),L103),"")</f>
        <v>CC</v>
      </c>
      <c r="N103" s="9"/>
      <c r="O103" s="9"/>
      <c r="P103" s="9">
        <f t="shared" si="11"/>
        <v>52</v>
      </c>
      <c r="Q103" s="9">
        <f t="shared" si="12"/>
        <v>52</v>
      </c>
      <c r="R103" s="9">
        <f t="shared" si="13"/>
        <v>0.2</v>
      </c>
    </row>
    <row r="104" spans="1:18" x14ac:dyDescent="0.35">
      <c r="A104" s="3" t="s">
        <v>8</v>
      </c>
      <c r="B104" s="3">
        <v>103</v>
      </c>
      <c r="C104" s="3">
        <v>31</v>
      </c>
      <c r="D104" s="3">
        <v>62</v>
      </c>
      <c r="E104" s="3" t="s">
        <v>34</v>
      </c>
      <c r="F104" s="22">
        <f t="shared" si="14"/>
        <v>62</v>
      </c>
      <c r="G104" s="22">
        <f t="shared" si="15"/>
        <v>31</v>
      </c>
      <c r="H104" s="22">
        <f t="shared" si="16"/>
        <v>62</v>
      </c>
      <c r="I104" s="9">
        <f t="shared" si="17"/>
        <v>49.599999999999994</v>
      </c>
      <c r="J104" s="9">
        <f t="shared" si="9"/>
        <v>49.6</v>
      </c>
      <c r="K104" s="10">
        <f t="shared" si="10"/>
        <v>2460.1599999999994</v>
      </c>
      <c r="L104" s="9" t="str" cm="1">
        <f t="array" ref="L104">IF(D104&lt;&gt;"",IF(AND(H104&gt;=40,I104&gt;=30),IF(AND($N$2&gt;=$T$2,$N$2&lt;=$U$2),_xlfn.IFS(P104&gt;=$AD$2,$AD$1,P104&gt;=$AC$2,$AC$1,P104&gt;=$AB$2,$AB$1,P104&gt;=$AA$2,$AA$1,P104&gt;=$Z$2,$Z$1,P104&gt;=$Y$2,$Y$1,P104&gt;=$X$2,$X$1,P104&gt;=$W$2,$W$1,P104&lt;$W$2,$V$1),(IF(AND($N$2&gt;=$T$3,$N$2&lt;$U$3),_xlfn.IFS(P104&gt;=$AD$3,$AD$1,P104&gt;=$AC$3,$AC$1,P104&gt;=$AB$3,$AB$1,P104&gt;=$AA$3,$AA$1,P104&gt;=$Z$3,$Z$1,P104&gt;=$Y$3,$Y$1,P104&gt;=$X$3,$X$1,P104&gt;=$W$3,$W$1,P104&lt;$W$2,$V$1),(IF(AND($N$2&gt;=$T$4,$N$2&lt;$U$4),_xlfn.IFS(P104&gt;=$AD$4,$AD$1,P104&gt;=$AC$4,$AC$1,P104&gt;=$AB$4,$AB$1,P104&gt;=$AA$4,$AA$1,P104&gt;=$Z$4,$Z$1,P104&gt;=$Y$4,$Y$1,P104&gt;=$X$4,$X$1,P104&gt;=$W$4,$W$1,P104&lt;$W$2,$V$1),(IF(AND($N$2&gt;=$T$5,$N$2&lt;$U$5),_xlfn.IFS(P104&gt;=$AD$5,$AD$1,P104&gt;=$AC$5,$AC$1,P104&gt;=$AB$5,$AB$1,P104&gt;=$AA$5,$AA$1,P104&gt;=$Z$5,$Z$1,P104&gt;=$Y$5,$Y$1,P104&gt;=$X$5,$X$1,P104&gt;=$W$5,$W$1,P104&lt;$W$2,$V$1),(IF(AND($N$2&gt;=$T$6,$N$2&lt;$U$6),_xlfn.IFS(P104&gt;=$AD$6,$AD$1,P104&gt;=$AC$6,$AC$1,P104&gt;=$AB$6,$AB$1,P104&gt;=$AA$6,$AA$1,P104&gt;=$Z$6,$Z$1,P104&gt;=$Y$6,$Y$1,P104&gt;=$X$6,$X$1,P104&gt;=$W$6,$W$1,P104&lt;$W$2,$V$1),(IF(AND($N$2&gt;=$T$7,$N$2&lt;$U$7),_xlfn.IFS(P104&gt;=$AD$7,$AD$1,P104&gt;=$AC$7,$AC$1,P104&gt;=$AB$7,$AB$1,P104&gt;=$AA$7,$AA$1,P104&gt;=$Z$7,$Z$1,P104&gt;=$Y$7,$Y$1,P104&gt;=$X$7,$X$1,P104&gt;=$W$7,$W$1,P104&lt;$W$2,$V$1),(IF(AND($N$2&gt;=$T$8,$N$2&lt;$U$8),_xlfn.IFS(P104&gt;=$AD$8,$AD$1,P104&gt;=$AC$8,$AC$1,P104&gt;=$AB$8,$AB$1,P104&gt;=$AA$8,$AA$1,P104&gt;=$Z$8,$Z$1,P104&gt;=$Y$8,$Y$1,P104&gt;=$X$8,$X$1,P104&gt;=$W$8,$W$1,P104&lt;$W$2,$V$1),(IF(AND($N$2&gt;=$T$9,$N$2&lt;$U$9),_xlfn.IFS(P104&gt;=$AD$9,$AD$1,P104&gt;=$AC$9,$AC$1,P104&gt;=$AB$9,$AB$1,P104&gt;=$AA$9,$AA$1,P104&gt;=$Z$9,$Z$1,P104&gt;=$Y$9,$Y$1,P104&gt;=$X$9,$X$1,P104&gt;=$W$9,$W$1),$W$1))))))))))))))),IF(AND($N$2&gt;=$T$2,$N$2&lt;=$U$2),IF(P104&gt;=$W$2,$W$1,$V$1),IF(AND($N$2&gt;=$T$3,$N$2&lt;$U$3),IF(P104&gt;=$W$3,$W$1,$V$1),IF(AND($N$2&gt;=$T$4,$N$2&lt;$U$4),IF(P104&gt;=$W$4,$W$1,$V$1),IF(AND($N$2&gt;=$T$5,$N$2&lt;$U$5),IF(P104&gt;=$W$5,$W$1,$V$1),IF(AND($N$2&gt;=$T$6,$N$2&lt;$U$6),IF(P104&gt;=$W$6,$W$1,$V$1),IF(AND($N$2&gt;=$T$7,$N$2&lt;$U$7),IF(P104&gt;=$W$7,$W$1,$V$1),IF(AND($N$2&gt;=$T$8,$N$2&lt;$U$8),IF(P104&gt;=$W$8,$W$1,$V$1),IF(AND($N$2&gt;=$T$9,$N$2&lt;$U$9),IF(P104&gt;=$W$9,$W$1,$V$1),""))))))))),"")</f>
        <v>CC</v>
      </c>
      <c r="M104" s="9" t="str" cm="1">
        <f t="array" ref="M104">IF(E104&lt;&gt;"",IF(AND(E104&lt;&gt;"GR",E104&gt;=40,J104&gt;=30),_xlfn.IFS(Q104&gt;=$AG$2,$AD$19,Q104&gt;=$AG$3,$AC$19,Q104&gt;=$AG$4,$AB$19,Q104&gt;=$AG$5,$AA$19,Q104&gt;=$AG$6,$Z$19,Q104&gt;=$AG$7,$Y$19,Q104&gt;=$AG$8,$X$19,Q104&gt;=$AG$9,$V$19),L104),"")</f>
        <v>CC</v>
      </c>
      <c r="N104" s="9"/>
      <c r="O104" s="9"/>
      <c r="P104" s="9">
        <f t="shared" si="11"/>
        <v>52</v>
      </c>
      <c r="Q104" s="9">
        <f t="shared" si="12"/>
        <v>52</v>
      </c>
      <c r="R104" s="9">
        <f t="shared" si="13"/>
        <v>0.2</v>
      </c>
    </row>
    <row r="105" spans="1:18" x14ac:dyDescent="0.35">
      <c r="A105" s="3" t="s">
        <v>8</v>
      </c>
      <c r="B105" s="3">
        <v>104</v>
      </c>
      <c r="C105" s="3">
        <v>47</v>
      </c>
      <c r="D105" s="3">
        <v>51</v>
      </c>
      <c r="E105" s="3" t="s">
        <v>34</v>
      </c>
      <c r="F105" s="22">
        <f t="shared" si="14"/>
        <v>51</v>
      </c>
      <c r="G105" s="22">
        <f t="shared" si="15"/>
        <v>47</v>
      </c>
      <c r="H105" s="22">
        <f t="shared" si="16"/>
        <v>51</v>
      </c>
      <c r="I105" s="9">
        <f t="shared" si="17"/>
        <v>49.4</v>
      </c>
      <c r="J105" s="9">
        <f t="shared" si="9"/>
        <v>49.4</v>
      </c>
      <c r="K105" s="10">
        <f t="shared" si="10"/>
        <v>2440.3599999999997</v>
      </c>
      <c r="L105" s="9" t="str" cm="1">
        <f t="array" ref="L105">IF(D105&lt;&gt;"",IF(AND(H105&gt;=40,I105&gt;=30),IF(AND($N$2&gt;=$T$2,$N$2&lt;=$U$2),_xlfn.IFS(P105&gt;=$AD$2,$AD$1,P105&gt;=$AC$2,$AC$1,P105&gt;=$AB$2,$AB$1,P105&gt;=$AA$2,$AA$1,P105&gt;=$Z$2,$Z$1,P105&gt;=$Y$2,$Y$1,P105&gt;=$X$2,$X$1,P105&gt;=$W$2,$W$1,P105&lt;$W$2,$V$1),(IF(AND($N$2&gt;=$T$3,$N$2&lt;$U$3),_xlfn.IFS(P105&gt;=$AD$3,$AD$1,P105&gt;=$AC$3,$AC$1,P105&gt;=$AB$3,$AB$1,P105&gt;=$AA$3,$AA$1,P105&gt;=$Z$3,$Z$1,P105&gt;=$Y$3,$Y$1,P105&gt;=$X$3,$X$1,P105&gt;=$W$3,$W$1,P105&lt;$W$2,$V$1),(IF(AND($N$2&gt;=$T$4,$N$2&lt;$U$4),_xlfn.IFS(P105&gt;=$AD$4,$AD$1,P105&gt;=$AC$4,$AC$1,P105&gt;=$AB$4,$AB$1,P105&gt;=$AA$4,$AA$1,P105&gt;=$Z$4,$Z$1,P105&gt;=$Y$4,$Y$1,P105&gt;=$X$4,$X$1,P105&gt;=$W$4,$W$1,P105&lt;$W$2,$V$1),(IF(AND($N$2&gt;=$T$5,$N$2&lt;$U$5),_xlfn.IFS(P105&gt;=$AD$5,$AD$1,P105&gt;=$AC$5,$AC$1,P105&gt;=$AB$5,$AB$1,P105&gt;=$AA$5,$AA$1,P105&gt;=$Z$5,$Z$1,P105&gt;=$Y$5,$Y$1,P105&gt;=$X$5,$X$1,P105&gt;=$W$5,$W$1,P105&lt;$W$2,$V$1),(IF(AND($N$2&gt;=$T$6,$N$2&lt;$U$6),_xlfn.IFS(P105&gt;=$AD$6,$AD$1,P105&gt;=$AC$6,$AC$1,P105&gt;=$AB$6,$AB$1,P105&gt;=$AA$6,$AA$1,P105&gt;=$Z$6,$Z$1,P105&gt;=$Y$6,$Y$1,P105&gt;=$X$6,$X$1,P105&gt;=$W$6,$W$1,P105&lt;$W$2,$V$1),(IF(AND($N$2&gt;=$T$7,$N$2&lt;$U$7),_xlfn.IFS(P105&gt;=$AD$7,$AD$1,P105&gt;=$AC$7,$AC$1,P105&gt;=$AB$7,$AB$1,P105&gt;=$AA$7,$AA$1,P105&gt;=$Z$7,$Z$1,P105&gt;=$Y$7,$Y$1,P105&gt;=$X$7,$X$1,P105&gt;=$W$7,$W$1,P105&lt;$W$2,$V$1),(IF(AND($N$2&gt;=$T$8,$N$2&lt;$U$8),_xlfn.IFS(P105&gt;=$AD$8,$AD$1,P105&gt;=$AC$8,$AC$1,P105&gt;=$AB$8,$AB$1,P105&gt;=$AA$8,$AA$1,P105&gt;=$Z$8,$Z$1,P105&gt;=$Y$8,$Y$1,P105&gt;=$X$8,$X$1,P105&gt;=$W$8,$W$1,P105&lt;$W$2,$V$1),(IF(AND($N$2&gt;=$T$9,$N$2&lt;$U$9),_xlfn.IFS(P105&gt;=$AD$9,$AD$1,P105&gt;=$AC$9,$AC$1,P105&gt;=$AB$9,$AB$1,P105&gt;=$AA$9,$AA$1,P105&gt;=$Z$9,$Z$1,P105&gt;=$Y$9,$Y$1,P105&gt;=$X$9,$X$1,P105&gt;=$W$9,$W$1),$W$1))))))))))))))),IF(AND($N$2&gt;=$T$2,$N$2&lt;=$U$2),IF(P105&gt;=$W$2,$W$1,$V$1),IF(AND($N$2&gt;=$T$3,$N$2&lt;$U$3),IF(P105&gt;=$W$3,$W$1,$V$1),IF(AND($N$2&gt;=$T$4,$N$2&lt;$U$4),IF(P105&gt;=$W$4,$W$1,$V$1),IF(AND($N$2&gt;=$T$5,$N$2&lt;$U$5),IF(P105&gt;=$W$5,$W$1,$V$1),IF(AND($N$2&gt;=$T$6,$N$2&lt;$U$6),IF(P105&gt;=$W$6,$W$1,$V$1),IF(AND($N$2&gt;=$T$7,$N$2&lt;$U$7),IF(P105&gt;=$W$7,$W$1,$V$1),IF(AND($N$2&gt;=$T$8,$N$2&lt;$U$8),IF(P105&gt;=$W$8,$W$1,$V$1),IF(AND($N$2&gt;=$T$9,$N$2&lt;$U$9),IF(P105&gt;=$W$9,$W$1,$V$1),""))))))))),"")</f>
        <v>CC</v>
      </c>
      <c r="M105" s="9" t="str" cm="1">
        <f t="array" ref="M105">IF(E105&lt;&gt;"",IF(AND(E105&lt;&gt;"GR",E105&gt;=40,J105&gt;=30),_xlfn.IFS(Q105&gt;=$AG$2,$AD$19,Q105&gt;=$AG$3,$AC$19,Q105&gt;=$AG$4,$AB$19,Q105&gt;=$AG$5,$AA$19,Q105&gt;=$AG$6,$Z$19,Q105&gt;=$AG$7,$Y$19,Q105&gt;=$AG$8,$X$19,Q105&gt;=$AG$9,$V$19),L105),"")</f>
        <v>CC</v>
      </c>
      <c r="N105" s="9"/>
      <c r="O105" s="9"/>
      <c r="P105" s="9">
        <f t="shared" si="11"/>
        <v>52</v>
      </c>
      <c r="Q105" s="9">
        <f t="shared" si="12"/>
        <v>52</v>
      </c>
      <c r="R105" s="9">
        <f t="shared" si="13"/>
        <v>0.18</v>
      </c>
    </row>
    <row r="106" spans="1:18" x14ac:dyDescent="0.35">
      <c r="A106" s="3" t="s">
        <v>8</v>
      </c>
      <c r="B106" s="3">
        <v>105</v>
      </c>
      <c r="C106" s="3">
        <v>26</v>
      </c>
      <c r="D106" s="3">
        <v>65</v>
      </c>
      <c r="E106" s="3" t="s">
        <v>34</v>
      </c>
      <c r="F106" s="22">
        <f t="shared" si="14"/>
        <v>65</v>
      </c>
      <c r="G106" s="22">
        <f t="shared" si="15"/>
        <v>26</v>
      </c>
      <c r="H106" s="22">
        <f t="shared" si="16"/>
        <v>65</v>
      </c>
      <c r="I106" s="9">
        <f t="shared" si="17"/>
        <v>49.4</v>
      </c>
      <c r="J106" s="9">
        <f t="shared" si="9"/>
        <v>49.4</v>
      </c>
      <c r="K106" s="10">
        <f t="shared" si="10"/>
        <v>2440.3599999999997</v>
      </c>
      <c r="L106" s="9" t="str" cm="1">
        <f t="array" ref="L106">IF(D106&lt;&gt;"",IF(AND(H106&gt;=40,I106&gt;=30),IF(AND($N$2&gt;=$T$2,$N$2&lt;=$U$2),_xlfn.IFS(P106&gt;=$AD$2,$AD$1,P106&gt;=$AC$2,$AC$1,P106&gt;=$AB$2,$AB$1,P106&gt;=$AA$2,$AA$1,P106&gt;=$Z$2,$Z$1,P106&gt;=$Y$2,$Y$1,P106&gt;=$X$2,$X$1,P106&gt;=$W$2,$W$1,P106&lt;$W$2,$V$1),(IF(AND($N$2&gt;=$T$3,$N$2&lt;$U$3),_xlfn.IFS(P106&gt;=$AD$3,$AD$1,P106&gt;=$AC$3,$AC$1,P106&gt;=$AB$3,$AB$1,P106&gt;=$AA$3,$AA$1,P106&gt;=$Z$3,$Z$1,P106&gt;=$Y$3,$Y$1,P106&gt;=$X$3,$X$1,P106&gt;=$W$3,$W$1,P106&lt;$W$2,$V$1),(IF(AND($N$2&gt;=$T$4,$N$2&lt;$U$4),_xlfn.IFS(P106&gt;=$AD$4,$AD$1,P106&gt;=$AC$4,$AC$1,P106&gt;=$AB$4,$AB$1,P106&gt;=$AA$4,$AA$1,P106&gt;=$Z$4,$Z$1,P106&gt;=$Y$4,$Y$1,P106&gt;=$X$4,$X$1,P106&gt;=$W$4,$W$1,P106&lt;$W$2,$V$1),(IF(AND($N$2&gt;=$T$5,$N$2&lt;$U$5),_xlfn.IFS(P106&gt;=$AD$5,$AD$1,P106&gt;=$AC$5,$AC$1,P106&gt;=$AB$5,$AB$1,P106&gt;=$AA$5,$AA$1,P106&gt;=$Z$5,$Z$1,P106&gt;=$Y$5,$Y$1,P106&gt;=$X$5,$X$1,P106&gt;=$W$5,$W$1,P106&lt;$W$2,$V$1),(IF(AND($N$2&gt;=$T$6,$N$2&lt;$U$6),_xlfn.IFS(P106&gt;=$AD$6,$AD$1,P106&gt;=$AC$6,$AC$1,P106&gt;=$AB$6,$AB$1,P106&gt;=$AA$6,$AA$1,P106&gt;=$Z$6,$Z$1,P106&gt;=$Y$6,$Y$1,P106&gt;=$X$6,$X$1,P106&gt;=$W$6,$W$1,P106&lt;$W$2,$V$1),(IF(AND($N$2&gt;=$T$7,$N$2&lt;$U$7),_xlfn.IFS(P106&gt;=$AD$7,$AD$1,P106&gt;=$AC$7,$AC$1,P106&gt;=$AB$7,$AB$1,P106&gt;=$AA$7,$AA$1,P106&gt;=$Z$7,$Z$1,P106&gt;=$Y$7,$Y$1,P106&gt;=$X$7,$X$1,P106&gt;=$W$7,$W$1,P106&lt;$W$2,$V$1),(IF(AND($N$2&gt;=$T$8,$N$2&lt;$U$8),_xlfn.IFS(P106&gt;=$AD$8,$AD$1,P106&gt;=$AC$8,$AC$1,P106&gt;=$AB$8,$AB$1,P106&gt;=$AA$8,$AA$1,P106&gt;=$Z$8,$Z$1,P106&gt;=$Y$8,$Y$1,P106&gt;=$X$8,$X$1,P106&gt;=$W$8,$W$1,P106&lt;$W$2,$V$1),(IF(AND($N$2&gt;=$T$9,$N$2&lt;$U$9),_xlfn.IFS(P106&gt;=$AD$9,$AD$1,P106&gt;=$AC$9,$AC$1,P106&gt;=$AB$9,$AB$1,P106&gt;=$AA$9,$AA$1,P106&gt;=$Z$9,$Z$1,P106&gt;=$Y$9,$Y$1,P106&gt;=$X$9,$X$1,P106&gt;=$W$9,$W$1),$W$1))))))))))))))),IF(AND($N$2&gt;=$T$2,$N$2&lt;=$U$2),IF(P106&gt;=$W$2,$W$1,$V$1),IF(AND($N$2&gt;=$T$3,$N$2&lt;$U$3),IF(P106&gt;=$W$3,$W$1,$V$1),IF(AND($N$2&gt;=$T$4,$N$2&lt;$U$4),IF(P106&gt;=$W$4,$W$1,$V$1),IF(AND($N$2&gt;=$T$5,$N$2&lt;$U$5),IF(P106&gt;=$W$5,$W$1,$V$1),IF(AND($N$2&gt;=$T$6,$N$2&lt;$U$6),IF(P106&gt;=$W$6,$W$1,$V$1),IF(AND($N$2&gt;=$T$7,$N$2&lt;$U$7),IF(P106&gt;=$W$7,$W$1,$V$1),IF(AND($N$2&gt;=$T$8,$N$2&lt;$U$8),IF(P106&gt;=$W$8,$W$1,$V$1),IF(AND($N$2&gt;=$T$9,$N$2&lt;$U$9),IF(P106&gt;=$W$9,$W$1,$V$1),""))))))))),"")</f>
        <v>CC</v>
      </c>
      <c r="M106" s="9" t="str" cm="1">
        <f t="array" ref="M106">IF(E106&lt;&gt;"",IF(AND(E106&lt;&gt;"GR",E106&gt;=40,J106&gt;=30),_xlfn.IFS(Q106&gt;=$AG$2,$AD$19,Q106&gt;=$AG$3,$AC$19,Q106&gt;=$AG$4,$AB$19,Q106&gt;=$AG$5,$AA$19,Q106&gt;=$AG$6,$Z$19,Q106&gt;=$AG$7,$Y$19,Q106&gt;=$AG$8,$X$19,Q106&gt;=$AG$9,$V$19),L106),"")</f>
        <v>CC</v>
      </c>
      <c r="N106" s="9"/>
      <c r="O106" s="9"/>
      <c r="P106" s="9">
        <f t="shared" si="11"/>
        <v>52</v>
      </c>
      <c r="Q106" s="9">
        <f t="shared" si="12"/>
        <v>52</v>
      </c>
      <c r="R106" s="9">
        <f t="shared" si="13"/>
        <v>0.18</v>
      </c>
    </row>
    <row r="107" spans="1:18" x14ac:dyDescent="0.35">
      <c r="A107" s="3" t="s">
        <v>8</v>
      </c>
      <c r="B107" s="3">
        <v>106</v>
      </c>
      <c r="C107" s="3">
        <v>29</v>
      </c>
      <c r="D107" s="3">
        <v>63</v>
      </c>
      <c r="E107" s="3" t="s">
        <v>34</v>
      </c>
      <c r="F107" s="22">
        <f t="shared" si="14"/>
        <v>63</v>
      </c>
      <c r="G107" s="22">
        <f t="shared" si="15"/>
        <v>29</v>
      </c>
      <c r="H107" s="22">
        <f t="shared" si="16"/>
        <v>63</v>
      </c>
      <c r="I107" s="9">
        <f t="shared" si="17"/>
        <v>49.4</v>
      </c>
      <c r="J107" s="9">
        <f t="shared" si="9"/>
        <v>49.4</v>
      </c>
      <c r="K107" s="10">
        <f t="shared" si="10"/>
        <v>2440.3599999999997</v>
      </c>
      <c r="L107" s="9" t="str" cm="1">
        <f t="array" ref="L107">IF(D107&lt;&gt;"",IF(AND(H107&gt;=40,I107&gt;=30),IF(AND($N$2&gt;=$T$2,$N$2&lt;=$U$2),_xlfn.IFS(P107&gt;=$AD$2,$AD$1,P107&gt;=$AC$2,$AC$1,P107&gt;=$AB$2,$AB$1,P107&gt;=$AA$2,$AA$1,P107&gt;=$Z$2,$Z$1,P107&gt;=$Y$2,$Y$1,P107&gt;=$X$2,$X$1,P107&gt;=$W$2,$W$1,P107&lt;$W$2,$V$1),(IF(AND($N$2&gt;=$T$3,$N$2&lt;$U$3),_xlfn.IFS(P107&gt;=$AD$3,$AD$1,P107&gt;=$AC$3,$AC$1,P107&gt;=$AB$3,$AB$1,P107&gt;=$AA$3,$AA$1,P107&gt;=$Z$3,$Z$1,P107&gt;=$Y$3,$Y$1,P107&gt;=$X$3,$X$1,P107&gt;=$W$3,$W$1,P107&lt;$W$2,$V$1),(IF(AND($N$2&gt;=$T$4,$N$2&lt;$U$4),_xlfn.IFS(P107&gt;=$AD$4,$AD$1,P107&gt;=$AC$4,$AC$1,P107&gt;=$AB$4,$AB$1,P107&gt;=$AA$4,$AA$1,P107&gt;=$Z$4,$Z$1,P107&gt;=$Y$4,$Y$1,P107&gt;=$X$4,$X$1,P107&gt;=$W$4,$W$1,P107&lt;$W$2,$V$1),(IF(AND($N$2&gt;=$T$5,$N$2&lt;$U$5),_xlfn.IFS(P107&gt;=$AD$5,$AD$1,P107&gt;=$AC$5,$AC$1,P107&gt;=$AB$5,$AB$1,P107&gt;=$AA$5,$AA$1,P107&gt;=$Z$5,$Z$1,P107&gt;=$Y$5,$Y$1,P107&gt;=$X$5,$X$1,P107&gt;=$W$5,$W$1,P107&lt;$W$2,$V$1),(IF(AND($N$2&gt;=$T$6,$N$2&lt;$U$6),_xlfn.IFS(P107&gt;=$AD$6,$AD$1,P107&gt;=$AC$6,$AC$1,P107&gt;=$AB$6,$AB$1,P107&gt;=$AA$6,$AA$1,P107&gt;=$Z$6,$Z$1,P107&gt;=$Y$6,$Y$1,P107&gt;=$X$6,$X$1,P107&gt;=$W$6,$W$1,P107&lt;$W$2,$V$1),(IF(AND($N$2&gt;=$T$7,$N$2&lt;$U$7),_xlfn.IFS(P107&gt;=$AD$7,$AD$1,P107&gt;=$AC$7,$AC$1,P107&gt;=$AB$7,$AB$1,P107&gt;=$AA$7,$AA$1,P107&gt;=$Z$7,$Z$1,P107&gt;=$Y$7,$Y$1,P107&gt;=$X$7,$X$1,P107&gt;=$W$7,$W$1,P107&lt;$W$2,$V$1),(IF(AND($N$2&gt;=$T$8,$N$2&lt;$U$8),_xlfn.IFS(P107&gt;=$AD$8,$AD$1,P107&gt;=$AC$8,$AC$1,P107&gt;=$AB$8,$AB$1,P107&gt;=$AA$8,$AA$1,P107&gt;=$Z$8,$Z$1,P107&gt;=$Y$8,$Y$1,P107&gt;=$X$8,$X$1,P107&gt;=$W$8,$W$1,P107&lt;$W$2,$V$1),(IF(AND($N$2&gt;=$T$9,$N$2&lt;$U$9),_xlfn.IFS(P107&gt;=$AD$9,$AD$1,P107&gt;=$AC$9,$AC$1,P107&gt;=$AB$9,$AB$1,P107&gt;=$AA$9,$AA$1,P107&gt;=$Z$9,$Z$1,P107&gt;=$Y$9,$Y$1,P107&gt;=$X$9,$X$1,P107&gt;=$W$9,$W$1),$W$1))))))))))))))),IF(AND($N$2&gt;=$T$2,$N$2&lt;=$U$2),IF(P107&gt;=$W$2,$W$1,$V$1),IF(AND($N$2&gt;=$T$3,$N$2&lt;$U$3),IF(P107&gt;=$W$3,$W$1,$V$1),IF(AND($N$2&gt;=$T$4,$N$2&lt;$U$4),IF(P107&gt;=$W$4,$W$1,$V$1),IF(AND($N$2&gt;=$T$5,$N$2&lt;$U$5),IF(P107&gt;=$W$5,$W$1,$V$1),IF(AND($N$2&gt;=$T$6,$N$2&lt;$U$6),IF(P107&gt;=$W$6,$W$1,$V$1),IF(AND($N$2&gt;=$T$7,$N$2&lt;$U$7),IF(P107&gt;=$W$7,$W$1,$V$1),IF(AND($N$2&gt;=$T$8,$N$2&lt;$U$8),IF(P107&gt;=$W$8,$W$1,$V$1),IF(AND($N$2&gt;=$T$9,$N$2&lt;$U$9),IF(P107&gt;=$W$9,$W$1,$V$1),""))))))))),"")</f>
        <v>CC</v>
      </c>
      <c r="M107" s="9" t="str" cm="1">
        <f t="array" ref="M107">IF(E107&lt;&gt;"",IF(AND(E107&lt;&gt;"GR",E107&gt;=40,J107&gt;=30),_xlfn.IFS(Q107&gt;=$AG$2,$AD$19,Q107&gt;=$AG$3,$AC$19,Q107&gt;=$AG$4,$AB$19,Q107&gt;=$AG$5,$AA$19,Q107&gt;=$AG$6,$Z$19,Q107&gt;=$AG$7,$Y$19,Q107&gt;=$AG$8,$X$19,Q107&gt;=$AG$9,$V$19),L107),"")</f>
        <v>CC</v>
      </c>
      <c r="N107" s="9"/>
      <c r="O107" s="9"/>
      <c r="P107" s="9">
        <f t="shared" si="11"/>
        <v>52</v>
      </c>
      <c r="Q107" s="9">
        <f t="shared" si="12"/>
        <v>52</v>
      </c>
      <c r="R107" s="9">
        <f t="shared" si="13"/>
        <v>0.18</v>
      </c>
    </row>
    <row r="108" spans="1:18" x14ac:dyDescent="0.35">
      <c r="A108" s="3" t="s">
        <v>8</v>
      </c>
      <c r="B108" s="3">
        <v>107</v>
      </c>
      <c r="C108" s="3">
        <v>45</v>
      </c>
      <c r="D108" s="3">
        <v>52</v>
      </c>
      <c r="E108" s="3" t="s">
        <v>34</v>
      </c>
      <c r="F108" s="22">
        <f t="shared" si="14"/>
        <v>52</v>
      </c>
      <c r="G108" s="22">
        <f t="shared" si="15"/>
        <v>45</v>
      </c>
      <c r="H108" s="22">
        <f t="shared" si="16"/>
        <v>52</v>
      </c>
      <c r="I108" s="9">
        <f t="shared" si="17"/>
        <v>49.2</v>
      </c>
      <c r="J108" s="9">
        <f t="shared" si="9"/>
        <v>49.2</v>
      </c>
      <c r="K108" s="10">
        <f t="shared" si="10"/>
        <v>2420.6400000000003</v>
      </c>
      <c r="L108" s="9" t="str" cm="1">
        <f t="array" ref="L108">IF(D108&lt;&gt;"",IF(AND(H108&gt;=40,I108&gt;=30),IF(AND($N$2&gt;=$T$2,$N$2&lt;=$U$2),_xlfn.IFS(P108&gt;=$AD$2,$AD$1,P108&gt;=$AC$2,$AC$1,P108&gt;=$AB$2,$AB$1,P108&gt;=$AA$2,$AA$1,P108&gt;=$Z$2,$Z$1,P108&gt;=$Y$2,$Y$1,P108&gt;=$X$2,$X$1,P108&gt;=$W$2,$W$1,P108&lt;$W$2,$V$1),(IF(AND($N$2&gt;=$T$3,$N$2&lt;$U$3),_xlfn.IFS(P108&gt;=$AD$3,$AD$1,P108&gt;=$AC$3,$AC$1,P108&gt;=$AB$3,$AB$1,P108&gt;=$AA$3,$AA$1,P108&gt;=$Z$3,$Z$1,P108&gt;=$Y$3,$Y$1,P108&gt;=$X$3,$X$1,P108&gt;=$W$3,$W$1,P108&lt;$W$2,$V$1),(IF(AND($N$2&gt;=$T$4,$N$2&lt;$U$4),_xlfn.IFS(P108&gt;=$AD$4,$AD$1,P108&gt;=$AC$4,$AC$1,P108&gt;=$AB$4,$AB$1,P108&gt;=$AA$4,$AA$1,P108&gt;=$Z$4,$Z$1,P108&gt;=$Y$4,$Y$1,P108&gt;=$X$4,$X$1,P108&gt;=$W$4,$W$1,P108&lt;$W$2,$V$1),(IF(AND($N$2&gt;=$T$5,$N$2&lt;$U$5),_xlfn.IFS(P108&gt;=$AD$5,$AD$1,P108&gt;=$AC$5,$AC$1,P108&gt;=$AB$5,$AB$1,P108&gt;=$AA$5,$AA$1,P108&gt;=$Z$5,$Z$1,P108&gt;=$Y$5,$Y$1,P108&gt;=$X$5,$X$1,P108&gt;=$W$5,$W$1,P108&lt;$W$2,$V$1),(IF(AND($N$2&gt;=$T$6,$N$2&lt;$U$6),_xlfn.IFS(P108&gt;=$AD$6,$AD$1,P108&gt;=$AC$6,$AC$1,P108&gt;=$AB$6,$AB$1,P108&gt;=$AA$6,$AA$1,P108&gt;=$Z$6,$Z$1,P108&gt;=$Y$6,$Y$1,P108&gt;=$X$6,$X$1,P108&gt;=$W$6,$W$1,P108&lt;$W$2,$V$1),(IF(AND($N$2&gt;=$T$7,$N$2&lt;$U$7),_xlfn.IFS(P108&gt;=$AD$7,$AD$1,P108&gt;=$AC$7,$AC$1,P108&gt;=$AB$7,$AB$1,P108&gt;=$AA$7,$AA$1,P108&gt;=$Z$7,$Z$1,P108&gt;=$Y$7,$Y$1,P108&gt;=$X$7,$X$1,P108&gt;=$W$7,$W$1,P108&lt;$W$2,$V$1),(IF(AND($N$2&gt;=$T$8,$N$2&lt;$U$8),_xlfn.IFS(P108&gt;=$AD$8,$AD$1,P108&gt;=$AC$8,$AC$1,P108&gt;=$AB$8,$AB$1,P108&gt;=$AA$8,$AA$1,P108&gt;=$Z$8,$Z$1,P108&gt;=$Y$8,$Y$1,P108&gt;=$X$8,$X$1,P108&gt;=$W$8,$W$1,P108&lt;$W$2,$V$1),(IF(AND($N$2&gt;=$T$9,$N$2&lt;$U$9),_xlfn.IFS(P108&gt;=$AD$9,$AD$1,P108&gt;=$AC$9,$AC$1,P108&gt;=$AB$9,$AB$1,P108&gt;=$AA$9,$AA$1,P108&gt;=$Z$9,$Z$1,P108&gt;=$Y$9,$Y$1,P108&gt;=$X$9,$X$1,P108&gt;=$W$9,$W$1),$W$1))))))))))))))),IF(AND($N$2&gt;=$T$2,$N$2&lt;=$U$2),IF(P108&gt;=$W$2,$W$1,$V$1),IF(AND($N$2&gt;=$T$3,$N$2&lt;$U$3),IF(P108&gt;=$W$3,$W$1,$V$1),IF(AND($N$2&gt;=$T$4,$N$2&lt;$U$4),IF(P108&gt;=$W$4,$W$1,$V$1),IF(AND($N$2&gt;=$T$5,$N$2&lt;$U$5),IF(P108&gt;=$W$5,$W$1,$V$1),IF(AND($N$2&gt;=$T$6,$N$2&lt;$U$6),IF(P108&gt;=$W$6,$W$1,$V$1),IF(AND($N$2&gt;=$T$7,$N$2&lt;$U$7),IF(P108&gt;=$W$7,$W$1,$V$1),IF(AND($N$2&gt;=$T$8,$N$2&lt;$U$8),IF(P108&gt;=$W$8,$W$1,$V$1),IF(AND($N$2&gt;=$T$9,$N$2&lt;$U$9),IF(P108&gt;=$W$9,$W$1,$V$1),""))))))))),"")</f>
        <v>CC</v>
      </c>
      <c r="M108" s="9" t="str" cm="1">
        <f t="array" ref="M108">IF(E108&lt;&gt;"",IF(AND(E108&lt;&gt;"GR",E108&gt;=40,J108&gt;=30),_xlfn.IFS(Q108&gt;=$AG$2,$AD$19,Q108&gt;=$AG$3,$AC$19,Q108&gt;=$AG$4,$AB$19,Q108&gt;=$AG$5,$AA$19,Q108&gt;=$AG$6,$Z$19,Q108&gt;=$AG$7,$Y$19,Q108&gt;=$AG$8,$X$19,Q108&gt;=$AG$9,$V$19),L108),"")</f>
        <v>CC</v>
      </c>
      <c r="N108" s="9"/>
      <c r="O108" s="9"/>
      <c r="P108" s="9">
        <f t="shared" si="11"/>
        <v>52</v>
      </c>
      <c r="Q108" s="9">
        <f t="shared" si="12"/>
        <v>52</v>
      </c>
      <c r="R108" s="9">
        <f t="shared" si="13"/>
        <v>0.17</v>
      </c>
    </row>
    <row r="109" spans="1:18" x14ac:dyDescent="0.35">
      <c r="A109" s="3" t="s">
        <v>8</v>
      </c>
      <c r="B109" s="3">
        <v>108</v>
      </c>
      <c r="C109" s="3">
        <v>7</v>
      </c>
      <c r="D109" s="3">
        <v>77</v>
      </c>
      <c r="E109" s="3" t="s">
        <v>34</v>
      </c>
      <c r="F109" s="22">
        <f t="shared" si="14"/>
        <v>77</v>
      </c>
      <c r="G109" s="22">
        <f t="shared" si="15"/>
        <v>7</v>
      </c>
      <c r="H109" s="22">
        <f t="shared" si="16"/>
        <v>77</v>
      </c>
      <c r="I109" s="9">
        <f t="shared" si="17"/>
        <v>48.999999999999993</v>
      </c>
      <c r="J109" s="9">
        <f t="shared" si="9"/>
        <v>49</v>
      </c>
      <c r="K109" s="10">
        <f t="shared" si="10"/>
        <v>2400.9999999999991</v>
      </c>
      <c r="L109" s="9" t="str" cm="1">
        <f t="array" ref="L109">IF(D109&lt;&gt;"",IF(AND(H109&gt;=40,I109&gt;=30),IF(AND($N$2&gt;=$T$2,$N$2&lt;=$U$2),_xlfn.IFS(P109&gt;=$AD$2,$AD$1,P109&gt;=$AC$2,$AC$1,P109&gt;=$AB$2,$AB$1,P109&gt;=$AA$2,$AA$1,P109&gt;=$Z$2,$Z$1,P109&gt;=$Y$2,$Y$1,P109&gt;=$X$2,$X$1,P109&gt;=$W$2,$W$1,P109&lt;$W$2,$V$1),(IF(AND($N$2&gt;=$T$3,$N$2&lt;$U$3),_xlfn.IFS(P109&gt;=$AD$3,$AD$1,P109&gt;=$AC$3,$AC$1,P109&gt;=$AB$3,$AB$1,P109&gt;=$AA$3,$AA$1,P109&gt;=$Z$3,$Z$1,P109&gt;=$Y$3,$Y$1,P109&gt;=$X$3,$X$1,P109&gt;=$W$3,$W$1,P109&lt;$W$2,$V$1),(IF(AND($N$2&gt;=$T$4,$N$2&lt;$U$4),_xlfn.IFS(P109&gt;=$AD$4,$AD$1,P109&gt;=$AC$4,$AC$1,P109&gt;=$AB$4,$AB$1,P109&gt;=$AA$4,$AA$1,P109&gt;=$Z$4,$Z$1,P109&gt;=$Y$4,$Y$1,P109&gt;=$X$4,$X$1,P109&gt;=$W$4,$W$1,P109&lt;$W$2,$V$1),(IF(AND($N$2&gt;=$T$5,$N$2&lt;$U$5),_xlfn.IFS(P109&gt;=$AD$5,$AD$1,P109&gt;=$AC$5,$AC$1,P109&gt;=$AB$5,$AB$1,P109&gt;=$AA$5,$AA$1,P109&gt;=$Z$5,$Z$1,P109&gt;=$Y$5,$Y$1,P109&gt;=$X$5,$X$1,P109&gt;=$W$5,$W$1,P109&lt;$W$2,$V$1),(IF(AND($N$2&gt;=$T$6,$N$2&lt;$U$6),_xlfn.IFS(P109&gt;=$AD$6,$AD$1,P109&gt;=$AC$6,$AC$1,P109&gt;=$AB$6,$AB$1,P109&gt;=$AA$6,$AA$1,P109&gt;=$Z$6,$Z$1,P109&gt;=$Y$6,$Y$1,P109&gt;=$X$6,$X$1,P109&gt;=$W$6,$W$1,P109&lt;$W$2,$V$1),(IF(AND($N$2&gt;=$T$7,$N$2&lt;$U$7),_xlfn.IFS(P109&gt;=$AD$7,$AD$1,P109&gt;=$AC$7,$AC$1,P109&gt;=$AB$7,$AB$1,P109&gt;=$AA$7,$AA$1,P109&gt;=$Z$7,$Z$1,P109&gt;=$Y$7,$Y$1,P109&gt;=$X$7,$X$1,P109&gt;=$W$7,$W$1,P109&lt;$W$2,$V$1),(IF(AND($N$2&gt;=$T$8,$N$2&lt;$U$8),_xlfn.IFS(P109&gt;=$AD$8,$AD$1,P109&gt;=$AC$8,$AC$1,P109&gt;=$AB$8,$AB$1,P109&gt;=$AA$8,$AA$1,P109&gt;=$Z$8,$Z$1,P109&gt;=$Y$8,$Y$1,P109&gt;=$X$8,$X$1,P109&gt;=$W$8,$W$1,P109&lt;$W$2,$V$1),(IF(AND($N$2&gt;=$T$9,$N$2&lt;$U$9),_xlfn.IFS(P109&gt;=$AD$9,$AD$1,P109&gt;=$AC$9,$AC$1,P109&gt;=$AB$9,$AB$1,P109&gt;=$AA$9,$AA$1,P109&gt;=$Z$9,$Z$1,P109&gt;=$Y$9,$Y$1,P109&gt;=$X$9,$X$1,P109&gt;=$W$9,$W$1),$W$1))))))))))))))),IF(AND($N$2&gt;=$T$2,$N$2&lt;=$U$2),IF(P109&gt;=$W$2,$W$1,$V$1),IF(AND($N$2&gt;=$T$3,$N$2&lt;$U$3),IF(P109&gt;=$W$3,$W$1,$V$1),IF(AND($N$2&gt;=$T$4,$N$2&lt;$U$4),IF(P109&gt;=$W$4,$W$1,$V$1),IF(AND($N$2&gt;=$T$5,$N$2&lt;$U$5),IF(P109&gt;=$W$5,$W$1,$V$1),IF(AND($N$2&gt;=$T$6,$N$2&lt;$U$6),IF(P109&gt;=$W$6,$W$1,$V$1),IF(AND($N$2&gt;=$T$7,$N$2&lt;$U$7),IF(P109&gt;=$W$7,$W$1,$V$1),IF(AND($N$2&gt;=$T$8,$N$2&lt;$U$8),IF(P109&gt;=$W$8,$W$1,$V$1),IF(AND($N$2&gt;=$T$9,$N$2&lt;$U$9),IF(P109&gt;=$W$9,$W$1,$V$1),""))))))))),"")</f>
        <v>CC</v>
      </c>
      <c r="M109" s="9" t="str" cm="1">
        <f t="array" ref="M109">IF(E109&lt;&gt;"",IF(AND(E109&lt;&gt;"GR",E109&gt;=40,J109&gt;=30),_xlfn.IFS(Q109&gt;=$AG$2,$AD$19,Q109&gt;=$AG$3,$AC$19,Q109&gt;=$AG$4,$AB$19,Q109&gt;=$AG$5,$AA$19,Q109&gt;=$AG$6,$Z$19,Q109&gt;=$AG$7,$Y$19,Q109&gt;=$AG$8,$X$19,Q109&gt;=$AG$9,$V$19),L109),"")</f>
        <v>CC</v>
      </c>
      <c r="N109" s="9"/>
      <c r="O109" s="9"/>
      <c r="P109" s="9">
        <f t="shared" si="11"/>
        <v>52</v>
      </c>
      <c r="Q109" s="9">
        <f t="shared" si="12"/>
        <v>52</v>
      </c>
      <c r="R109" s="9">
        <f t="shared" si="13"/>
        <v>0.16</v>
      </c>
    </row>
    <row r="110" spans="1:18" x14ac:dyDescent="0.35">
      <c r="A110" s="3" t="s">
        <v>8</v>
      </c>
      <c r="B110" s="3">
        <v>109</v>
      </c>
      <c r="C110" s="3">
        <v>40</v>
      </c>
      <c r="D110" s="3">
        <v>55</v>
      </c>
      <c r="E110" s="3" t="s">
        <v>34</v>
      </c>
      <c r="F110" s="22">
        <f t="shared" si="14"/>
        <v>55</v>
      </c>
      <c r="G110" s="22">
        <f t="shared" si="15"/>
        <v>40</v>
      </c>
      <c r="H110" s="22">
        <f t="shared" si="16"/>
        <v>55</v>
      </c>
      <c r="I110" s="9">
        <f t="shared" si="17"/>
        <v>49</v>
      </c>
      <c r="J110" s="9">
        <f t="shared" si="9"/>
        <v>49</v>
      </c>
      <c r="K110" s="10">
        <f t="shared" si="10"/>
        <v>2401</v>
      </c>
      <c r="L110" s="9" t="str" cm="1">
        <f t="array" ref="L110">IF(D110&lt;&gt;"",IF(AND(H110&gt;=40,I110&gt;=30),IF(AND($N$2&gt;=$T$2,$N$2&lt;=$U$2),_xlfn.IFS(P110&gt;=$AD$2,$AD$1,P110&gt;=$AC$2,$AC$1,P110&gt;=$AB$2,$AB$1,P110&gt;=$AA$2,$AA$1,P110&gt;=$Z$2,$Z$1,P110&gt;=$Y$2,$Y$1,P110&gt;=$X$2,$X$1,P110&gt;=$W$2,$W$1,P110&lt;$W$2,$V$1),(IF(AND($N$2&gt;=$T$3,$N$2&lt;$U$3),_xlfn.IFS(P110&gt;=$AD$3,$AD$1,P110&gt;=$AC$3,$AC$1,P110&gt;=$AB$3,$AB$1,P110&gt;=$AA$3,$AA$1,P110&gt;=$Z$3,$Z$1,P110&gt;=$Y$3,$Y$1,P110&gt;=$X$3,$X$1,P110&gt;=$W$3,$W$1,P110&lt;$W$2,$V$1),(IF(AND($N$2&gt;=$T$4,$N$2&lt;$U$4),_xlfn.IFS(P110&gt;=$AD$4,$AD$1,P110&gt;=$AC$4,$AC$1,P110&gt;=$AB$4,$AB$1,P110&gt;=$AA$4,$AA$1,P110&gt;=$Z$4,$Z$1,P110&gt;=$Y$4,$Y$1,P110&gt;=$X$4,$X$1,P110&gt;=$W$4,$W$1,P110&lt;$W$2,$V$1),(IF(AND($N$2&gt;=$T$5,$N$2&lt;$U$5),_xlfn.IFS(P110&gt;=$AD$5,$AD$1,P110&gt;=$AC$5,$AC$1,P110&gt;=$AB$5,$AB$1,P110&gt;=$AA$5,$AA$1,P110&gt;=$Z$5,$Z$1,P110&gt;=$Y$5,$Y$1,P110&gt;=$X$5,$X$1,P110&gt;=$W$5,$W$1,P110&lt;$W$2,$V$1),(IF(AND($N$2&gt;=$T$6,$N$2&lt;$U$6),_xlfn.IFS(P110&gt;=$AD$6,$AD$1,P110&gt;=$AC$6,$AC$1,P110&gt;=$AB$6,$AB$1,P110&gt;=$AA$6,$AA$1,P110&gt;=$Z$6,$Z$1,P110&gt;=$Y$6,$Y$1,P110&gt;=$X$6,$X$1,P110&gt;=$W$6,$W$1,P110&lt;$W$2,$V$1),(IF(AND($N$2&gt;=$T$7,$N$2&lt;$U$7),_xlfn.IFS(P110&gt;=$AD$7,$AD$1,P110&gt;=$AC$7,$AC$1,P110&gt;=$AB$7,$AB$1,P110&gt;=$AA$7,$AA$1,P110&gt;=$Z$7,$Z$1,P110&gt;=$Y$7,$Y$1,P110&gt;=$X$7,$X$1,P110&gt;=$W$7,$W$1,P110&lt;$W$2,$V$1),(IF(AND($N$2&gt;=$T$8,$N$2&lt;$U$8),_xlfn.IFS(P110&gt;=$AD$8,$AD$1,P110&gt;=$AC$8,$AC$1,P110&gt;=$AB$8,$AB$1,P110&gt;=$AA$8,$AA$1,P110&gt;=$Z$8,$Z$1,P110&gt;=$Y$8,$Y$1,P110&gt;=$X$8,$X$1,P110&gt;=$W$8,$W$1,P110&lt;$W$2,$V$1),(IF(AND($N$2&gt;=$T$9,$N$2&lt;$U$9),_xlfn.IFS(P110&gt;=$AD$9,$AD$1,P110&gt;=$AC$9,$AC$1,P110&gt;=$AB$9,$AB$1,P110&gt;=$AA$9,$AA$1,P110&gt;=$Z$9,$Z$1,P110&gt;=$Y$9,$Y$1,P110&gt;=$X$9,$X$1,P110&gt;=$W$9,$W$1),$W$1))))))))))))))),IF(AND($N$2&gt;=$T$2,$N$2&lt;=$U$2),IF(P110&gt;=$W$2,$W$1,$V$1),IF(AND($N$2&gt;=$T$3,$N$2&lt;$U$3),IF(P110&gt;=$W$3,$W$1,$V$1),IF(AND($N$2&gt;=$T$4,$N$2&lt;$U$4),IF(P110&gt;=$W$4,$W$1,$V$1),IF(AND($N$2&gt;=$T$5,$N$2&lt;$U$5),IF(P110&gt;=$W$5,$W$1,$V$1),IF(AND($N$2&gt;=$T$6,$N$2&lt;$U$6),IF(P110&gt;=$W$6,$W$1,$V$1),IF(AND($N$2&gt;=$T$7,$N$2&lt;$U$7),IF(P110&gt;=$W$7,$W$1,$V$1),IF(AND($N$2&gt;=$T$8,$N$2&lt;$U$8),IF(P110&gt;=$W$8,$W$1,$V$1),IF(AND($N$2&gt;=$T$9,$N$2&lt;$U$9),IF(P110&gt;=$W$9,$W$1,$V$1),""))))))))),"")</f>
        <v>CC</v>
      </c>
      <c r="M110" s="9" t="str" cm="1">
        <f t="array" ref="M110">IF(E110&lt;&gt;"",IF(AND(E110&lt;&gt;"GR",E110&gt;=40,J110&gt;=30),_xlfn.IFS(Q110&gt;=$AG$2,$AD$19,Q110&gt;=$AG$3,$AC$19,Q110&gt;=$AG$4,$AB$19,Q110&gt;=$AG$5,$AA$19,Q110&gt;=$AG$6,$Z$19,Q110&gt;=$AG$7,$Y$19,Q110&gt;=$AG$8,$X$19,Q110&gt;=$AG$9,$V$19),L110),"")</f>
        <v>CC</v>
      </c>
      <c r="N110" s="9"/>
      <c r="O110" s="9"/>
      <c r="P110" s="9">
        <f t="shared" si="11"/>
        <v>52</v>
      </c>
      <c r="Q110" s="9">
        <f t="shared" si="12"/>
        <v>52</v>
      </c>
      <c r="R110" s="9">
        <f t="shared" si="13"/>
        <v>0.16</v>
      </c>
    </row>
    <row r="111" spans="1:18" x14ac:dyDescent="0.35">
      <c r="A111" s="3" t="s">
        <v>8</v>
      </c>
      <c r="B111" s="3">
        <v>110</v>
      </c>
      <c r="C111" s="3">
        <v>35</v>
      </c>
      <c r="D111" s="3">
        <v>58</v>
      </c>
      <c r="E111" s="3" t="s">
        <v>34</v>
      </c>
      <c r="F111" s="22">
        <f t="shared" si="14"/>
        <v>58</v>
      </c>
      <c r="G111" s="22">
        <f t="shared" si="15"/>
        <v>35</v>
      </c>
      <c r="H111" s="22">
        <f t="shared" si="16"/>
        <v>58</v>
      </c>
      <c r="I111" s="9">
        <f t="shared" si="17"/>
        <v>48.8</v>
      </c>
      <c r="J111" s="9">
        <f t="shared" si="9"/>
        <v>48.8</v>
      </c>
      <c r="K111" s="10">
        <f t="shared" si="10"/>
        <v>2381.4399999999996</v>
      </c>
      <c r="L111" s="9" t="str" cm="1">
        <f t="array" ref="L111">IF(D111&lt;&gt;"",IF(AND(H111&gt;=40,I111&gt;=30),IF(AND($N$2&gt;=$T$2,$N$2&lt;=$U$2),_xlfn.IFS(P111&gt;=$AD$2,$AD$1,P111&gt;=$AC$2,$AC$1,P111&gt;=$AB$2,$AB$1,P111&gt;=$AA$2,$AA$1,P111&gt;=$Z$2,$Z$1,P111&gt;=$Y$2,$Y$1,P111&gt;=$X$2,$X$1,P111&gt;=$W$2,$W$1,P111&lt;$W$2,$V$1),(IF(AND($N$2&gt;=$T$3,$N$2&lt;$U$3),_xlfn.IFS(P111&gt;=$AD$3,$AD$1,P111&gt;=$AC$3,$AC$1,P111&gt;=$AB$3,$AB$1,P111&gt;=$AA$3,$AA$1,P111&gt;=$Z$3,$Z$1,P111&gt;=$Y$3,$Y$1,P111&gt;=$X$3,$X$1,P111&gt;=$W$3,$W$1,P111&lt;$W$2,$V$1),(IF(AND($N$2&gt;=$T$4,$N$2&lt;$U$4),_xlfn.IFS(P111&gt;=$AD$4,$AD$1,P111&gt;=$AC$4,$AC$1,P111&gt;=$AB$4,$AB$1,P111&gt;=$AA$4,$AA$1,P111&gt;=$Z$4,$Z$1,P111&gt;=$Y$4,$Y$1,P111&gt;=$X$4,$X$1,P111&gt;=$W$4,$W$1,P111&lt;$W$2,$V$1),(IF(AND($N$2&gt;=$T$5,$N$2&lt;$U$5),_xlfn.IFS(P111&gt;=$AD$5,$AD$1,P111&gt;=$AC$5,$AC$1,P111&gt;=$AB$5,$AB$1,P111&gt;=$AA$5,$AA$1,P111&gt;=$Z$5,$Z$1,P111&gt;=$Y$5,$Y$1,P111&gt;=$X$5,$X$1,P111&gt;=$W$5,$W$1,P111&lt;$W$2,$V$1),(IF(AND($N$2&gt;=$T$6,$N$2&lt;$U$6),_xlfn.IFS(P111&gt;=$AD$6,$AD$1,P111&gt;=$AC$6,$AC$1,P111&gt;=$AB$6,$AB$1,P111&gt;=$AA$6,$AA$1,P111&gt;=$Z$6,$Z$1,P111&gt;=$Y$6,$Y$1,P111&gt;=$X$6,$X$1,P111&gt;=$W$6,$W$1,P111&lt;$W$2,$V$1),(IF(AND($N$2&gt;=$T$7,$N$2&lt;$U$7),_xlfn.IFS(P111&gt;=$AD$7,$AD$1,P111&gt;=$AC$7,$AC$1,P111&gt;=$AB$7,$AB$1,P111&gt;=$AA$7,$AA$1,P111&gt;=$Z$7,$Z$1,P111&gt;=$Y$7,$Y$1,P111&gt;=$X$7,$X$1,P111&gt;=$W$7,$W$1,P111&lt;$W$2,$V$1),(IF(AND($N$2&gt;=$T$8,$N$2&lt;$U$8),_xlfn.IFS(P111&gt;=$AD$8,$AD$1,P111&gt;=$AC$8,$AC$1,P111&gt;=$AB$8,$AB$1,P111&gt;=$AA$8,$AA$1,P111&gt;=$Z$8,$Z$1,P111&gt;=$Y$8,$Y$1,P111&gt;=$X$8,$X$1,P111&gt;=$W$8,$W$1,P111&lt;$W$2,$V$1),(IF(AND($N$2&gt;=$T$9,$N$2&lt;$U$9),_xlfn.IFS(P111&gt;=$AD$9,$AD$1,P111&gt;=$AC$9,$AC$1,P111&gt;=$AB$9,$AB$1,P111&gt;=$AA$9,$AA$1,P111&gt;=$Z$9,$Z$1,P111&gt;=$Y$9,$Y$1,P111&gt;=$X$9,$X$1,P111&gt;=$W$9,$W$1),$W$1))))))))))))))),IF(AND($N$2&gt;=$T$2,$N$2&lt;=$U$2),IF(P111&gt;=$W$2,$W$1,$V$1),IF(AND($N$2&gt;=$T$3,$N$2&lt;$U$3),IF(P111&gt;=$W$3,$W$1,$V$1),IF(AND($N$2&gt;=$T$4,$N$2&lt;$U$4),IF(P111&gt;=$W$4,$W$1,$V$1),IF(AND($N$2&gt;=$T$5,$N$2&lt;$U$5),IF(P111&gt;=$W$5,$W$1,$V$1),IF(AND($N$2&gt;=$T$6,$N$2&lt;$U$6),IF(P111&gt;=$W$6,$W$1,$V$1),IF(AND($N$2&gt;=$T$7,$N$2&lt;$U$7),IF(P111&gt;=$W$7,$W$1,$V$1),IF(AND($N$2&gt;=$T$8,$N$2&lt;$U$8),IF(P111&gt;=$W$8,$W$1,$V$1),IF(AND($N$2&gt;=$T$9,$N$2&lt;$U$9),IF(P111&gt;=$W$9,$W$1,$V$1),""))))))))),"")</f>
        <v>CC</v>
      </c>
      <c r="M111" s="9" t="str" cm="1">
        <f t="array" ref="M111">IF(E111&lt;&gt;"",IF(AND(E111&lt;&gt;"GR",E111&gt;=40,J111&gt;=30),_xlfn.IFS(Q111&gt;=$AG$2,$AD$19,Q111&gt;=$AG$3,$AC$19,Q111&gt;=$AG$4,$AB$19,Q111&gt;=$AG$5,$AA$19,Q111&gt;=$AG$6,$Z$19,Q111&gt;=$AG$7,$Y$19,Q111&gt;=$AG$8,$X$19,Q111&gt;=$AG$9,$V$19),L111),"")</f>
        <v>CC</v>
      </c>
      <c r="N111" s="9"/>
      <c r="O111" s="9"/>
      <c r="P111" s="9">
        <f t="shared" si="11"/>
        <v>51</v>
      </c>
      <c r="Q111" s="9">
        <f t="shared" si="12"/>
        <v>51</v>
      </c>
      <c r="R111" s="9">
        <f t="shared" si="13"/>
        <v>0.14000000000000001</v>
      </c>
    </row>
    <row r="112" spans="1:18" x14ac:dyDescent="0.35">
      <c r="A112" s="3" t="s">
        <v>8</v>
      </c>
      <c r="B112" s="3">
        <v>111</v>
      </c>
      <c r="C112" s="3">
        <v>27</v>
      </c>
      <c r="D112" s="3">
        <v>63</v>
      </c>
      <c r="E112" s="3" t="s">
        <v>34</v>
      </c>
      <c r="F112" s="22">
        <f t="shared" si="14"/>
        <v>63</v>
      </c>
      <c r="G112" s="22">
        <f t="shared" si="15"/>
        <v>27</v>
      </c>
      <c r="H112" s="22">
        <f t="shared" si="16"/>
        <v>63</v>
      </c>
      <c r="I112" s="9">
        <f t="shared" si="17"/>
        <v>48.599999999999994</v>
      </c>
      <c r="J112" s="9">
        <f t="shared" si="9"/>
        <v>48.6</v>
      </c>
      <c r="K112" s="10">
        <f t="shared" si="10"/>
        <v>2361.9599999999996</v>
      </c>
      <c r="L112" s="9" t="str" cm="1">
        <f t="array" ref="L112">IF(D112&lt;&gt;"",IF(AND(H112&gt;=40,I112&gt;=30),IF(AND($N$2&gt;=$T$2,$N$2&lt;=$U$2),_xlfn.IFS(P112&gt;=$AD$2,$AD$1,P112&gt;=$AC$2,$AC$1,P112&gt;=$AB$2,$AB$1,P112&gt;=$AA$2,$AA$1,P112&gt;=$Z$2,$Z$1,P112&gt;=$Y$2,$Y$1,P112&gt;=$X$2,$X$1,P112&gt;=$W$2,$W$1,P112&lt;$W$2,$V$1),(IF(AND($N$2&gt;=$T$3,$N$2&lt;$U$3),_xlfn.IFS(P112&gt;=$AD$3,$AD$1,P112&gt;=$AC$3,$AC$1,P112&gt;=$AB$3,$AB$1,P112&gt;=$AA$3,$AA$1,P112&gt;=$Z$3,$Z$1,P112&gt;=$Y$3,$Y$1,P112&gt;=$X$3,$X$1,P112&gt;=$W$3,$W$1,P112&lt;$W$2,$V$1),(IF(AND($N$2&gt;=$T$4,$N$2&lt;$U$4),_xlfn.IFS(P112&gt;=$AD$4,$AD$1,P112&gt;=$AC$4,$AC$1,P112&gt;=$AB$4,$AB$1,P112&gt;=$AA$4,$AA$1,P112&gt;=$Z$4,$Z$1,P112&gt;=$Y$4,$Y$1,P112&gt;=$X$4,$X$1,P112&gt;=$W$4,$W$1,P112&lt;$W$2,$V$1),(IF(AND($N$2&gt;=$T$5,$N$2&lt;$U$5),_xlfn.IFS(P112&gt;=$AD$5,$AD$1,P112&gt;=$AC$5,$AC$1,P112&gt;=$AB$5,$AB$1,P112&gt;=$AA$5,$AA$1,P112&gt;=$Z$5,$Z$1,P112&gt;=$Y$5,$Y$1,P112&gt;=$X$5,$X$1,P112&gt;=$W$5,$W$1,P112&lt;$W$2,$V$1),(IF(AND($N$2&gt;=$T$6,$N$2&lt;$U$6),_xlfn.IFS(P112&gt;=$AD$6,$AD$1,P112&gt;=$AC$6,$AC$1,P112&gt;=$AB$6,$AB$1,P112&gt;=$AA$6,$AA$1,P112&gt;=$Z$6,$Z$1,P112&gt;=$Y$6,$Y$1,P112&gt;=$X$6,$X$1,P112&gt;=$W$6,$W$1,P112&lt;$W$2,$V$1),(IF(AND($N$2&gt;=$T$7,$N$2&lt;$U$7),_xlfn.IFS(P112&gt;=$AD$7,$AD$1,P112&gt;=$AC$7,$AC$1,P112&gt;=$AB$7,$AB$1,P112&gt;=$AA$7,$AA$1,P112&gt;=$Z$7,$Z$1,P112&gt;=$Y$7,$Y$1,P112&gt;=$X$7,$X$1,P112&gt;=$W$7,$W$1,P112&lt;$W$2,$V$1),(IF(AND($N$2&gt;=$T$8,$N$2&lt;$U$8),_xlfn.IFS(P112&gt;=$AD$8,$AD$1,P112&gt;=$AC$8,$AC$1,P112&gt;=$AB$8,$AB$1,P112&gt;=$AA$8,$AA$1,P112&gt;=$Z$8,$Z$1,P112&gt;=$Y$8,$Y$1,P112&gt;=$X$8,$X$1,P112&gt;=$W$8,$W$1,P112&lt;$W$2,$V$1),(IF(AND($N$2&gt;=$T$9,$N$2&lt;$U$9),_xlfn.IFS(P112&gt;=$AD$9,$AD$1,P112&gt;=$AC$9,$AC$1,P112&gt;=$AB$9,$AB$1,P112&gt;=$AA$9,$AA$1,P112&gt;=$Z$9,$Z$1,P112&gt;=$Y$9,$Y$1,P112&gt;=$X$9,$X$1,P112&gt;=$W$9,$W$1),$W$1))))))))))))))),IF(AND($N$2&gt;=$T$2,$N$2&lt;=$U$2),IF(P112&gt;=$W$2,$W$1,$V$1),IF(AND($N$2&gt;=$T$3,$N$2&lt;$U$3),IF(P112&gt;=$W$3,$W$1,$V$1),IF(AND($N$2&gt;=$T$4,$N$2&lt;$U$4),IF(P112&gt;=$W$4,$W$1,$V$1),IF(AND($N$2&gt;=$T$5,$N$2&lt;$U$5),IF(P112&gt;=$W$5,$W$1,$V$1),IF(AND($N$2&gt;=$T$6,$N$2&lt;$U$6),IF(P112&gt;=$W$6,$W$1,$V$1),IF(AND($N$2&gt;=$T$7,$N$2&lt;$U$7),IF(P112&gt;=$W$7,$W$1,$V$1),IF(AND($N$2&gt;=$T$8,$N$2&lt;$U$8),IF(P112&gt;=$W$8,$W$1,$V$1),IF(AND($N$2&gt;=$T$9,$N$2&lt;$U$9),IF(P112&gt;=$W$9,$W$1,$V$1),""))))))))),"")</f>
        <v>CC</v>
      </c>
      <c r="M112" s="9" t="str" cm="1">
        <f t="array" ref="M112">IF(E112&lt;&gt;"",IF(AND(E112&lt;&gt;"GR",E112&gt;=40,J112&gt;=30),_xlfn.IFS(Q112&gt;=$AG$2,$AD$19,Q112&gt;=$AG$3,$AC$19,Q112&gt;=$AG$4,$AB$19,Q112&gt;=$AG$5,$AA$19,Q112&gt;=$AG$6,$Z$19,Q112&gt;=$AG$7,$Y$19,Q112&gt;=$AG$8,$X$19,Q112&gt;=$AG$9,$V$19),L112),"")</f>
        <v>CC</v>
      </c>
      <c r="N112" s="9"/>
      <c r="O112" s="9"/>
      <c r="P112" s="9">
        <f t="shared" si="11"/>
        <v>51</v>
      </c>
      <c r="Q112" s="9">
        <f t="shared" si="12"/>
        <v>51</v>
      </c>
      <c r="R112" s="9">
        <f t="shared" si="13"/>
        <v>0.13</v>
      </c>
    </row>
    <row r="113" spans="1:18" x14ac:dyDescent="0.35">
      <c r="A113" s="3" t="s">
        <v>8</v>
      </c>
      <c r="B113" s="3">
        <v>112</v>
      </c>
      <c r="C113" s="3">
        <v>24</v>
      </c>
      <c r="D113" s="3">
        <v>65</v>
      </c>
      <c r="E113" s="3" t="s">
        <v>34</v>
      </c>
      <c r="F113" s="22">
        <f t="shared" si="14"/>
        <v>65</v>
      </c>
      <c r="G113" s="22">
        <f t="shared" si="15"/>
        <v>24</v>
      </c>
      <c r="H113" s="22">
        <f t="shared" si="16"/>
        <v>65</v>
      </c>
      <c r="I113" s="9">
        <f t="shared" si="17"/>
        <v>48.6</v>
      </c>
      <c r="J113" s="9">
        <f t="shared" si="9"/>
        <v>48.6</v>
      </c>
      <c r="K113" s="10">
        <f t="shared" si="10"/>
        <v>2361.96</v>
      </c>
      <c r="L113" s="9" t="str" cm="1">
        <f t="array" ref="L113">IF(D113&lt;&gt;"",IF(AND(H113&gt;=40,I113&gt;=30),IF(AND($N$2&gt;=$T$2,$N$2&lt;=$U$2),_xlfn.IFS(P113&gt;=$AD$2,$AD$1,P113&gt;=$AC$2,$AC$1,P113&gt;=$AB$2,$AB$1,P113&gt;=$AA$2,$AA$1,P113&gt;=$Z$2,$Z$1,P113&gt;=$Y$2,$Y$1,P113&gt;=$X$2,$X$1,P113&gt;=$W$2,$W$1,P113&lt;$W$2,$V$1),(IF(AND($N$2&gt;=$T$3,$N$2&lt;$U$3),_xlfn.IFS(P113&gt;=$AD$3,$AD$1,P113&gt;=$AC$3,$AC$1,P113&gt;=$AB$3,$AB$1,P113&gt;=$AA$3,$AA$1,P113&gt;=$Z$3,$Z$1,P113&gt;=$Y$3,$Y$1,P113&gt;=$X$3,$X$1,P113&gt;=$W$3,$W$1,P113&lt;$W$2,$V$1),(IF(AND($N$2&gt;=$T$4,$N$2&lt;$U$4),_xlfn.IFS(P113&gt;=$AD$4,$AD$1,P113&gt;=$AC$4,$AC$1,P113&gt;=$AB$4,$AB$1,P113&gt;=$AA$4,$AA$1,P113&gt;=$Z$4,$Z$1,P113&gt;=$Y$4,$Y$1,P113&gt;=$X$4,$X$1,P113&gt;=$W$4,$W$1,P113&lt;$W$2,$V$1),(IF(AND($N$2&gt;=$T$5,$N$2&lt;$U$5),_xlfn.IFS(P113&gt;=$AD$5,$AD$1,P113&gt;=$AC$5,$AC$1,P113&gt;=$AB$5,$AB$1,P113&gt;=$AA$5,$AA$1,P113&gt;=$Z$5,$Z$1,P113&gt;=$Y$5,$Y$1,P113&gt;=$X$5,$X$1,P113&gt;=$W$5,$W$1,P113&lt;$W$2,$V$1),(IF(AND($N$2&gt;=$T$6,$N$2&lt;$U$6),_xlfn.IFS(P113&gt;=$AD$6,$AD$1,P113&gt;=$AC$6,$AC$1,P113&gt;=$AB$6,$AB$1,P113&gt;=$AA$6,$AA$1,P113&gt;=$Z$6,$Z$1,P113&gt;=$Y$6,$Y$1,P113&gt;=$X$6,$X$1,P113&gt;=$W$6,$W$1,P113&lt;$W$2,$V$1),(IF(AND($N$2&gt;=$T$7,$N$2&lt;$U$7),_xlfn.IFS(P113&gt;=$AD$7,$AD$1,P113&gt;=$AC$7,$AC$1,P113&gt;=$AB$7,$AB$1,P113&gt;=$AA$7,$AA$1,P113&gt;=$Z$7,$Z$1,P113&gt;=$Y$7,$Y$1,P113&gt;=$X$7,$X$1,P113&gt;=$W$7,$W$1,P113&lt;$W$2,$V$1),(IF(AND($N$2&gt;=$T$8,$N$2&lt;$U$8),_xlfn.IFS(P113&gt;=$AD$8,$AD$1,P113&gt;=$AC$8,$AC$1,P113&gt;=$AB$8,$AB$1,P113&gt;=$AA$8,$AA$1,P113&gt;=$Z$8,$Z$1,P113&gt;=$Y$8,$Y$1,P113&gt;=$X$8,$X$1,P113&gt;=$W$8,$W$1,P113&lt;$W$2,$V$1),(IF(AND($N$2&gt;=$T$9,$N$2&lt;$U$9),_xlfn.IFS(P113&gt;=$AD$9,$AD$1,P113&gt;=$AC$9,$AC$1,P113&gt;=$AB$9,$AB$1,P113&gt;=$AA$9,$AA$1,P113&gt;=$Z$9,$Z$1,P113&gt;=$Y$9,$Y$1,P113&gt;=$X$9,$X$1,P113&gt;=$W$9,$W$1),$W$1))))))))))))))),IF(AND($N$2&gt;=$T$2,$N$2&lt;=$U$2),IF(P113&gt;=$W$2,$W$1,$V$1),IF(AND($N$2&gt;=$T$3,$N$2&lt;$U$3),IF(P113&gt;=$W$3,$W$1,$V$1),IF(AND($N$2&gt;=$T$4,$N$2&lt;$U$4),IF(P113&gt;=$W$4,$W$1,$V$1),IF(AND($N$2&gt;=$T$5,$N$2&lt;$U$5),IF(P113&gt;=$W$5,$W$1,$V$1),IF(AND($N$2&gt;=$T$6,$N$2&lt;$U$6),IF(P113&gt;=$W$6,$W$1,$V$1),IF(AND($N$2&gt;=$T$7,$N$2&lt;$U$7),IF(P113&gt;=$W$7,$W$1,$V$1),IF(AND($N$2&gt;=$T$8,$N$2&lt;$U$8),IF(P113&gt;=$W$8,$W$1,$V$1),IF(AND($N$2&gt;=$T$9,$N$2&lt;$U$9),IF(P113&gt;=$W$9,$W$1,$V$1),""))))))))),"")</f>
        <v>CC</v>
      </c>
      <c r="M113" s="9" t="str" cm="1">
        <f t="array" ref="M113">IF(E113&lt;&gt;"",IF(AND(E113&lt;&gt;"GR",E113&gt;=40,J113&gt;=30),_xlfn.IFS(Q113&gt;=$AG$2,$AD$19,Q113&gt;=$AG$3,$AC$19,Q113&gt;=$AG$4,$AB$19,Q113&gt;=$AG$5,$AA$19,Q113&gt;=$AG$6,$Z$19,Q113&gt;=$AG$7,$Y$19,Q113&gt;=$AG$8,$X$19,Q113&gt;=$AG$9,$V$19),L113),"")</f>
        <v>CC</v>
      </c>
      <c r="N113" s="9"/>
      <c r="O113" s="9"/>
      <c r="P113" s="9">
        <f t="shared" si="11"/>
        <v>51</v>
      </c>
      <c r="Q113" s="9">
        <f t="shared" si="12"/>
        <v>51</v>
      </c>
      <c r="R113" s="9">
        <f t="shared" si="13"/>
        <v>0.13</v>
      </c>
    </row>
    <row r="114" spans="1:18" x14ac:dyDescent="0.35">
      <c r="A114" s="3" t="s">
        <v>8</v>
      </c>
      <c r="B114" s="3">
        <v>113</v>
      </c>
      <c r="C114" s="3">
        <v>46</v>
      </c>
      <c r="D114" s="3">
        <v>32</v>
      </c>
      <c r="E114" s="3">
        <v>50</v>
      </c>
      <c r="F114" s="22">
        <f t="shared" si="14"/>
        <v>50</v>
      </c>
      <c r="G114" s="22">
        <f t="shared" si="15"/>
        <v>46</v>
      </c>
      <c r="H114" s="22">
        <f t="shared" si="16"/>
        <v>32</v>
      </c>
      <c r="I114" s="9">
        <f t="shared" si="17"/>
        <v>37.6</v>
      </c>
      <c r="J114" s="9">
        <f t="shared" si="9"/>
        <v>48.4</v>
      </c>
      <c r="K114" s="10">
        <f t="shared" si="10"/>
        <v>1413.7600000000002</v>
      </c>
      <c r="L114" s="9" t="str" cm="1">
        <f t="array" ref="L114">IF(D114&lt;&gt;"",IF(AND(H114&gt;=40,I114&gt;=30),IF(AND($N$2&gt;=$T$2,$N$2&lt;=$U$2),_xlfn.IFS(P114&gt;=$AD$2,$AD$1,P114&gt;=$AC$2,$AC$1,P114&gt;=$AB$2,$AB$1,P114&gt;=$AA$2,$AA$1,P114&gt;=$Z$2,$Z$1,P114&gt;=$Y$2,$Y$1,P114&gt;=$X$2,$X$1,P114&gt;=$W$2,$W$1,P114&lt;$W$2,$V$1),(IF(AND($N$2&gt;=$T$3,$N$2&lt;$U$3),_xlfn.IFS(P114&gt;=$AD$3,$AD$1,P114&gt;=$AC$3,$AC$1,P114&gt;=$AB$3,$AB$1,P114&gt;=$AA$3,$AA$1,P114&gt;=$Z$3,$Z$1,P114&gt;=$Y$3,$Y$1,P114&gt;=$X$3,$X$1,P114&gt;=$W$3,$W$1,P114&lt;$W$2,$V$1),(IF(AND($N$2&gt;=$T$4,$N$2&lt;$U$4),_xlfn.IFS(P114&gt;=$AD$4,$AD$1,P114&gt;=$AC$4,$AC$1,P114&gt;=$AB$4,$AB$1,P114&gt;=$AA$4,$AA$1,P114&gt;=$Z$4,$Z$1,P114&gt;=$Y$4,$Y$1,P114&gt;=$X$4,$X$1,P114&gt;=$W$4,$W$1,P114&lt;$W$2,$V$1),(IF(AND($N$2&gt;=$T$5,$N$2&lt;$U$5),_xlfn.IFS(P114&gt;=$AD$5,$AD$1,P114&gt;=$AC$5,$AC$1,P114&gt;=$AB$5,$AB$1,P114&gt;=$AA$5,$AA$1,P114&gt;=$Z$5,$Z$1,P114&gt;=$Y$5,$Y$1,P114&gt;=$X$5,$X$1,P114&gt;=$W$5,$W$1,P114&lt;$W$2,$V$1),(IF(AND($N$2&gt;=$T$6,$N$2&lt;$U$6),_xlfn.IFS(P114&gt;=$AD$6,$AD$1,P114&gt;=$AC$6,$AC$1,P114&gt;=$AB$6,$AB$1,P114&gt;=$AA$6,$AA$1,P114&gt;=$Z$6,$Z$1,P114&gt;=$Y$6,$Y$1,P114&gt;=$X$6,$X$1,P114&gt;=$W$6,$W$1,P114&lt;$W$2,$V$1),(IF(AND($N$2&gt;=$T$7,$N$2&lt;$U$7),_xlfn.IFS(P114&gt;=$AD$7,$AD$1,P114&gt;=$AC$7,$AC$1,P114&gt;=$AB$7,$AB$1,P114&gt;=$AA$7,$AA$1,P114&gt;=$Z$7,$Z$1,P114&gt;=$Y$7,$Y$1,P114&gt;=$X$7,$X$1,P114&gt;=$W$7,$W$1,P114&lt;$W$2,$V$1),(IF(AND($N$2&gt;=$T$8,$N$2&lt;$U$8),_xlfn.IFS(P114&gt;=$AD$8,$AD$1,P114&gt;=$AC$8,$AC$1,P114&gt;=$AB$8,$AB$1,P114&gt;=$AA$8,$AA$1,P114&gt;=$Z$8,$Z$1,P114&gt;=$Y$8,$Y$1,P114&gt;=$X$8,$X$1,P114&gt;=$W$8,$W$1,P114&lt;$W$2,$V$1),(IF(AND($N$2&gt;=$T$9,$N$2&lt;$U$9),_xlfn.IFS(P114&gt;=$AD$9,$AD$1,P114&gt;=$AC$9,$AC$1,P114&gt;=$AB$9,$AB$1,P114&gt;=$AA$9,$AA$1,P114&gt;=$Z$9,$Z$1,P114&gt;=$Y$9,$Y$1,P114&gt;=$X$9,$X$1,P114&gt;=$W$9,$W$1),$W$1))))))))))))))),IF(AND($N$2&gt;=$T$2,$N$2&lt;=$U$2),IF(P114&gt;=$W$2,$W$1,$V$1),IF(AND($N$2&gt;=$T$3,$N$2&lt;$U$3),IF(P114&gt;=$W$3,$W$1,$V$1),IF(AND($N$2&gt;=$T$4,$N$2&lt;$U$4),IF(P114&gt;=$W$4,$W$1,$V$1),IF(AND($N$2&gt;=$T$5,$N$2&lt;$U$5),IF(P114&gt;=$W$5,$W$1,$V$1),IF(AND($N$2&gt;=$T$6,$N$2&lt;$U$6),IF(P114&gt;=$W$6,$W$1,$V$1),IF(AND($N$2&gt;=$T$7,$N$2&lt;$U$7),IF(P114&gt;=$W$7,$W$1,$V$1),IF(AND($N$2&gt;=$T$8,$N$2&lt;$U$8),IF(P114&gt;=$W$8,$W$1,$V$1),IF(AND($N$2&gt;=$T$9,$N$2&lt;$U$9),IF(P114&gt;=$W$9,$W$1,$V$1),""))))))))),"")</f>
        <v>FD</v>
      </c>
      <c r="M114" s="9" t="str" cm="1">
        <f t="array" ref="M114">IF(E114&lt;&gt;"",IF(AND(E114&lt;&gt;"GR",E114&gt;=40,J114&gt;=30),_xlfn.IFS(Q114&gt;=$AG$2,$AD$19,Q114&gt;=$AG$3,$AC$19,Q114&gt;=$AG$4,$AB$19,Q114&gt;=$AG$5,$AA$19,Q114&gt;=$AG$6,$Z$19,Q114&gt;=$AG$7,$Y$19,Q114&gt;=$AG$8,$X$19,Q114&gt;=$AG$9,$V$19),L114),"")</f>
        <v>CC</v>
      </c>
      <c r="N114" s="9"/>
      <c r="O114" s="9"/>
      <c r="P114" s="9">
        <f t="shared" si="11"/>
        <v>44</v>
      </c>
      <c r="Q114" s="9">
        <f t="shared" si="12"/>
        <v>51</v>
      </c>
      <c r="R114" s="9">
        <f t="shared" si="13"/>
        <v>-0.63</v>
      </c>
    </row>
    <row r="115" spans="1:18" x14ac:dyDescent="0.35">
      <c r="A115" s="3" t="s">
        <v>8</v>
      </c>
      <c r="B115" s="3">
        <v>114</v>
      </c>
      <c r="C115" s="3">
        <v>30</v>
      </c>
      <c r="D115" s="3">
        <v>29</v>
      </c>
      <c r="E115" s="3">
        <v>60</v>
      </c>
      <c r="F115" s="22">
        <f t="shared" si="14"/>
        <v>60</v>
      </c>
      <c r="G115" s="22">
        <f t="shared" si="15"/>
        <v>30</v>
      </c>
      <c r="H115" s="22">
        <f t="shared" si="16"/>
        <v>29</v>
      </c>
      <c r="I115" s="9">
        <f t="shared" si="17"/>
        <v>29.4</v>
      </c>
      <c r="J115" s="9">
        <f t="shared" si="9"/>
        <v>48</v>
      </c>
      <c r="K115" s="10">
        <f t="shared" si="10"/>
        <v>864.3599999999999</v>
      </c>
      <c r="L115" s="9" t="str" cm="1">
        <f t="array" ref="L115">IF(D115&lt;&gt;"",IF(AND(H115&gt;=40,I115&gt;=30),IF(AND($N$2&gt;=$T$2,$N$2&lt;=$U$2),_xlfn.IFS(P115&gt;=$AD$2,$AD$1,P115&gt;=$AC$2,$AC$1,P115&gt;=$AB$2,$AB$1,P115&gt;=$AA$2,$AA$1,P115&gt;=$Z$2,$Z$1,P115&gt;=$Y$2,$Y$1,P115&gt;=$X$2,$X$1,P115&gt;=$W$2,$W$1,P115&lt;$W$2,$V$1),(IF(AND($N$2&gt;=$T$3,$N$2&lt;$U$3),_xlfn.IFS(P115&gt;=$AD$3,$AD$1,P115&gt;=$AC$3,$AC$1,P115&gt;=$AB$3,$AB$1,P115&gt;=$AA$3,$AA$1,P115&gt;=$Z$3,$Z$1,P115&gt;=$Y$3,$Y$1,P115&gt;=$X$3,$X$1,P115&gt;=$W$3,$W$1,P115&lt;$W$2,$V$1),(IF(AND($N$2&gt;=$T$4,$N$2&lt;$U$4),_xlfn.IFS(P115&gt;=$AD$4,$AD$1,P115&gt;=$AC$4,$AC$1,P115&gt;=$AB$4,$AB$1,P115&gt;=$AA$4,$AA$1,P115&gt;=$Z$4,$Z$1,P115&gt;=$Y$4,$Y$1,P115&gt;=$X$4,$X$1,P115&gt;=$W$4,$W$1,P115&lt;$W$2,$V$1),(IF(AND($N$2&gt;=$T$5,$N$2&lt;$U$5),_xlfn.IFS(P115&gt;=$AD$5,$AD$1,P115&gt;=$AC$5,$AC$1,P115&gt;=$AB$5,$AB$1,P115&gt;=$AA$5,$AA$1,P115&gt;=$Z$5,$Z$1,P115&gt;=$Y$5,$Y$1,P115&gt;=$X$5,$X$1,P115&gt;=$W$5,$W$1,P115&lt;$W$2,$V$1),(IF(AND($N$2&gt;=$T$6,$N$2&lt;$U$6),_xlfn.IFS(P115&gt;=$AD$6,$AD$1,P115&gt;=$AC$6,$AC$1,P115&gt;=$AB$6,$AB$1,P115&gt;=$AA$6,$AA$1,P115&gt;=$Z$6,$Z$1,P115&gt;=$Y$6,$Y$1,P115&gt;=$X$6,$X$1,P115&gt;=$W$6,$W$1,P115&lt;$W$2,$V$1),(IF(AND($N$2&gt;=$T$7,$N$2&lt;$U$7),_xlfn.IFS(P115&gt;=$AD$7,$AD$1,P115&gt;=$AC$7,$AC$1,P115&gt;=$AB$7,$AB$1,P115&gt;=$AA$7,$AA$1,P115&gt;=$Z$7,$Z$1,P115&gt;=$Y$7,$Y$1,P115&gt;=$X$7,$X$1,P115&gt;=$W$7,$W$1,P115&lt;$W$2,$V$1),(IF(AND($N$2&gt;=$T$8,$N$2&lt;$U$8),_xlfn.IFS(P115&gt;=$AD$8,$AD$1,P115&gt;=$AC$8,$AC$1,P115&gt;=$AB$8,$AB$1,P115&gt;=$AA$8,$AA$1,P115&gt;=$Z$8,$Z$1,P115&gt;=$Y$8,$Y$1,P115&gt;=$X$8,$X$1,P115&gt;=$W$8,$W$1,P115&lt;$W$2,$V$1),(IF(AND($N$2&gt;=$T$9,$N$2&lt;$U$9),_xlfn.IFS(P115&gt;=$AD$9,$AD$1,P115&gt;=$AC$9,$AC$1,P115&gt;=$AB$9,$AB$1,P115&gt;=$AA$9,$AA$1,P115&gt;=$Z$9,$Z$1,P115&gt;=$Y$9,$Y$1,P115&gt;=$X$9,$X$1,P115&gt;=$W$9,$W$1),$W$1))))))))))))))),IF(AND($N$2&gt;=$T$2,$N$2&lt;=$U$2),IF(P115&gt;=$W$2,$W$1,$V$1),IF(AND($N$2&gt;=$T$3,$N$2&lt;$U$3),IF(P115&gt;=$W$3,$W$1,$V$1),IF(AND($N$2&gt;=$T$4,$N$2&lt;$U$4),IF(P115&gt;=$W$4,$W$1,$V$1),IF(AND($N$2&gt;=$T$5,$N$2&lt;$U$5),IF(P115&gt;=$W$5,$W$1,$V$1),IF(AND($N$2&gt;=$T$6,$N$2&lt;$U$6),IF(P115&gt;=$W$6,$W$1,$V$1),IF(AND($N$2&gt;=$T$7,$N$2&lt;$U$7),IF(P115&gt;=$W$7,$W$1,$V$1),IF(AND($N$2&gt;=$T$8,$N$2&lt;$U$8),IF(P115&gt;=$W$8,$W$1,$V$1),IF(AND($N$2&gt;=$T$9,$N$2&lt;$U$9),IF(P115&gt;=$W$9,$W$1,$V$1),""))))))))),"")</f>
        <v>FD</v>
      </c>
      <c r="M115" s="9" t="str" cm="1">
        <f t="array" ref="M115">IF(E115&lt;&gt;"",IF(AND(E115&lt;&gt;"GR",E115&gt;=40,J115&gt;=30),_xlfn.IFS(Q115&gt;=$AG$2,$AD$19,Q115&gt;=$AG$3,$AC$19,Q115&gt;=$AG$4,$AB$19,Q115&gt;=$AG$5,$AA$19,Q115&gt;=$AG$6,$Z$19,Q115&gt;=$AG$7,$Y$19,Q115&gt;=$AG$8,$X$19,Q115&gt;=$AG$9,$V$19),L115),"")</f>
        <v>CC</v>
      </c>
      <c r="N115" s="9"/>
      <c r="O115" s="9"/>
      <c r="P115" s="9">
        <f t="shared" si="11"/>
        <v>38</v>
      </c>
      <c r="Q115" s="9">
        <f t="shared" si="12"/>
        <v>51</v>
      </c>
      <c r="R115" s="9">
        <f t="shared" si="13"/>
        <v>-1.19</v>
      </c>
    </row>
    <row r="116" spans="1:18" x14ac:dyDescent="0.35">
      <c r="A116" s="3" t="s">
        <v>8</v>
      </c>
      <c r="B116" s="3">
        <v>115</v>
      </c>
      <c r="C116" s="3">
        <v>48</v>
      </c>
      <c r="D116" s="3" t="s">
        <v>34</v>
      </c>
      <c r="E116" s="3">
        <v>48</v>
      </c>
      <c r="F116" s="22">
        <f t="shared" si="14"/>
        <v>48</v>
      </c>
      <c r="G116" s="22">
        <f t="shared" si="15"/>
        <v>48</v>
      </c>
      <c r="H116" s="22">
        <f t="shared" si="16"/>
        <v>0</v>
      </c>
      <c r="I116" s="9">
        <f t="shared" si="17"/>
        <v>19.200000000000003</v>
      </c>
      <c r="J116" s="9">
        <f t="shared" si="9"/>
        <v>48</v>
      </c>
      <c r="K116" s="10">
        <f t="shared" si="10"/>
        <v>368.6400000000001</v>
      </c>
      <c r="L116" s="9" t="str" cm="1">
        <f t="array" ref="L116">IF(D116&lt;&gt;"",IF(AND(H116&gt;=40,I116&gt;=30),IF(AND($N$2&gt;=$T$2,$N$2&lt;=$U$2),_xlfn.IFS(P116&gt;=$AD$2,$AD$1,P116&gt;=$AC$2,$AC$1,P116&gt;=$AB$2,$AB$1,P116&gt;=$AA$2,$AA$1,P116&gt;=$Z$2,$Z$1,P116&gt;=$Y$2,$Y$1,P116&gt;=$X$2,$X$1,P116&gt;=$W$2,$W$1,P116&lt;$W$2,$V$1),(IF(AND($N$2&gt;=$T$3,$N$2&lt;$U$3),_xlfn.IFS(P116&gt;=$AD$3,$AD$1,P116&gt;=$AC$3,$AC$1,P116&gt;=$AB$3,$AB$1,P116&gt;=$AA$3,$AA$1,P116&gt;=$Z$3,$Z$1,P116&gt;=$Y$3,$Y$1,P116&gt;=$X$3,$X$1,P116&gt;=$W$3,$W$1,P116&lt;$W$2,$V$1),(IF(AND($N$2&gt;=$T$4,$N$2&lt;$U$4),_xlfn.IFS(P116&gt;=$AD$4,$AD$1,P116&gt;=$AC$4,$AC$1,P116&gt;=$AB$4,$AB$1,P116&gt;=$AA$4,$AA$1,P116&gt;=$Z$4,$Z$1,P116&gt;=$Y$4,$Y$1,P116&gt;=$X$4,$X$1,P116&gt;=$W$4,$W$1,P116&lt;$W$2,$V$1),(IF(AND($N$2&gt;=$T$5,$N$2&lt;$U$5),_xlfn.IFS(P116&gt;=$AD$5,$AD$1,P116&gt;=$AC$5,$AC$1,P116&gt;=$AB$5,$AB$1,P116&gt;=$AA$5,$AA$1,P116&gt;=$Z$5,$Z$1,P116&gt;=$Y$5,$Y$1,P116&gt;=$X$5,$X$1,P116&gt;=$W$5,$W$1,P116&lt;$W$2,$V$1),(IF(AND($N$2&gt;=$T$6,$N$2&lt;$U$6),_xlfn.IFS(P116&gt;=$AD$6,$AD$1,P116&gt;=$AC$6,$AC$1,P116&gt;=$AB$6,$AB$1,P116&gt;=$AA$6,$AA$1,P116&gt;=$Z$6,$Z$1,P116&gt;=$Y$6,$Y$1,P116&gt;=$X$6,$X$1,P116&gt;=$W$6,$W$1,P116&lt;$W$2,$V$1),(IF(AND($N$2&gt;=$T$7,$N$2&lt;$U$7),_xlfn.IFS(P116&gt;=$AD$7,$AD$1,P116&gt;=$AC$7,$AC$1,P116&gt;=$AB$7,$AB$1,P116&gt;=$AA$7,$AA$1,P116&gt;=$Z$7,$Z$1,P116&gt;=$Y$7,$Y$1,P116&gt;=$X$7,$X$1,P116&gt;=$W$7,$W$1,P116&lt;$W$2,$V$1),(IF(AND($N$2&gt;=$T$8,$N$2&lt;$U$8),_xlfn.IFS(P116&gt;=$AD$8,$AD$1,P116&gt;=$AC$8,$AC$1,P116&gt;=$AB$8,$AB$1,P116&gt;=$AA$8,$AA$1,P116&gt;=$Z$8,$Z$1,P116&gt;=$Y$8,$Y$1,P116&gt;=$X$8,$X$1,P116&gt;=$W$8,$W$1,P116&lt;$W$2,$V$1),(IF(AND($N$2&gt;=$T$9,$N$2&lt;$U$9),_xlfn.IFS(P116&gt;=$AD$9,$AD$1,P116&gt;=$AC$9,$AC$1,P116&gt;=$AB$9,$AB$1,P116&gt;=$AA$9,$AA$1,P116&gt;=$Z$9,$Z$1,P116&gt;=$Y$9,$Y$1,P116&gt;=$X$9,$X$1,P116&gt;=$W$9,$W$1),$W$1))))))))))))))),IF(AND($N$2&gt;=$T$2,$N$2&lt;=$U$2),IF(P116&gt;=$W$2,$W$1,$V$1),IF(AND($N$2&gt;=$T$3,$N$2&lt;$U$3),IF(P116&gt;=$W$3,$W$1,$V$1),IF(AND($N$2&gt;=$T$4,$N$2&lt;$U$4),IF(P116&gt;=$W$4,$W$1,$V$1),IF(AND($N$2&gt;=$T$5,$N$2&lt;$U$5),IF(P116&gt;=$W$5,$W$1,$V$1),IF(AND($N$2&gt;=$T$6,$N$2&lt;$U$6),IF(P116&gt;=$W$6,$W$1,$V$1),IF(AND($N$2&gt;=$T$7,$N$2&lt;$U$7),IF(P116&gt;=$W$7,$W$1,$V$1),IF(AND($N$2&gt;=$T$8,$N$2&lt;$U$8),IF(P116&gt;=$W$8,$W$1,$V$1),IF(AND($N$2&gt;=$T$9,$N$2&lt;$U$9),IF(P116&gt;=$W$9,$W$1,$V$1),""))))))))),"")</f>
        <v>FF</v>
      </c>
      <c r="M116" s="9" t="str" cm="1">
        <f t="array" ref="M116">IF(E116&lt;&gt;"",IF(AND(E116&lt;&gt;"GR",E116&gt;=40,J116&gt;=30),_xlfn.IFS(Q116&gt;=$AG$2,$AD$19,Q116&gt;=$AG$3,$AC$19,Q116&gt;=$AG$4,$AB$19,Q116&gt;=$AG$5,$AA$19,Q116&gt;=$AG$6,$Z$19,Q116&gt;=$AG$7,$Y$19,Q116&gt;=$AG$8,$X$19,Q116&gt;=$AG$9,$V$19),L116),"")</f>
        <v>CC</v>
      </c>
      <c r="N116" s="9"/>
      <c r="O116" s="9"/>
      <c r="P116" s="9">
        <f t="shared" si="11"/>
        <v>31</v>
      </c>
      <c r="Q116" s="9">
        <f t="shared" si="12"/>
        <v>51</v>
      </c>
      <c r="R116" s="9">
        <f t="shared" si="13"/>
        <v>-1.89</v>
      </c>
    </row>
    <row r="117" spans="1:18" x14ac:dyDescent="0.35">
      <c r="A117" s="3" t="s">
        <v>8</v>
      </c>
      <c r="B117" s="3">
        <v>116</v>
      </c>
      <c r="C117" s="3">
        <v>42</v>
      </c>
      <c r="D117" s="3">
        <v>51</v>
      </c>
      <c r="E117" s="3" t="s">
        <v>34</v>
      </c>
      <c r="F117" s="22">
        <f t="shared" si="14"/>
        <v>51</v>
      </c>
      <c r="G117" s="22">
        <f t="shared" si="15"/>
        <v>42</v>
      </c>
      <c r="H117" s="22">
        <f t="shared" si="16"/>
        <v>51</v>
      </c>
      <c r="I117" s="9">
        <f t="shared" si="17"/>
        <v>47.4</v>
      </c>
      <c r="J117" s="9">
        <f t="shared" si="9"/>
        <v>47.4</v>
      </c>
      <c r="K117" s="10">
        <f t="shared" si="10"/>
        <v>2246.7599999999998</v>
      </c>
      <c r="L117" s="9" t="str" cm="1">
        <f t="array" ref="L117">IF(D117&lt;&gt;"",IF(AND(H117&gt;=40,I117&gt;=30),IF(AND($N$2&gt;=$T$2,$N$2&lt;=$U$2),_xlfn.IFS(P117&gt;=$AD$2,$AD$1,P117&gt;=$AC$2,$AC$1,P117&gt;=$AB$2,$AB$1,P117&gt;=$AA$2,$AA$1,P117&gt;=$Z$2,$Z$1,P117&gt;=$Y$2,$Y$1,P117&gt;=$X$2,$X$1,P117&gt;=$W$2,$W$1,P117&lt;$W$2,$V$1),(IF(AND($N$2&gt;=$T$3,$N$2&lt;$U$3),_xlfn.IFS(P117&gt;=$AD$3,$AD$1,P117&gt;=$AC$3,$AC$1,P117&gt;=$AB$3,$AB$1,P117&gt;=$AA$3,$AA$1,P117&gt;=$Z$3,$Z$1,P117&gt;=$Y$3,$Y$1,P117&gt;=$X$3,$X$1,P117&gt;=$W$3,$W$1,P117&lt;$W$2,$V$1),(IF(AND($N$2&gt;=$T$4,$N$2&lt;$U$4),_xlfn.IFS(P117&gt;=$AD$4,$AD$1,P117&gt;=$AC$4,$AC$1,P117&gt;=$AB$4,$AB$1,P117&gt;=$AA$4,$AA$1,P117&gt;=$Z$4,$Z$1,P117&gt;=$Y$4,$Y$1,P117&gt;=$X$4,$X$1,P117&gt;=$W$4,$W$1,P117&lt;$W$2,$V$1),(IF(AND($N$2&gt;=$T$5,$N$2&lt;$U$5),_xlfn.IFS(P117&gt;=$AD$5,$AD$1,P117&gt;=$AC$5,$AC$1,P117&gt;=$AB$5,$AB$1,P117&gt;=$AA$5,$AA$1,P117&gt;=$Z$5,$Z$1,P117&gt;=$Y$5,$Y$1,P117&gt;=$X$5,$X$1,P117&gt;=$W$5,$W$1,P117&lt;$W$2,$V$1),(IF(AND($N$2&gt;=$T$6,$N$2&lt;$U$6),_xlfn.IFS(P117&gt;=$AD$6,$AD$1,P117&gt;=$AC$6,$AC$1,P117&gt;=$AB$6,$AB$1,P117&gt;=$AA$6,$AA$1,P117&gt;=$Z$6,$Z$1,P117&gt;=$Y$6,$Y$1,P117&gt;=$X$6,$X$1,P117&gt;=$W$6,$W$1,P117&lt;$W$2,$V$1),(IF(AND($N$2&gt;=$T$7,$N$2&lt;$U$7),_xlfn.IFS(P117&gt;=$AD$7,$AD$1,P117&gt;=$AC$7,$AC$1,P117&gt;=$AB$7,$AB$1,P117&gt;=$AA$7,$AA$1,P117&gt;=$Z$7,$Z$1,P117&gt;=$Y$7,$Y$1,P117&gt;=$X$7,$X$1,P117&gt;=$W$7,$W$1,P117&lt;$W$2,$V$1),(IF(AND($N$2&gt;=$T$8,$N$2&lt;$U$8),_xlfn.IFS(P117&gt;=$AD$8,$AD$1,P117&gt;=$AC$8,$AC$1,P117&gt;=$AB$8,$AB$1,P117&gt;=$AA$8,$AA$1,P117&gt;=$Z$8,$Z$1,P117&gt;=$Y$8,$Y$1,P117&gt;=$X$8,$X$1,P117&gt;=$W$8,$W$1,P117&lt;$W$2,$V$1),(IF(AND($N$2&gt;=$T$9,$N$2&lt;$U$9),_xlfn.IFS(P117&gt;=$AD$9,$AD$1,P117&gt;=$AC$9,$AC$1,P117&gt;=$AB$9,$AB$1,P117&gt;=$AA$9,$AA$1,P117&gt;=$Z$9,$Z$1,P117&gt;=$Y$9,$Y$1,P117&gt;=$X$9,$X$1,P117&gt;=$W$9,$W$1),$W$1))))))))))))))),IF(AND($N$2&gt;=$T$2,$N$2&lt;=$U$2),IF(P117&gt;=$W$2,$W$1,$V$1),IF(AND($N$2&gt;=$T$3,$N$2&lt;$U$3),IF(P117&gt;=$W$3,$W$1,$V$1),IF(AND($N$2&gt;=$T$4,$N$2&lt;$U$4),IF(P117&gt;=$W$4,$W$1,$V$1),IF(AND($N$2&gt;=$T$5,$N$2&lt;$U$5),IF(P117&gt;=$W$5,$W$1,$V$1),IF(AND($N$2&gt;=$T$6,$N$2&lt;$U$6),IF(P117&gt;=$W$6,$W$1,$V$1),IF(AND($N$2&gt;=$T$7,$N$2&lt;$U$7),IF(P117&gt;=$W$7,$W$1,$V$1),IF(AND($N$2&gt;=$T$8,$N$2&lt;$U$8),IF(P117&gt;=$W$8,$W$1,$V$1),IF(AND($N$2&gt;=$T$9,$N$2&lt;$U$9),IF(P117&gt;=$W$9,$W$1,$V$1),""))))))))),"")</f>
        <v>CC</v>
      </c>
      <c r="M117" s="9" t="str" cm="1">
        <f t="array" ref="M117">IF(E117&lt;&gt;"",IF(AND(E117&lt;&gt;"GR",E117&gt;=40,J117&gt;=30),_xlfn.IFS(Q117&gt;=$AG$2,$AD$19,Q117&gt;=$AG$3,$AC$19,Q117&gt;=$AG$4,$AB$19,Q117&gt;=$AG$5,$AA$19,Q117&gt;=$AG$6,$Z$19,Q117&gt;=$AG$7,$Y$19,Q117&gt;=$AG$8,$X$19,Q117&gt;=$AG$9,$V$19),L117),"")</f>
        <v>CC</v>
      </c>
      <c r="N117" s="9"/>
      <c r="O117" s="9"/>
      <c r="P117" s="9">
        <f t="shared" si="11"/>
        <v>50</v>
      </c>
      <c r="Q117" s="9">
        <f t="shared" si="12"/>
        <v>50</v>
      </c>
      <c r="R117" s="9">
        <f t="shared" si="13"/>
        <v>0.05</v>
      </c>
    </row>
    <row r="118" spans="1:18" x14ac:dyDescent="0.35">
      <c r="A118" s="3" t="s">
        <v>8</v>
      </c>
      <c r="B118" s="3">
        <v>117</v>
      </c>
      <c r="C118" s="3">
        <v>45</v>
      </c>
      <c r="D118" s="3">
        <v>49</v>
      </c>
      <c r="E118" s="3" t="s">
        <v>34</v>
      </c>
      <c r="F118" s="22">
        <f t="shared" si="14"/>
        <v>49</v>
      </c>
      <c r="G118" s="22">
        <f t="shared" si="15"/>
        <v>45</v>
      </c>
      <c r="H118" s="22">
        <f t="shared" si="16"/>
        <v>49</v>
      </c>
      <c r="I118" s="9">
        <f t="shared" si="17"/>
        <v>47.4</v>
      </c>
      <c r="J118" s="9">
        <f t="shared" si="9"/>
        <v>47.4</v>
      </c>
      <c r="K118" s="10">
        <f t="shared" si="10"/>
        <v>2246.7599999999998</v>
      </c>
      <c r="L118" s="9" t="str" cm="1">
        <f t="array" ref="L118">IF(D118&lt;&gt;"",IF(AND(H118&gt;=40,I118&gt;=30),IF(AND($N$2&gt;=$T$2,$N$2&lt;=$U$2),_xlfn.IFS(P118&gt;=$AD$2,$AD$1,P118&gt;=$AC$2,$AC$1,P118&gt;=$AB$2,$AB$1,P118&gt;=$AA$2,$AA$1,P118&gt;=$Z$2,$Z$1,P118&gt;=$Y$2,$Y$1,P118&gt;=$X$2,$X$1,P118&gt;=$W$2,$W$1,P118&lt;$W$2,$V$1),(IF(AND($N$2&gt;=$T$3,$N$2&lt;$U$3),_xlfn.IFS(P118&gt;=$AD$3,$AD$1,P118&gt;=$AC$3,$AC$1,P118&gt;=$AB$3,$AB$1,P118&gt;=$AA$3,$AA$1,P118&gt;=$Z$3,$Z$1,P118&gt;=$Y$3,$Y$1,P118&gt;=$X$3,$X$1,P118&gt;=$W$3,$W$1,P118&lt;$W$2,$V$1),(IF(AND($N$2&gt;=$T$4,$N$2&lt;$U$4),_xlfn.IFS(P118&gt;=$AD$4,$AD$1,P118&gt;=$AC$4,$AC$1,P118&gt;=$AB$4,$AB$1,P118&gt;=$AA$4,$AA$1,P118&gt;=$Z$4,$Z$1,P118&gt;=$Y$4,$Y$1,P118&gt;=$X$4,$X$1,P118&gt;=$W$4,$W$1,P118&lt;$W$2,$V$1),(IF(AND($N$2&gt;=$T$5,$N$2&lt;$U$5),_xlfn.IFS(P118&gt;=$AD$5,$AD$1,P118&gt;=$AC$5,$AC$1,P118&gt;=$AB$5,$AB$1,P118&gt;=$AA$5,$AA$1,P118&gt;=$Z$5,$Z$1,P118&gt;=$Y$5,$Y$1,P118&gt;=$X$5,$X$1,P118&gt;=$W$5,$W$1,P118&lt;$W$2,$V$1),(IF(AND($N$2&gt;=$T$6,$N$2&lt;$U$6),_xlfn.IFS(P118&gt;=$AD$6,$AD$1,P118&gt;=$AC$6,$AC$1,P118&gt;=$AB$6,$AB$1,P118&gt;=$AA$6,$AA$1,P118&gt;=$Z$6,$Z$1,P118&gt;=$Y$6,$Y$1,P118&gt;=$X$6,$X$1,P118&gt;=$W$6,$W$1,P118&lt;$W$2,$V$1),(IF(AND($N$2&gt;=$T$7,$N$2&lt;$U$7),_xlfn.IFS(P118&gt;=$AD$7,$AD$1,P118&gt;=$AC$7,$AC$1,P118&gt;=$AB$7,$AB$1,P118&gt;=$AA$7,$AA$1,P118&gt;=$Z$7,$Z$1,P118&gt;=$Y$7,$Y$1,P118&gt;=$X$7,$X$1,P118&gt;=$W$7,$W$1,P118&lt;$W$2,$V$1),(IF(AND($N$2&gt;=$T$8,$N$2&lt;$U$8),_xlfn.IFS(P118&gt;=$AD$8,$AD$1,P118&gt;=$AC$8,$AC$1,P118&gt;=$AB$8,$AB$1,P118&gt;=$AA$8,$AA$1,P118&gt;=$Z$8,$Z$1,P118&gt;=$Y$8,$Y$1,P118&gt;=$X$8,$X$1,P118&gt;=$W$8,$W$1,P118&lt;$W$2,$V$1),(IF(AND($N$2&gt;=$T$9,$N$2&lt;$U$9),_xlfn.IFS(P118&gt;=$AD$9,$AD$1,P118&gt;=$AC$9,$AC$1,P118&gt;=$AB$9,$AB$1,P118&gt;=$AA$9,$AA$1,P118&gt;=$Z$9,$Z$1,P118&gt;=$Y$9,$Y$1,P118&gt;=$X$9,$X$1,P118&gt;=$W$9,$W$1),$W$1))))))))))))))),IF(AND($N$2&gt;=$T$2,$N$2&lt;=$U$2),IF(P118&gt;=$W$2,$W$1,$V$1),IF(AND($N$2&gt;=$T$3,$N$2&lt;$U$3),IF(P118&gt;=$W$3,$W$1,$V$1),IF(AND($N$2&gt;=$T$4,$N$2&lt;$U$4),IF(P118&gt;=$W$4,$W$1,$V$1),IF(AND($N$2&gt;=$T$5,$N$2&lt;$U$5),IF(P118&gt;=$W$5,$W$1,$V$1),IF(AND($N$2&gt;=$T$6,$N$2&lt;$U$6),IF(P118&gt;=$W$6,$W$1,$V$1),IF(AND($N$2&gt;=$T$7,$N$2&lt;$U$7),IF(P118&gt;=$W$7,$W$1,$V$1),IF(AND($N$2&gt;=$T$8,$N$2&lt;$U$8),IF(P118&gt;=$W$8,$W$1,$V$1),IF(AND($N$2&gt;=$T$9,$N$2&lt;$U$9),IF(P118&gt;=$W$9,$W$1,$V$1),""))))))))),"")</f>
        <v>CC</v>
      </c>
      <c r="M118" s="9" t="str" cm="1">
        <f t="array" ref="M118">IF(E118&lt;&gt;"",IF(AND(E118&lt;&gt;"GR",E118&gt;=40,J118&gt;=30),_xlfn.IFS(Q118&gt;=$AG$2,$AD$19,Q118&gt;=$AG$3,$AC$19,Q118&gt;=$AG$4,$AB$19,Q118&gt;=$AG$5,$AA$19,Q118&gt;=$AG$6,$Z$19,Q118&gt;=$AG$7,$Y$19,Q118&gt;=$AG$8,$X$19,Q118&gt;=$AG$9,$V$19),L118),"")</f>
        <v>CC</v>
      </c>
      <c r="N118" s="9"/>
      <c r="O118" s="9"/>
      <c r="P118" s="9">
        <f t="shared" si="11"/>
        <v>50</v>
      </c>
      <c r="Q118" s="9">
        <f t="shared" si="12"/>
        <v>50</v>
      </c>
      <c r="R118" s="9">
        <f t="shared" si="13"/>
        <v>0.05</v>
      </c>
    </row>
    <row r="119" spans="1:18" x14ac:dyDescent="0.35">
      <c r="A119" s="3" t="s">
        <v>8</v>
      </c>
      <c r="B119" s="3">
        <v>118</v>
      </c>
      <c r="C119" s="3">
        <v>36</v>
      </c>
      <c r="D119" s="3">
        <v>55</v>
      </c>
      <c r="E119" s="3" t="s">
        <v>34</v>
      </c>
      <c r="F119" s="22">
        <f t="shared" si="14"/>
        <v>55</v>
      </c>
      <c r="G119" s="22">
        <f t="shared" si="15"/>
        <v>36</v>
      </c>
      <c r="H119" s="22">
        <f t="shared" si="16"/>
        <v>55</v>
      </c>
      <c r="I119" s="9">
        <f t="shared" si="17"/>
        <v>47.4</v>
      </c>
      <c r="J119" s="9">
        <f t="shared" si="9"/>
        <v>47.4</v>
      </c>
      <c r="K119" s="10">
        <f t="shared" si="10"/>
        <v>2246.7599999999998</v>
      </c>
      <c r="L119" s="9" t="str" cm="1">
        <f t="array" ref="L119">IF(D119&lt;&gt;"",IF(AND(H119&gt;=40,I119&gt;=30),IF(AND($N$2&gt;=$T$2,$N$2&lt;=$U$2),_xlfn.IFS(P119&gt;=$AD$2,$AD$1,P119&gt;=$AC$2,$AC$1,P119&gt;=$AB$2,$AB$1,P119&gt;=$AA$2,$AA$1,P119&gt;=$Z$2,$Z$1,P119&gt;=$Y$2,$Y$1,P119&gt;=$X$2,$X$1,P119&gt;=$W$2,$W$1,P119&lt;$W$2,$V$1),(IF(AND($N$2&gt;=$T$3,$N$2&lt;$U$3),_xlfn.IFS(P119&gt;=$AD$3,$AD$1,P119&gt;=$AC$3,$AC$1,P119&gt;=$AB$3,$AB$1,P119&gt;=$AA$3,$AA$1,P119&gt;=$Z$3,$Z$1,P119&gt;=$Y$3,$Y$1,P119&gt;=$X$3,$X$1,P119&gt;=$W$3,$W$1,P119&lt;$W$2,$V$1),(IF(AND($N$2&gt;=$T$4,$N$2&lt;$U$4),_xlfn.IFS(P119&gt;=$AD$4,$AD$1,P119&gt;=$AC$4,$AC$1,P119&gt;=$AB$4,$AB$1,P119&gt;=$AA$4,$AA$1,P119&gt;=$Z$4,$Z$1,P119&gt;=$Y$4,$Y$1,P119&gt;=$X$4,$X$1,P119&gt;=$W$4,$W$1,P119&lt;$W$2,$V$1),(IF(AND($N$2&gt;=$T$5,$N$2&lt;$U$5),_xlfn.IFS(P119&gt;=$AD$5,$AD$1,P119&gt;=$AC$5,$AC$1,P119&gt;=$AB$5,$AB$1,P119&gt;=$AA$5,$AA$1,P119&gt;=$Z$5,$Z$1,P119&gt;=$Y$5,$Y$1,P119&gt;=$X$5,$X$1,P119&gt;=$W$5,$W$1,P119&lt;$W$2,$V$1),(IF(AND($N$2&gt;=$T$6,$N$2&lt;$U$6),_xlfn.IFS(P119&gt;=$AD$6,$AD$1,P119&gt;=$AC$6,$AC$1,P119&gt;=$AB$6,$AB$1,P119&gt;=$AA$6,$AA$1,P119&gt;=$Z$6,$Z$1,P119&gt;=$Y$6,$Y$1,P119&gt;=$X$6,$X$1,P119&gt;=$W$6,$W$1,P119&lt;$W$2,$V$1),(IF(AND($N$2&gt;=$T$7,$N$2&lt;$U$7),_xlfn.IFS(P119&gt;=$AD$7,$AD$1,P119&gt;=$AC$7,$AC$1,P119&gt;=$AB$7,$AB$1,P119&gt;=$AA$7,$AA$1,P119&gt;=$Z$7,$Z$1,P119&gt;=$Y$7,$Y$1,P119&gt;=$X$7,$X$1,P119&gt;=$W$7,$W$1,P119&lt;$W$2,$V$1),(IF(AND($N$2&gt;=$T$8,$N$2&lt;$U$8),_xlfn.IFS(P119&gt;=$AD$8,$AD$1,P119&gt;=$AC$8,$AC$1,P119&gt;=$AB$8,$AB$1,P119&gt;=$AA$8,$AA$1,P119&gt;=$Z$8,$Z$1,P119&gt;=$Y$8,$Y$1,P119&gt;=$X$8,$X$1,P119&gt;=$W$8,$W$1,P119&lt;$W$2,$V$1),(IF(AND($N$2&gt;=$T$9,$N$2&lt;$U$9),_xlfn.IFS(P119&gt;=$AD$9,$AD$1,P119&gt;=$AC$9,$AC$1,P119&gt;=$AB$9,$AB$1,P119&gt;=$AA$9,$AA$1,P119&gt;=$Z$9,$Z$1,P119&gt;=$Y$9,$Y$1,P119&gt;=$X$9,$X$1,P119&gt;=$W$9,$W$1),$W$1))))))))))))))),IF(AND($N$2&gt;=$T$2,$N$2&lt;=$U$2),IF(P119&gt;=$W$2,$W$1,$V$1),IF(AND($N$2&gt;=$T$3,$N$2&lt;$U$3),IF(P119&gt;=$W$3,$W$1,$V$1),IF(AND($N$2&gt;=$T$4,$N$2&lt;$U$4),IF(P119&gt;=$W$4,$W$1,$V$1),IF(AND($N$2&gt;=$T$5,$N$2&lt;$U$5),IF(P119&gt;=$W$5,$W$1,$V$1),IF(AND($N$2&gt;=$T$6,$N$2&lt;$U$6),IF(P119&gt;=$W$6,$W$1,$V$1),IF(AND($N$2&gt;=$T$7,$N$2&lt;$U$7),IF(P119&gt;=$W$7,$W$1,$V$1),IF(AND($N$2&gt;=$T$8,$N$2&lt;$U$8),IF(P119&gt;=$W$8,$W$1,$V$1),IF(AND($N$2&gt;=$T$9,$N$2&lt;$U$9),IF(P119&gt;=$W$9,$W$1,$V$1),""))))))))),"")</f>
        <v>CC</v>
      </c>
      <c r="M119" s="9" t="str" cm="1">
        <f t="array" ref="M119">IF(E119&lt;&gt;"",IF(AND(E119&lt;&gt;"GR",E119&gt;=40,J119&gt;=30),_xlfn.IFS(Q119&gt;=$AG$2,$AD$19,Q119&gt;=$AG$3,$AC$19,Q119&gt;=$AG$4,$AB$19,Q119&gt;=$AG$5,$AA$19,Q119&gt;=$AG$6,$Z$19,Q119&gt;=$AG$7,$Y$19,Q119&gt;=$AG$8,$X$19,Q119&gt;=$AG$9,$V$19),L119),"")</f>
        <v>CC</v>
      </c>
      <c r="N119" s="9"/>
      <c r="O119" s="9"/>
      <c r="P119" s="9">
        <f t="shared" si="11"/>
        <v>50</v>
      </c>
      <c r="Q119" s="9">
        <f t="shared" si="12"/>
        <v>50</v>
      </c>
      <c r="R119" s="9">
        <f t="shared" si="13"/>
        <v>0.05</v>
      </c>
    </row>
    <row r="120" spans="1:18" x14ac:dyDescent="0.35">
      <c r="A120" s="3" t="s">
        <v>8</v>
      </c>
      <c r="B120" s="3">
        <v>119</v>
      </c>
      <c r="C120" s="3">
        <v>10</v>
      </c>
      <c r="D120" s="3">
        <v>72</v>
      </c>
      <c r="E120" s="3" t="s">
        <v>34</v>
      </c>
      <c r="F120" s="22">
        <f t="shared" si="14"/>
        <v>72</v>
      </c>
      <c r="G120" s="22">
        <f t="shared" si="15"/>
        <v>10</v>
      </c>
      <c r="H120" s="22">
        <f t="shared" si="16"/>
        <v>72</v>
      </c>
      <c r="I120" s="9">
        <f t="shared" si="17"/>
        <v>47.199999999999996</v>
      </c>
      <c r="J120" s="9">
        <f t="shared" si="9"/>
        <v>47.2</v>
      </c>
      <c r="K120" s="10">
        <f t="shared" si="10"/>
        <v>2227.8399999999997</v>
      </c>
      <c r="L120" s="9" t="str" cm="1">
        <f t="array" ref="L120">IF(D120&lt;&gt;"",IF(AND(H120&gt;=40,I120&gt;=30),IF(AND($N$2&gt;=$T$2,$N$2&lt;=$U$2),_xlfn.IFS(P120&gt;=$AD$2,$AD$1,P120&gt;=$AC$2,$AC$1,P120&gt;=$AB$2,$AB$1,P120&gt;=$AA$2,$AA$1,P120&gt;=$Z$2,$Z$1,P120&gt;=$Y$2,$Y$1,P120&gt;=$X$2,$X$1,P120&gt;=$W$2,$W$1,P120&lt;$W$2,$V$1),(IF(AND($N$2&gt;=$T$3,$N$2&lt;$U$3),_xlfn.IFS(P120&gt;=$AD$3,$AD$1,P120&gt;=$AC$3,$AC$1,P120&gt;=$AB$3,$AB$1,P120&gt;=$AA$3,$AA$1,P120&gt;=$Z$3,$Z$1,P120&gt;=$Y$3,$Y$1,P120&gt;=$X$3,$X$1,P120&gt;=$W$3,$W$1,P120&lt;$W$2,$V$1),(IF(AND($N$2&gt;=$T$4,$N$2&lt;$U$4),_xlfn.IFS(P120&gt;=$AD$4,$AD$1,P120&gt;=$AC$4,$AC$1,P120&gt;=$AB$4,$AB$1,P120&gt;=$AA$4,$AA$1,P120&gt;=$Z$4,$Z$1,P120&gt;=$Y$4,$Y$1,P120&gt;=$X$4,$X$1,P120&gt;=$W$4,$W$1,P120&lt;$W$2,$V$1),(IF(AND($N$2&gt;=$T$5,$N$2&lt;$U$5),_xlfn.IFS(P120&gt;=$AD$5,$AD$1,P120&gt;=$AC$5,$AC$1,P120&gt;=$AB$5,$AB$1,P120&gt;=$AA$5,$AA$1,P120&gt;=$Z$5,$Z$1,P120&gt;=$Y$5,$Y$1,P120&gt;=$X$5,$X$1,P120&gt;=$W$5,$W$1,P120&lt;$W$2,$V$1),(IF(AND($N$2&gt;=$T$6,$N$2&lt;$U$6),_xlfn.IFS(P120&gt;=$AD$6,$AD$1,P120&gt;=$AC$6,$AC$1,P120&gt;=$AB$6,$AB$1,P120&gt;=$AA$6,$AA$1,P120&gt;=$Z$6,$Z$1,P120&gt;=$Y$6,$Y$1,P120&gt;=$X$6,$X$1,P120&gt;=$W$6,$W$1,P120&lt;$W$2,$V$1),(IF(AND($N$2&gt;=$T$7,$N$2&lt;$U$7),_xlfn.IFS(P120&gt;=$AD$7,$AD$1,P120&gt;=$AC$7,$AC$1,P120&gt;=$AB$7,$AB$1,P120&gt;=$AA$7,$AA$1,P120&gt;=$Z$7,$Z$1,P120&gt;=$Y$7,$Y$1,P120&gt;=$X$7,$X$1,P120&gt;=$W$7,$W$1,P120&lt;$W$2,$V$1),(IF(AND($N$2&gt;=$T$8,$N$2&lt;$U$8),_xlfn.IFS(P120&gt;=$AD$8,$AD$1,P120&gt;=$AC$8,$AC$1,P120&gt;=$AB$8,$AB$1,P120&gt;=$AA$8,$AA$1,P120&gt;=$Z$8,$Z$1,P120&gt;=$Y$8,$Y$1,P120&gt;=$X$8,$X$1,P120&gt;=$W$8,$W$1,P120&lt;$W$2,$V$1),(IF(AND($N$2&gt;=$T$9,$N$2&lt;$U$9),_xlfn.IFS(P120&gt;=$AD$9,$AD$1,P120&gt;=$AC$9,$AC$1,P120&gt;=$AB$9,$AB$1,P120&gt;=$AA$9,$AA$1,P120&gt;=$Z$9,$Z$1,P120&gt;=$Y$9,$Y$1,P120&gt;=$X$9,$X$1,P120&gt;=$W$9,$W$1),$W$1))))))))))))))),IF(AND($N$2&gt;=$T$2,$N$2&lt;=$U$2),IF(P120&gt;=$W$2,$W$1,$V$1),IF(AND($N$2&gt;=$T$3,$N$2&lt;$U$3),IF(P120&gt;=$W$3,$W$1,$V$1),IF(AND($N$2&gt;=$T$4,$N$2&lt;$U$4),IF(P120&gt;=$W$4,$W$1,$V$1),IF(AND($N$2&gt;=$T$5,$N$2&lt;$U$5),IF(P120&gt;=$W$5,$W$1,$V$1),IF(AND($N$2&gt;=$T$6,$N$2&lt;$U$6),IF(P120&gt;=$W$6,$W$1,$V$1),IF(AND($N$2&gt;=$T$7,$N$2&lt;$U$7),IF(P120&gt;=$W$7,$W$1,$V$1),IF(AND($N$2&gt;=$T$8,$N$2&lt;$U$8),IF(P120&gt;=$W$8,$W$1,$V$1),IF(AND($N$2&gt;=$T$9,$N$2&lt;$U$9),IF(P120&gt;=$W$9,$W$1,$V$1),""))))))))),"")</f>
        <v>CC</v>
      </c>
      <c r="M120" s="9" t="str" cm="1">
        <f t="array" ref="M120">IF(E120&lt;&gt;"",IF(AND(E120&lt;&gt;"GR",E120&gt;=40,J120&gt;=30),_xlfn.IFS(Q120&gt;=$AG$2,$AD$19,Q120&gt;=$AG$3,$AC$19,Q120&gt;=$AG$4,$AB$19,Q120&gt;=$AG$5,$AA$19,Q120&gt;=$AG$6,$Z$19,Q120&gt;=$AG$7,$Y$19,Q120&gt;=$AG$8,$X$19,Q120&gt;=$AG$9,$V$19),L120),"")</f>
        <v>CC</v>
      </c>
      <c r="N120" s="9"/>
      <c r="O120" s="9"/>
      <c r="P120" s="9">
        <f t="shared" si="11"/>
        <v>50</v>
      </c>
      <c r="Q120" s="9">
        <f t="shared" si="12"/>
        <v>50</v>
      </c>
      <c r="R120" s="9">
        <f t="shared" si="13"/>
        <v>0.03</v>
      </c>
    </row>
    <row r="121" spans="1:18" x14ac:dyDescent="0.35">
      <c r="A121" s="3" t="s">
        <v>8</v>
      </c>
      <c r="B121" s="3">
        <v>120</v>
      </c>
      <c r="C121" s="3">
        <v>34</v>
      </c>
      <c r="D121" s="3">
        <v>56</v>
      </c>
      <c r="E121" s="3" t="s">
        <v>34</v>
      </c>
      <c r="F121" s="22">
        <f t="shared" si="14"/>
        <v>56</v>
      </c>
      <c r="G121" s="22">
        <f t="shared" si="15"/>
        <v>34</v>
      </c>
      <c r="H121" s="22">
        <f t="shared" si="16"/>
        <v>56</v>
      </c>
      <c r="I121" s="9">
        <f t="shared" si="17"/>
        <v>47.2</v>
      </c>
      <c r="J121" s="9">
        <f t="shared" si="9"/>
        <v>47.2</v>
      </c>
      <c r="K121" s="10">
        <f t="shared" si="10"/>
        <v>2227.84</v>
      </c>
      <c r="L121" s="9" t="str" cm="1">
        <f t="array" ref="L121">IF(D121&lt;&gt;"",IF(AND(H121&gt;=40,I121&gt;=30),IF(AND($N$2&gt;=$T$2,$N$2&lt;=$U$2),_xlfn.IFS(P121&gt;=$AD$2,$AD$1,P121&gt;=$AC$2,$AC$1,P121&gt;=$AB$2,$AB$1,P121&gt;=$AA$2,$AA$1,P121&gt;=$Z$2,$Z$1,P121&gt;=$Y$2,$Y$1,P121&gt;=$X$2,$X$1,P121&gt;=$W$2,$W$1,P121&lt;$W$2,$V$1),(IF(AND($N$2&gt;=$T$3,$N$2&lt;$U$3),_xlfn.IFS(P121&gt;=$AD$3,$AD$1,P121&gt;=$AC$3,$AC$1,P121&gt;=$AB$3,$AB$1,P121&gt;=$AA$3,$AA$1,P121&gt;=$Z$3,$Z$1,P121&gt;=$Y$3,$Y$1,P121&gt;=$X$3,$X$1,P121&gt;=$W$3,$W$1,P121&lt;$W$2,$V$1),(IF(AND($N$2&gt;=$T$4,$N$2&lt;$U$4),_xlfn.IFS(P121&gt;=$AD$4,$AD$1,P121&gt;=$AC$4,$AC$1,P121&gt;=$AB$4,$AB$1,P121&gt;=$AA$4,$AA$1,P121&gt;=$Z$4,$Z$1,P121&gt;=$Y$4,$Y$1,P121&gt;=$X$4,$X$1,P121&gt;=$W$4,$W$1,P121&lt;$W$2,$V$1),(IF(AND($N$2&gt;=$T$5,$N$2&lt;$U$5),_xlfn.IFS(P121&gt;=$AD$5,$AD$1,P121&gt;=$AC$5,$AC$1,P121&gt;=$AB$5,$AB$1,P121&gt;=$AA$5,$AA$1,P121&gt;=$Z$5,$Z$1,P121&gt;=$Y$5,$Y$1,P121&gt;=$X$5,$X$1,P121&gt;=$W$5,$W$1,P121&lt;$W$2,$V$1),(IF(AND($N$2&gt;=$T$6,$N$2&lt;$U$6),_xlfn.IFS(P121&gt;=$AD$6,$AD$1,P121&gt;=$AC$6,$AC$1,P121&gt;=$AB$6,$AB$1,P121&gt;=$AA$6,$AA$1,P121&gt;=$Z$6,$Z$1,P121&gt;=$Y$6,$Y$1,P121&gt;=$X$6,$X$1,P121&gt;=$W$6,$W$1,P121&lt;$W$2,$V$1),(IF(AND($N$2&gt;=$T$7,$N$2&lt;$U$7),_xlfn.IFS(P121&gt;=$AD$7,$AD$1,P121&gt;=$AC$7,$AC$1,P121&gt;=$AB$7,$AB$1,P121&gt;=$AA$7,$AA$1,P121&gt;=$Z$7,$Z$1,P121&gt;=$Y$7,$Y$1,P121&gt;=$X$7,$X$1,P121&gt;=$W$7,$W$1,P121&lt;$W$2,$V$1),(IF(AND($N$2&gt;=$T$8,$N$2&lt;$U$8),_xlfn.IFS(P121&gt;=$AD$8,$AD$1,P121&gt;=$AC$8,$AC$1,P121&gt;=$AB$8,$AB$1,P121&gt;=$AA$8,$AA$1,P121&gt;=$Z$8,$Z$1,P121&gt;=$Y$8,$Y$1,P121&gt;=$X$8,$X$1,P121&gt;=$W$8,$W$1,P121&lt;$W$2,$V$1),(IF(AND($N$2&gt;=$T$9,$N$2&lt;$U$9),_xlfn.IFS(P121&gt;=$AD$9,$AD$1,P121&gt;=$AC$9,$AC$1,P121&gt;=$AB$9,$AB$1,P121&gt;=$AA$9,$AA$1,P121&gt;=$Z$9,$Z$1,P121&gt;=$Y$9,$Y$1,P121&gt;=$X$9,$X$1,P121&gt;=$W$9,$W$1),$W$1))))))))))))))),IF(AND($N$2&gt;=$T$2,$N$2&lt;=$U$2),IF(P121&gt;=$W$2,$W$1,$V$1),IF(AND($N$2&gt;=$T$3,$N$2&lt;$U$3),IF(P121&gt;=$W$3,$W$1,$V$1),IF(AND($N$2&gt;=$T$4,$N$2&lt;$U$4),IF(P121&gt;=$W$4,$W$1,$V$1),IF(AND($N$2&gt;=$T$5,$N$2&lt;$U$5),IF(P121&gt;=$W$5,$W$1,$V$1),IF(AND($N$2&gt;=$T$6,$N$2&lt;$U$6),IF(P121&gt;=$W$6,$W$1,$V$1),IF(AND($N$2&gt;=$T$7,$N$2&lt;$U$7),IF(P121&gt;=$W$7,$W$1,$V$1),IF(AND($N$2&gt;=$T$8,$N$2&lt;$U$8),IF(P121&gt;=$W$8,$W$1,$V$1),IF(AND($N$2&gt;=$T$9,$N$2&lt;$U$9),IF(P121&gt;=$W$9,$W$1,$V$1),""))))))))),"")</f>
        <v>CC</v>
      </c>
      <c r="M121" s="9" t="str" cm="1">
        <f t="array" ref="M121">IF(E121&lt;&gt;"",IF(AND(E121&lt;&gt;"GR",E121&gt;=40,J121&gt;=30),_xlfn.IFS(Q121&gt;=$AG$2,$AD$19,Q121&gt;=$AG$3,$AC$19,Q121&gt;=$AG$4,$AB$19,Q121&gt;=$AG$5,$AA$19,Q121&gt;=$AG$6,$Z$19,Q121&gt;=$AG$7,$Y$19,Q121&gt;=$AG$8,$X$19,Q121&gt;=$AG$9,$V$19),L121),"")</f>
        <v>CC</v>
      </c>
      <c r="N121" s="9"/>
      <c r="O121" s="9"/>
      <c r="P121" s="9">
        <f t="shared" si="11"/>
        <v>50</v>
      </c>
      <c r="Q121" s="9">
        <f t="shared" si="12"/>
        <v>50</v>
      </c>
      <c r="R121" s="9">
        <f t="shared" si="13"/>
        <v>0.03</v>
      </c>
    </row>
    <row r="122" spans="1:18" x14ac:dyDescent="0.35">
      <c r="A122" s="3" t="s">
        <v>8</v>
      </c>
      <c r="B122" s="3">
        <v>121</v>
      </c>
      <c r="C122" s="3">
        <v>34</v>
      </c>
      <c r="D122" s="3" t="s">
        <v>34</v>
      </c>
      <c r="E122" s="3">
        <v>56</v>
      </c>
      <c r="F122" s="22">
        <f t="shared" si="14"/>
        <v>56</v>
      </c>
      <c r="G122" s="22">
        <f t="shared" si="15"/>
        <v>34</v>
      </c>
      <c r="H122" s="22">
        <f t="shared" si="16"/>
        <v>0</v>
      </c>
      <c r="I122" s="9">
        <f t="shared" si="17"/>
        <v>13.600000000000001</v>
      </c>
      <c r="J122" s="9">
        <f t="shared" si="9"/>
        <v>47.2</v>
      </c>
      <c r="K122" s="10">
        <f t="shared" si="10"/>
        <v>184.96000000000004</v>
      </c>
      <c r="L122" s="9" t="str" cm="1">
        <f t="array" ref="L122">IF(D122&lt;&gt;"",IF(AND(H122&gt;=40,I122&gt;=30),IF(AND($N$2&gt;=$T$2,$N$2&lt;=$U$2),_xlfn.IFS(P122&gt;=$AD$2,$AD$1,P122&gt;=$AC$2,$AC$1,P122&gt;=$AB$2,$AB$1,P122&gt;=$AA$2,$AA$1,P122&gt;=$Z$2,$Z$1,P122&gt;=$Y$2,$Y$1,P122&gt;=$X$2,$X$1,P122&gt;=$W$2,$W$1,P122&lt;$W$2,$V$1),(IF(AND($N$2&gt;=$T$3,$N$2&lt;$U$3),_xlfn.IFS(P122&gt;=$AD$3,$AD$1,P122&gt;=$AC$3,$AC$1,P122&gt;=$AB$3,$AB$1,P122&gt;=$AA$3,$AA$1,P122&gt;=$Z$3,$Z$1,P122&gt;=$Y$3,$Y$1,P122&gt;=$X$3,$X$1,P122&gt;=$W$3,$W$1,P122&lt;$W$2,$V$1),(IF(AND($N$2&gt;=$T$4,$N$2&lt;$U$4),_xlfn.IFS(P122&gt;=$AD$4,$AD$1,P122&gt;=$AC$4,$AC$1,P122&gt;=$AB$4,$AB$1,P122&gt;=$AA$4,$AA$1,P122&gt;=$Z$4,$Z$1,P122&gt;=$Y$4,$Y$1,P122&gt;=$X$4,$X$1,P122&gt;=$W$4,$W$1,P122&lt;$W$2,$V$1),(IF(AND($N$2&gt;=$T$5,$N$2&lt;$U$5),_xlfn.IFS(P122&gt;=$AD$5,$AD$1,P122&gt;=$AC$5,$AC$1,P122&gt;=$AB$5,$AB$1,P122&gt;=$AA$5,$AA$1,P122&gt;=$Z$5,$Z$1,P122&gt;=$Y$5,$Y$1,P122&gt;=$X$5,$X$1,P122&gt;=$W$5,$W$1,P122&lt;$W$2,$V$1),(IF(AND($N$2&gt;=$T$6,$N$2&lt;$U$6),_xlfn.IFS(P122&gt;=$AD$6,$AD$1,P122&gt;=$AC$6,$AC$1,P122&gt;=$AB$6,$AB$1,P122&gt;=$AA$6,$AA$1,P122&gt;=$Z$6,$Z$1,P122&gt;=$Y$6,$Y$1,P122&gt;=$X$6,$X$1,P122&gt;=$W$6,$W$1,P122&lt;$W$2,$V$1),(IF(AND($N$2&gt;=$T$7,$N$2&lt;$U$7),_xlfn.IFS(P122&gt;=$AD$7,$AD$1,P122&gt;=$AC$7,$AC$1,P122&gt;=$AB$7,$AB$1,P122&gt;=$AA$7,$AA$1,P122&gt;=$Z$7,$Z$1,P122&gt;=$Y$7,$Y$1,P122&gt;=$X$7,$X$1,P122&gt;=$W$7,$W$1,P122&lt;$W$2,$V$1),(IF(AND($N$2&gt;=$T$8,$N$2&lt;$U$8),_xlfn.IFS(P122&gt;=$AD$8,$AD$1,P122&gt;=$AC$8,$AC$1,P122&gt;=$AB$8,$AB$1,P122&gt;=$AA$8,$AA$1,P122&gt;=$Z$8,$Z$1,P122&gt;=$Y$8,$Y$1,P122&gt;=$X$8,$X$1,P122&gt;=$W$8,$W$1,P122&lt;$W$2,$V$1),(IF(AND($N$2&gt;=$T$9,$N$2&lt;$U$9),_xlfn.IFS(P122&gt;=$AD$9,$AD$1,P122&gt;=$AC$9,$AC$1,P122&gt;=$AB$9,$AB$1,P122&gt;=$AA$9,$AA$1,P122&gt;=$Z$9,$Z$1,P122&gt;=$Y$9,$Y$1,P122&gt;=$X$9,$X$1,P122&gt;=$W$9,$W$1),$W$1))))))))))))))),IF(AND($N$2&gt;=$T$2,$N$2&lt;=$U$2),IF(P122&gt;=$W$2,$W$1,$V$1),IF(AND($N$2&gt;=$T$3,$N$2&lt;$U$3),IF(P122&gt;=$W$3,$W$1,$V$1),IF(AND($N$2&gt;=$T$4,$N$2&lt;$U$4),IF(P122&gt;=$W$4,$W$1,$V$1),IF(AND($N$2&gt;=$T$5,$N$2&lt;$U$5),IF(P122&gt;=$W$5,$W$1,$V$1),IF(AND($N$2&gt;=$T$6,$N$2&lt;$U$6),IF(P122&gt;=$W$6,$W$1,$V$1),IF(AND($N$2&gt;=$T$7,$N$2&lt;$U$7),IF(P122&gt;=$W$7,$W$1,$V$1),IF(AND($N$2&gt;=$T$8,$N$2&lt;$U$8),IF(P122&gt;=$W$8,$W$1,$V$1),IF(AND($N$2&gt;=$T$9,$N$2&lt;$U$9),IF(P122&gt;=$W$9,$W$1,$V$1),""))))))))),"")</f>
        <v>FF</v>
      </c>
      <c r="M122" s="9" t="str" cm="1">
        <f t="array" ref="M122">IF(E122&lt;&gt;"",IF(AND(E122&lt;&gt;"GR",E122&gt;=40,J122&gt;=30),_xlfn.IFS(Q122&gt;=$AG$2,$AD$19,Q122&gt;=$AG$3,$AC$19,Q122&gt;=$AG$4,$AB$19,Q122&gt;=$AG$5,$AA$19,Q122&gt;=$AG$6,$Z$19,Q122&gt;=$AG$7,$Y$19,Q122&gt;=$AG$8,$X$19,Q122&gt;=$AG$9,$V$19),L122),"")</f>
        <v>CC</v>
      </c>
      <c r="N122" s="9"/>
      <c r="O122" s="9"/>
      <c r="P122" s="9">
        <f t="shared" si="11"/>
        <v>27</v>
      </c>
      <c r="Q122" s="9">
        <f t="shared" si="12"/>
        <v>50</v>
      </c>
      <c r="R122" s="9">
        <f t="shared" si="13"/>
        <v>-2.27</v>
      </c>
    </row>
    <row r="123" spans="1:18" x14ac:dyDescent="0.35">
      <c r="A123" s="3" t="s">
        <v>8</v>
      </c>
      <c r="B123" s="3">
        <v>122</v>
      </c>
      <c r="C123" s="3">
        <v>35</v>
      </c>
      <c r="D123" s="3">
        <v>55</v>
      </c>
      <c r="E123" s="3" t="s">
        <v>34</v>
      </c>
      <c r="F123" s="22">
        <f t="shared" si="14"/>
        <v>55</v>
      </c>
      <c r="G123" s="22">
        <f t="shared" si="15"/>
        <v>35</v>
      </c>
      <c r="H123" s="22">
        <f t="shared" si="16"/>
        <v>55</v>
      </c>
      <c r="I123" s="9">
        <f t="shared" si="17"/>
        <v>47</v>
      </c>
      <c r="J123" s="9">
        <f t="shared" si="9"/>
        <v>47</v>
      </c>
      <c r="K123" s="10">
        <f t="shared" si="10"/>
        <v>2209</v>
      </c>
      <c r="L123" s="9" t="str" cm="1">
        <f t="array" ref="L123">IF(D123&lt;&gt;"",IF(AND(H123&gt;=40,I123&gt;=30),IF(AND($N$2&gt;=$T$2,$N$2&lt;=$U$2),_xlfn.IFS(P123&gt;=$AD$2,$AD$1,P123&gt;=$AC$2,$AC$1,P123&gt;=$AB$2,$AB$1,P123&gt;=$AA$2,$AA$1,P123&gt;=$Z$2,$Z$1,P123&gt;=$Y$2,$Y$1,P123&gt;=$X$2,$X$1,P123&gt;=$W$2,$W$1,P123&lt;$W$2,$V$1),(IF(AND($N$2&gt;=$T$3,$N$2&lt;$U$3),_xlfn.IFS(P123&gt;=$AD$3,$AD$1,P123&gt;=$AC$3,$AC$1,P123&gt;=$AB$3,$AB$1,P123&gt;=$AA$3,$AA$1,P123&gt;=$Z$3,$Z$1,P123&gt;=$Y$3,$Y$1,P123&gt;=$X$3,$X$1,P123&gt;=$W$3,$W$1,P123&lt;$W$2,$V$1),(IF(AND($N$2&gt;=$T$4,$N$2&lt;$U$4),_xlfn.IFS(P123&gt;=$AD$4,$AD$1,P123&gt;=$AC$4,$AC$1,P123&gt;=$AB$4,$AB$1,P123&gt;=$AA$4,$AA$1,P123&gt;=$Z$4,$Z$1,P123&gt;=$Y$4,$Y$1,P123&gt;=$X$4,$X$1,P123&gt;=$W$4,$W$1,P123&lt;$W$2,$V$1),(IF(AND($N$2&gt;=$T$5,$N$2&lt;$U$5),_xlfn.IFS(P123&gt;=$AD$5,$AD$1,P123&gt;=$AC$5,$AC$1,P123&gt;=$AB$5,$AB$1,P123&gt;=$AA$5,$AA$1,P123&gt;=$Z$5,$Z$1,P123&gt;=$Y$5,$Y$1,P123&gt;=$X$5,$X$1,P123&gt;=$W$5,$W$1,P123&lt;$W$2,$V$1),(IF(AND($N$2&gt;=$T$6,$N$2&lt;$U$6),_xlfn.IFS(P123&gt;=$AD$6,$AD$1,P123&gt;=$AC$6,$AC$1,P123&gt;=$AB$6,$AB$1,P123&gt;=$AA$6,$AA$1,P123&gt;=$Z$6,$Z$1,P123&gt;=$Y$6,$Y$1,P123&gt;=$X$6,$X$1,P123&gt;=$W$6,$W$1,P123&lt;$W$2,$V$1),(IF(AND($N$2&gt;=$T$7,$N$2&lt;$U$7),_xlfn.IFS(P123&gt;=$AD$7,$AD$1,P123&gt;=$AC$7,$AC$1,P123&gt;=$AB$7,$AB$1,P123&gt;=$AA$7,$AA$1,P123&gt;=$Z$7,$Z$1,P123&gt;=$Y$7,$Y$1,P123&gt;=$X$7,$X$1,P123&gt;=$W$7,$W$1,P123&lt;$W$2,$V$1),(IF(AND($N$2&gt;=$T$8,$N$2&lt;$U$8),_xlfn.IFS(P123&gt;=$AD$8,$AD$1,P123&gt;=$AC$8,$AC$1,P123&gt;=$AB$8,$AB$1,P123&gt;=$AA$8,$AA$1,P123&gt;=$Z$8,$Z$1,P123&gt;=$Y$8,$Y$1,P123&gt;=$X$8,$X$1,P123&gt;=$W$8,$W$1,P123&lt;$W$2,$V$1),(IF(AND($N$2&gt;=$T$9,$N$2&lt;$U$9),_xlfn.IFS(P123&gt;=$AD$9,$AD$1,P123&gt;=$AC$9,$AC$1,P123&gt;=$AB$9,$AB$1,P123&gt;=$AA$9,$AA$1,P123&gt;=$Z$9,$Z$1,P123&gt;=$Y$9,$Y$1,P123&gt;=$X$9,$X$1,P123&gt;=$W$9,$W$1),$W$1))))))))))))))),IF(AND($N$2&gt;=$T$2,$N$2&lt;=$U$2),IF(P123&gt;=$W$2,$W$1,$V$1),IF(AND($N$2&gt;=$T$3,$N$2&lt;$U$3),IF(P123&gt;=$W$3,$W$1,$V$1),IF(AND($N$2&gt;=$T$4,$N$2&lt;$U$4),IF(P123&gt;=$W$4,$W$1,$V$1),IF(AND($N$2&gt;=$T$5,$N$2&lt;$U$5),IF(P123&gt;=$W$5,$W$1,$V$1),IF(AND($N$2&gt;=$T$6,$N$2&lt;$U$6),IF(P123&gt;=$W$6,$W$1,$V$1),IF(AND($N$2&gt;=$T$7,$N$2&lt;$U$7),IF(P123&gt;=$W$7,$W$1,$V$1),IF(AND($N$2&gt;=$T$8,$N$2&lt;$U$8),IF(P123&gt;=$W$8,$W$1,$V$1),IF(AND($N$2&gt;=$T$9,$N$2&lt;$U$9),IF(P123&gt;=$W$9,$W$1,$V$1),""))))))))),"")</f>
        <v>CC</v>
      </c>
      <c r="M123" s="9" t="str" cm="1">
        <f t="array" ref="M123">IF(E123&lt;&gt;"",IF(AND(E123&lt;&gt;"GR",E123&gt;=40,J123&gt;=30),_xlfn.IFS(Q123&gt;=$AG$2,$AD$19,Q123&gt;=$AG$3,$AC$19,Q123&gt;=$AG$4,$AB$19,Q123&gt;=$AG$5,$AA$19,Q123&gt;=$AG$6,$Z$19,Q123&gt;=$AG$7,$Y$19,Q123&gt;=$AG$8,$X$19,Q123&gt;=$AG$9,$V$19),L123),"")</f>
        <v>CC</v>
      </c>
      <c r="N123" s="9"/>
      <c r="O123" s="9"/>
      <c r="P123" s="9">
        <f t="shared" si="11"/>
        <v>50</v>
      </c>
      <c r="Q123" s="9">
        <f t="shared" si="12"/>
        <v>50</v>
      </c>
      <c r="R123" s="9">
        <f t="shared" si="13"/>
        <v>0.02</v>
      </c>
    </row>
    <row r="124" spans="1:18" x14ac:dyDescent="0.35">
      <c r="A124" s="3" t="s">
        <v>8</v>
      </c>
      <c r="B124" s="3">
        <v>123</v>
      </c>
      <c r="C124" s="3">
        <v>20</v>
      </c>
      <c r="D124" s="3">
        <v>65</v>
      </c>
      <c r="E124" s="3" t="s">
        <v>34</v>
      </c>
      <c r="F124" s="22">
        <f t="shared" si="14"/>
        <v>65</v>
      </c>
      <c r="G124" s="22">
        <f t="shared" si="15"/>
        <v>20</v>
      </c>
      <c r="H124" s="22">
        <f t="shared" si="16"/>
        <v>65</v>
      </c>
      <c r="I124" s="9">
        <f t="shared" si="17"/>
        <v>47</v>
      </c>
      <c r="J124" s="9">
        <f t="shared" si="9"/>
        <v>47</v>
      </c>
      <c r="K124" s="10">
        <f t="shared" si="10"/>
        <v>2209</v>
      </c>
      <c r="L124" s="9" t="str" cm="1">
        <f t="array" ref="L124">IF(D124&lt;&gt;"",IF(AND(H124&gt;=40,I124&gt;=30),IF(AND($N$2&gt;=$T$2,$N$2&lt;=$U$2),_xlfn.IFS(P124&gt;=$AD$2,$AD$1,P124&gt;=$AC$2,$AC$1,P124&gt;=$AB$2,$AB$1,P124&gt;=$AA$2,$AA$1,P124&gt;=$Z$2,$Z$1,P124&gt;=$Y$2,$Y$1,P124&gt;=$X$2,$X$1,P124&gt;=$W$2,$W$1,P124&lt;$W$2,$V$1),(IF(AND($N$2&gt;=$T$3,$N$2&lt;$U$3),_xlfn.IFS(P124&gt;=$AD$3,$AD$1,P124&gt;=$AC$3,$AC$1,P124&gt;=$AB$3,$AB$1,P124&gt;=$AA$3,$AA$1,P124&gt;=$Z$3,$Z$1,P124&gt;=$Y$3,$Y$1,P124&gt;=$X$3,$X$1,P124&gt;=$W$3,$W$1,P124&lt;$W$2,$V$1),(IF(AND($N$2&gt;=$T$4,$N$2&lt;$U$4),_xlfn.IFS(P124&gt;=$AD$4,$AD$1,P124&gt;=$AC$4,$AC$1,P124&gt;=$AB$4,$AB$1,P124&gt;=$AA$4,$AA$1,P124&gt;=$Z$4,$Z$1,P124&gt;=$Y$4,$Y$1,P124&gt;=$X$4,$X$1,P124&gt;=$W$4,$W$1,P124&lt;$W$2,$V$1),(IF(AND($N$2&gt;=$T$5,$N$2&lt;$U$5),_xlfn.IFS(P124&gt;=$AD$5,$AD$1,P124&gt;=$AC$5,$AC$1,P124&gt;=$AB$5,$AB$1,P124&gt;=$AA$5,$AA$1,P124&gt;=$Z$5,$Z$1,P124&gt;=$Y$5,$Y$1,P124&gt;=$X$5,$X$1,P124&gt;=$W$5,$W$1,P124&lt;$W$2,$V$1),(IF(AND($N$2&gt;=$T$6,$N$2&lt;$U$6),_xlfn.IFS(P124&gt;=$AD$6,$AD$1,P124&gt;=$AC$6,$AC$1,P124&gt;=$AB$6,$AB$1,P124&gt;=$AA$6,$AA$1,P124&gt;=$Z$6,$Z$1,P124&gt;=$Y$6,$Y$1,P124&gt;=$X$6,$X$1,P124&gt;=$W$6,$W$1,P124&lt;$W$2,$V$1),(IF(AND($N$2&gt;=$T$7,$N$2&lt;$U$7),_xlfn.IFS(P124&gt;=$AD$7,$AD$1,P124&gt;=$AC$7,$AC$1,P124&gt;=$AB$7,$AB$1,P124&gt;=$AA$7,$AA$1,P124&gt;=$Z$7,$Z$1,P124&gt;=$Y$7,$Y$1,P124&gt;=$X$7,$X$1,P124&gt;=$W$7,$W$1,P124&lt;$W$2,$V$1),(IF(AND($N$2&gt;=$T$8,$N$2&lt;$U$8),_xlfn.IFS(P124&gt;=$AD$8,$AD$1,P124&gt;=$AC$8,$AC$1,P124&gt;=$AB$8,$AB$1,P124&gt;=$AA$8,$AA$1,P124&gt;=$Z$8,$Z$1,P124&gt;=$Y$8,$Y$1,P124&gt;=$X$8,$X$1,P124&gt;=$W$8,$W$1,P124&lt;$W$2,$V$1),(IF(AND($N$2&gt;=$T$9,$N$2&lt;$U$9),_xlfn.IFS(P124&gt;=$AD$9,$AD$1,P124&gt;=$AC$9,$AC$1,P124&gt;=$AB$9,$AB$1,P124&gt;=$AA$9,$AA$1,P124&gt;=$Z$9,$Z$1,P124&gt;=$Y$9,$Y$1,P124&gt;=$X$9,$X$1,P124&gt;=$W$9,$W$1),$W$1))))))))))))))),IF(AND($N$2&gt;=$T$2,$N$2&lt;=$U$2),IF(P124&gt;=$W$2,$W$1,$V$1),IF(AND($N$2&gt;=$T$3,$N$2&lt;$U$3),IF(P124&gt;=$W$3,$W$1,$V$1),IF(AND($N$2&gt;=$T$4,$N$2&lt;$U$4),IF(P124&gt;=$W$4,$W$1,$V$1),IF(AND($N$2&gt;=$T$5,$N$2&lt;$U$5),IF(P124&gt;=$W$5,$W$1,$V$1),IF(AND($N$2&gt;=$T$6,$N$2&lt;$U$6),IF(P124&gt;=$W$6,$W$1,$V$1),IF(AND($N$2&gt;=$T$7,$N$2&lt;$U$7),IF(P124&gt;=$W$7,$W$1,$V$1),IF(AND($N$2&gt;=$T$8,$N$2&lt;$U$8),IF(P124&gt;=$W$8,$W$1,$V$1),IF(AND($N$2&gt;=$T$9,$N$2&lt;$U$9),IF(P124&gt;=$W$9,$W$1,$V$1),""))))))))),"")</f>
        <v>CC</v>
      </c>
      <c r="M124" s="9" t="str" cm="1">
        <f t="array" ref="M124">IF(E124&lt;&gt;"",IF(AND(E124&lt;&gt;"GR",E124&gt;=40,J124&gt;=30),_xlfn.IFS(Q124&gt;=$AG$2,$AD$19,Q124&gt;=$AG$3,$AC$19,Q124&gt;=$AG$4,$AB$19,Q124&gt;=$AG$5,$AA$19,Q124&gt;=$AG$6,$Z$19,Q124&gt;=$AG$7,$Y$19,Q124&gt;=$AG$8,$X$19,Q124&gt;=$AG$9,$V$19),L124),"")</f>
        <v>CC</v>
      </c>
      <c r="N124" s="9"/>
      <c r="O124" s="9"/>
      <c r="P124" s="9">
        <f t="shared" si="11"/>
        <v>50</v>
      </c>
      <c r="Q124" s="9">
        <f t="shared" si="12"/>
        <v>50</v>
      </c>
      <c r="R124" s="9">
        <f t="shared" si="13"/>
        <v>0.02</v>
      </c>
    </row>
    <row r="125" spans="1:18" x14ac:dyDescent="0.35">
      <c r="A125" s="3" t="s">
        <v>8</v>
      </c>
      <c r="B125" s="3">
        <v>124</v>
      </c>
      <c r="C125" s="3">
        <v>36</v>
      </c>
      <c r="D125" s="3">
        <v>30</v>
      </c>
      <c r="E125" s="3">
        <v>54</v>
      </c>
      <c r="F125" s="22">
        <f t="shared" si="14"/>
        <v>54</v>
      </c>
      <c r="G125" s="22">
        <f t="shared" si="15"/>
        <v>36</v>
      </c>
      <c r="H125" s="22">
        <f t="shared" si="16"/>
        <v>30</v>
      </c>
      <c r="I125" s="9">
        <f t="shared" si="17"/>
        <v>32.4</v>
      </c>
      <c r="J125" s="9">
        <f t="shared" si="9"/>
        <v>46.8</v>
      </c>
      <c r="K125" s="10">
        <f t="shared" si="10"/>
        <v>1049.76</v>
      </c>
      <c r="L125" s="9" t="str" cm="1">
        <f t="array" ref="L125">IF(D125&lt;&gt;"",IF(AND(H125&gt;=40,I125&gt;=30),IF(AND($N$2&gt;=$T$2,$N$2&lt;=$U$2),_xlfn.IFS(P125&gt;=$AD$2,$AD$1,P125&gt;=$AC$2,$AC$1,P125&gt;=$AB$2,$AB$1,P125&gt;=$AA$2,$AA$1,P125&gt;=$Z$2,$Z$1,P125&gt;=$Y$2,$Y$1,P125&gt;=$X$2,$X$1,P125&gt;=$W$2,$W$1,P125&lt;$W$2,$V$1),(IF(AND($N$2&gt;=$T$3,$N$2&lt;$U$3),_xlfn.IFS(P125&gt;=$AD$3,$AD$1,P125&gt;=$AC$3,$AC$1,P125&gt;=$AB$3,$AB$1,P125&gt;=$AA$3,$AA$1,P125&gt;=$Z$3,$Z$1,P125&gt;=$Y$3,$Y$1,P125&gt;=$X$3,$X$1,P125&gt;=$W$3,$W$1,P125&lt;$W$2,$V$1),(IF(AND($N$2&gt;=$T$4,$N$2&lt;$U$4),_xlfn.IFS(P125&gt;=$AD$4,$AD$1,P125&gt;=$AC$4,$AC$1,P125&gt;=$AB$4,$AB$1,P125&gt;=$AA$4,$AA$1,P125&gt;=$Z$4,$Z$1,P125&gt;=$Y$4,$Y$1,P125&gt;=$X$4,$X$1,P125&gt;=$W$4,$W$1,P125&lt;$W$2,$V$1),(IF(AND($N$2&gt;=$T$5,$N$2&lt;$U$5),_xlfn.IFS(P125&gt;=$AD$5,$AD$1,P125&gt;=$AC$5,$AC$1,P125&gt;=$AB$5,$AB$1,P125&gt;=$AA$5,$AA$1,P125&gt;=$Z$5,$Z$1,P125&gt;=$Y$5,$Y$1,P125&gt;=$X$5,$X$1,P125&gt;=$W$5,$W$1,P125&lt;$W$2,$V$1),(IF(AND($N$2&gt;=$T$6,$N$2&lt;$U$6),_xlfn.IFS(P125&gt;=$AD$6,$AD$1,P125&gt;=$AC$6,$AC$1,P125&gt;=$AB$6,$AB$1,P125&gt;=$AA$6,$AA$1,P125&gt;=$Z$6,$Z$1,P125&gt;=$Y$6,$Y$1,P125&gt;=$X$6,$X$1,P125&gt;=$W$6,$W$1,P125&lt;$W$2,$V$1),(IF(AND($N$2&gt;=$T$7,$N$2&lt;$U$7),_xlfn.IFS(P125&gt;=$AD$7,$AD$1,P125&gt;=$AC$7,$AC$1,P125&gt;=$AB$7,$AB$1,P125&gt;=$AA$7,$AA$1,P125&gt;=$Z$7,$Z$1,P125&gt;=$Y$7,$Y$1,P125&gt;=$X$7,$X$1,P125&gt;=$W$7,$W$1,P125&lt;$W$2,$V$1),(IF(AND($N$2&gt;=$T$8,$N$2&lt;$U$8),_xlfn.IFS(P125&gt;=$AD$8,$AD$1,P125&gt;=$AC$8,$AC$1,P125&gt;=$AB$8,$AB$1,P125&gt;=$AA$8,$AA$1,P125&gt;=$Z$8,$Z$1,P125&gt;=$Y$8,$Y$1,P125&gt;=$X$8,$X$1,P125&gt;=$W$8,$W$1,P125&lt;$W$2,$V$1),(IF(AND($N$2&gt;=$T$9,$N$2&lt;$U$9),_xlfn.IFS(P125&gt;=$AD$9,$AD$1,P125&gt;=$AC$9,$AC$1,P125&gt;=$AB$9,$AB$1,P125&gt;=$AA$9,$AA$1,P125&gt;=$Z$9,$Z$1,P125&gt;=$Y$9,$Y$1,P125&gt;=$X$9,$X$1,P125&gt;=$W$9,$W$1),$W$1))))))))))))))),IF(AND($N$2&gt;=$T$2,$N$2&lt;=$U$2),IF(P125&gt;=$W$2,$W$1,$V$1),IF(AND($N$2&gt;=$T$3,$N$2&lt;$U$3),IF(P125&gt;=$W$3,$W$1,$V$1),IF(AND($N$2&gt;=$T$4,$N$2&lt;$U$4),IF(P125&gt;=$W$4,$W$1,$V$1),IF(AND($N$2&gt;=$T$5,$N$2&lt;$U$5),IF(P125&gt;=$W$5,$W$1,$V$1),IF(AND($N$2&gt;=$T$6,$N$2&lt;$U$6),IF(P125&gt;=$W$6,$W$1,$V$1),IF(AND($N$2&gt;=$T$7,$N$2&lt;$U$7),IF(P125&gt;=$W$7,$W$1,$V$1),IF(AND($N$2&gt;=$T$8,$N$2&lt;$U$8),IF(P125&gt;=$W$8,$W$1,$V$1),IF(AND($N$2&gt;=$T$9,$N$2&lt;$U$9),IF(P125&gt;=$W$9,$W$1,$V$1),""))))))))),"")</f>
        <v>FD</v>
      </c>
      <c r="M125" s="9" t="str" cm="1">
        <f t="array" ref="M125">IF(E125&lt;&gt;"",IF(AND(E125&lt;&gt;"GR",E125&gt;=40,J125&gt;=30),_xlfn.IFS(Q125&gt;=$AG$2,$AD$19,Q125&gt;=$AG$3,$AC$19,Q125&gt;=$AG$4,$AB$19,Q125&gt;=$AG$5,$AA$19,Q125&gt;=$AG$6,$Z$19,Q125&gt;=$AG$7,$Y$19,Q125&gt;=$AG$8,$X$19,Q125&gt;=$AG$9,$V$19),L125),"")</f>
        <v>CC</v>
      </c>
      <c r="N125" s="9"/>
      <c r="O125" s="9"/>
      <c r="P125" s="9">
        <f t="shared" si="11"/>
        <v>40</v>
      </c>
      <c r="Q125" s="9">
        <f t="shared" si="12"/>
        <v>50</v>
      </c>
      <c r="R125" s="9">
        <f t="shared" si="13"/>
        <v>-0.98</v>
      </c>
    </row>
    <row r="126" spans="1:18" x14ac:dyDescent="0.35">
      <c r="A126" s="3" t="s">
        <v>8</v>
      </c>
      <c r="B126" s="3">
        <v>125</v>
      </c>
      <c r="C126" s="3">
        <v>42</v>
      </c>
      <c r="D126" s="3">
        <v>50</v>
      </c>
      <c r="E126" s="3" t="s">
        <v>34</v>
      </c>
      <c r="F126" s="22">
        <f t="shared" si="14"/>
        <v>50</v>
      </c>
      <c r="G126" s="22">
        <f t="shared" si="15"/>
        <v>42</v>
      </c>
      <c r="H126" s="22">
        <f t="shared" si="16"/>
        <v>50</v>
      </c>
      <c r="I126" s="9">
        <f t="shared" si="17"/>
        <v>46.8</v>
      </c>
      <c r="J126" s="9">
        <f t="shared" si="9"/>
        <v>46.8</v>
      </c>
      <c r="K126" s="10">
        <f t="shared" si="10"/>
        <v>2190.2399999999998</v>
      </c>
      <c r="L126" s="9" t="str" cm="1">
        <f t="array" ref="L126">IF(D126&lt;&gt;"",IF(AND(H126&gt;=40,I126&gt;=30),IF(AND($N$2&gt;=$T$2,$N$2&lt;=$U$2),_xlfn.IFS(P126&gt;=$AD$2,$AD$1,P126&gt;=$AC$2,$AC$1,P126&gt;=$AB$2,$AB$1,P126&gt;=$AA$2,$AA$1,P126&gt;=$Z$2,$Z$1,P126&gt;=$Y$2,$Y$1,P126&gt;=$X$2,$X$1,P126&gt;=$W$2,$W$1,P126&lt;$W$2,$V$1),(IF(AND($N$2&gt;=$T$3,$N$2&lt;$U$3),_xlfn.IFS(P126&gt;=$AD$3,$AD$1,P126&gt;=$AC$3,$AC$1,P126&gt;=$AB$3,$AB$1,P126&gt;=$AA$3,$AA$1,P126&gt;=$Z$3,$Z$1,P126&gt;=$Y$3,$Y$1,P126&gt;=$X$3,$X$1,P126&gt;=$W$3,$W$1,P126&lt;$W$2,$V$1),(IF(AND($N$2&gt;=$T$4,$N$2&lt;$U$4),_xlfn.IFS(P126&gt;=$AD$4,$AD$1,P126&gt;=$AC$4,$AC$1,P126&gt;=$AB$4,$AB$1,P126&gt;=$AA$4,$AA$1,P126&gt;=$Z$4,$Z$1,P126&gt;=$Y$4,$Y$1,P126&gt;=$X$4,$X$1,P126&gt;=$W$4,$W$1,P126&lt;$W$2,$V$1),(IF(AND($N$2&gt;=$T$5,$N$2&lt;$U$5),_xlfn.IFS(P126&gt;=$AD$5,$AD$1,P126&gt;=$AC$5,$AC$1,P126&gt;=$AB$5,$AB$1,P126&gt;=$AA$5,$AA$1,P126&gt;=$Z$5,$Z$1,P126&gt;=$Y$5,$Y$1,P126&gt;=$X$5,$X$1,P126&gt;=$W$5,$W$1,P126&lt;$W$2,$V$1),(IF(AND($N$2&gt;=$T$6,$N$2&lt;$U$6),_xlfn.IFS(P126&gt;=$AD$6,$AD$1,P126&gt;=$AC$6,$AC$1,P126&gt;=$AB$6,$AB$1,P126&gt;=$AA$6,$AA$1,P126&gt;=$Z$6,$Z$1,P126&gt;=$Y$6,$Y$1,P126&gt;=$X$6,$X$1,P126&gt;=$W$6,$W$1,P126&lt;$W$2,$V$1),(IF(AND($N$2&gt;=$T$7,$N$2&lt;$U$7),_xlfn.IFS(P126&gt;=$AD$7,$AD$1,P126&gt;=$AC$7,$AC$1,P126&gt;=$AB$7,$AB$1,P126&gt;=$AA$7,$AA$1,P126&gt;=$Z$7,$Z$1,P126&gt;=$Y$7,$Y$1,P126&gt;=$X$7,$X$1,P126&gt;=$W$7,$W$1,P126&lt;$W$2,$V$1),(IF(AND($N$2&gt;=$T$8,$N$2&lt;$U$8),_xlfn.IFS(P126&gt;=$AD$8,$AD$1,P126&gt;=$AC$8,$AC$1,P126&gt;=$AB$8,$AB$1,P126&gt;=$AA$8,$AA$1,P126&gt;=$Z$8,$Z$1,P126&gt;=$Y$8,$Y$1,P126&gt;=$X$8,$X$1,P126&gt;=$W$8,$W$1,P126&lt;$W$2,$V$1),(IF(AND($N$2&gt;=$T$9,$N$2&lt;$U$9),_xlfn.IFS(P126&gt;=$AD$9,$AD$1,P126&gt;=$AC$9,$AC$1,P126&gt;=$AB$9,$AB$1,P126&gt;=$AA$9,$AA$1,P126&gt;=$Z$9,$Z$1,P126&gt;=$Y$9,$Y$1,P126&gt;=$X$9,$X$1,P126&gt;=$W$9,$W$1),$W$1))))))))))))))),IF(AND($N$2&gt;=$T$2,$N$2&lt;=$U$2),IF(P126&gt;=$W$2,$W$1,$V$1),IF(AND($N$2&gt;=$T$3,$N$2&lt;$U$3),IF(P126&gt;=$W$3,$W$1,$V$1),IF(AND($N$2&gt;=$T$4,$N$2&lt;$U$4),IF(P126&gt;=$W$4,$W$1,$V$1),IF(AND($N$2&gt;=$T$5,$N$2&lt;$U$5),IF(P126&gt;=$W$5,$W$1,$V$1),IF(AND($N$2&gt;=$T$6,$N$2&lt;$U$6),IF(P126&gt;=$W$6,$W$1,$V$1),IF(AND($N$2&gt;=$T$7,$N$2&lt;$U$7),IF(P126&gt;=$W$7,$W$1,$V$1),IF(AND($N$2&gt;=$T$8,$N$2&lt;$U$8),IF(P126&gt;=$W$8,$W$1,$V$1),IF(AND($N$2&gt;=$T$9,$N$2&lt;$U$9),IF(P126&gt;=$W$9,$W$1,$V$1),""))))))))),"")</f>
        <v>CC</v>
      </c>
      <c r="M126" s="9" t="str" cm="1">
        <f t="array" ref="M126">IF(E126&lt;&gt;"",IF(AND(E126&lt;&gt;"GR",E126&gt;=40,J126&gt;=30),_xlfn.IFS(Q126&gt;=$AG$2,$AD$19,Q126&gt;=$AG$3,$AC$19,Q126&gt;=$AG$4,$AB$19,Q126&gt;=$AG$5,$AA$19,Q126&gt;=$AG$6,$Z$19,Q126&gt;=$AG$7,$Y$19,Q126&gt;=$AG$8,$X$19,Q126&gt;=$AG$9,$V$19),L126),"")</f>
        <v>CC</v>
      </c>
      <c r="N126" s="9"/>
      <c r="O126" s="9"/>
      <c r="P126" s="9">
        <f t="shared" si="11"/>
        <v>50</v>
      </c>
      <c r="Q126" s="9">
        <f t="shared" si="12"/>
        <v>50</v>
      </c>
      <c r="R126" s="9">
        <f t="shared" si="13"/>
        <v>0.01</v>
      </c>
    </row>
    <row r="127" spans="1:18" x14ac:dyDescent="0.35">
      <c r="A127" s="3" t="s">
        <v>8</v>
      </c>
      <c r="B127" s="3">
        <v>126</v>
      </c>
      <c r="C127" s="3">
        <v>21</v>
      </c>
      <c r="D127" s="3">
        <v>64</v>
      </c>
      <c r="E127" s="3" t="s">
        <v>34</v>
      </c>
      <c r="F127" s="22">
        <f t="shared" si="14"/>
        <v>64</v>
      </c>
      <c r="G127" s="22">
        <f t="shared" si="15"/>
        <v>21</v>
      </c>
      <c r="H127" s="22">
        <f t="shared" si="16"/>
        <v>64</v>
      </c>
      <c r="I127" s="9">
        <f t="shared" si="17"/>
        <v>46.8</v>
      </c>
      <c r="J127" s="9">
        <f t="shared" si="9"/>
        <v>46.8</v>
      </c>
      <c r="K127" s="10">
        <f t="shared" si="10"/>
        <v>2190.2399999999998</v>
      </c>
      <c r="L127" s="9" t="str" cm="1">
        <f t="array" ref="L127">IF(D127&lt;&gt;"",IF(AND(H127&gt;=40,I127&gt;=30),IF(AND($N$2&gt;=$T$2,$N$2&lt;=$U$2),_xlfn.IFS(P127&gt;=$AD$2,$AD$1,P127&gt;=$AC$2,$AC$1,P127&gt;=$AB$2,$AB$1,P127&gt;=$AA$2,$AA$1,P127&gt;=$Z$2,$Z$1,P127&gt;=$Y$2,$Y$1,P127&gt;=$X$2,$X$1,P127&gt;=$W$2,$W$1,P127&lt;$W$2,$V$1),(IF(AND($N$2&gt;=$T$3,$N$2&lt;$U$3),_xlfn.IFS(P127&gt;=$AD$3,$AD$1,P127&gt;=$AC$3,$AC$1,P127&gt;=$AB$3,$AB$1,P127&gt;=$AA$3,$AA$1,P127&gt;=$Z$3,$Z$1,P127&gt;=$Y$3,$Y$1,P127&gt;=$X$3,$X$1,P127&gt;=$W$3,$W$1,P127&lt;$W$2,$V$1),(IF(AND($N$2&gt;=$T$4,$N$2&lt;$U$4),_xlfn.IFS(P127&gt;=$AD$4,$AD$1,P127&gt;=$AC$4,$AC$1,P127&gt;=$AB$4,$AB$1,P127&gt;=$AA$4,$AA$1,P127&gt;=$Z$4,$Z$1,P127&gt;=$Y$4,$Y$1,P127&gt;=$X$4,$X$1,P127&gt;=$W$4,$W$1,P127&lt;$W$2,$V$1),(IF(AND($N$2&gt;=$T$5,$N$2&lt;$U$5),_xlfn.IFS(P127&gt;=$AD$5,$AD$1,P127&gt;=$AC$5,$AC$1,P127&gt;=$AB$5,$AB$1,P127&gt;=$AA$5,$AA$1,P127&gt;=$Z$5,$Z$1,P127&gt;=$Y$5,$Y$1,P127&gt;=$X$5,$X$1,P127&gt;=$W$5,$W$1,P127&lt;$W$2,$V$1),(IF(AND($N$2&gt;=$T$6,$N$2&lt;$U$6),_xlfn.IFS(P127&gt;=$AD$6,$AD$1,P127&gt;=$AC$6,$AC$1,P127&gt;=$AB$6,$AB$1,P127&gt;=$AA$6,$AA$1,P127&gt;=$Z$6,$Z$1,P127&gt;=$Y$6,$Y$1,P127&gt;=$X$6,$X$1,P127&gt;=$W$6,$W$1,P127&lt;$W$2,$V$1),(IF(AND($N$2&gt;=$T$7,$N$2&lt;$U$7),_xlfn.IFS(P127&gt;=$AD$7,$AD$1,P127&gt;=$AC$7,$AC$1,P127&gt;=$AB$7,$AB$1,P127&gt;=$AA$7,$AA$1,P127&gt;=$Z$7,$Z$1,P127&gt;=$Y$7,$Y$1,P127&gt;=$X$7,$X$1,P127&gt;=$W$7,$W$1,P127&lt;$W$2,$V$1),(IF(AND($N$2&gt;=$T$8,$N$2&lt;$U$8),_xlfn.IFS(P127&gt;=$AD$8,$AD$1,P127&gt;=$AC$8,$AC$1,P127&gt;=$AB$8,$AB$1,P127&gt;=$AA$8,$AA$1,P127&gt;=$Z$8,$Z$1,P127&gt;=$Y$8,$Y$1,P127&gt;=$X$8,$X$1,P127&gt;=$W$8,$W$1,P127&lt;$W$2,$V$1),(IF(AND($N$2&gt;=$T$9,$N$2&lt;$U$9),_xlfn.IFS(P127&gt;=$AD$9,$AD$1,P127&gt;=$AC$9,$AC$1,P127&gt;=$AB$9,$AB$1,P127&gt;=$AA$9,$AA$1,P127&gt;=$Z$9,$Z$1,P127&gt;=$Y$9,$Y$1,P127&gt;=$X$9,$X$1,P127&gt;=$W$9,$W$1),$W$1))))))))))))))),IF(AND($N$2&gt;=$T$2,$N$2&lt;=$U$2),IF(P127&gt;=$W$2,$W$1,$V$1),IF(AND($N$2&gt;=$T$3,$N$2&lt;$U$3),IF(P127&gt;=$W$3,$W$1,$V$1),IF(AND($N$2&gt;=$T$4,$N$2&lt;$U$4),IF(P127&gt;=$W$4,$W$1,$V$1),IF(AND($N$2&gt;=$T$5,$N$2&lt;$U$5),IF(P127&gt;=$W$5,$W$1,$V$1),IF(AND($N$2&gt;=$T$6,$N$2&lt;$U$6),IF(P127&gt;=$W$6,$W$1,$V$1),IF(AND($N$2&gt;=$T$7,$N$2&lt;$U$7),IF(P127&gt;=$W$7,$W$1,$V$1),IF(AND($N$2&gt;=$T$8,$N$2&lt;$U$8),IF(P127&gt;=$W$8,$W$1,$V$1),IF(AND($N$2&gt;=$T$9,$N$2&lt;$U$9),IF(P127&gt;=$W$9,$W$1,$V$1),""))))))))),"")</f>
        <v>CC</v>
      </c>
      <c r="M127" s="9" t="str" cm="1">
        <f t="array" ref="M127">IF(E127&lt;&gt;"",IF(AND(E127&lt;&gt;"GR",E127&gt;=40,J127&gt;=30),_xlfn.IFS(Q127&gt;=$AG$2,$AD$19,Q127&gt;=$AG$3,$AC$19,Q127&gt;=$AG$4,$AB$19,Q127&gt;=$AG$5,$AA$19,Q127&gt;=$AG$6,$Z$19,Q127&gt;=$AG$7,$Y$19,Q127&gt;=$AG$8,$X$19,Q127&gt;=$AG$9,$V$19),L127),"")</f>
        <v>CC</v>
      </c>
      <c r="N127" s="9"/>
      <c r="O127" s="9"/>
      <c r="P127" s="9">
        <f t="shared" si="11"/>
        <v>50</v>
      </c>
      <c r="Q127" s="9">
        <f t="shared" si="12"/>
        <v>50</v>
      </c>
      <c r="R127" s="9">
        <f t="shared" si="13"/>
        <v>0.01</v>
      </c>
    </row>
    <row r="128" spans="1:18" x14ac:dyDescent="0.35">
      <c r="A128" s="3" t="s">
        <v>8</v>
      </c>
      <c r="B128" s="3">
        <v>127</v>
      </c>
      <c r="C128" s="3">
        <v>35</v>
      </c>
      <c r="D128" s="3">
        <v>54</v>
      </c>
      <c r="E128" s="3" t="s">
        <v>34</v>
      </c>
      <c r="F128" s="22">
        <f t="shared" si="14"/>
        <v>54</v>
      </c>
      <c r="G128" s="22">
        <f t="shared" si="15"/>
        <v>35</v>
      </c>
      <c r="H128" s="22">
        <f t="shared" si="16"/>
        <v>54</v>
      </c>
      <c r="I128" s="9">
        <f t="shared" si="17"/>
        <v>46.4</v>
      </c>
      <c r="J128" s="9">
        <f t="shared" si="9"/>
        <v>46.4</v>
      </c>
      <c r="K128" s="10">
        <f t="shared" si="10"/>
        <v>2152.96</v>
      </c>
      <c r="L128" s="9" t="str" cm="1">
        <f t="array" ref="L128">IF(D128&lt;&gt;"",IF(AND(H128&gt;=40,I128&gt;=30),IF(AND($N$2&gt;=$T$2,$N$2&lt;=$U$2),_xlfn.IFS(P128&gt;=$AD$2,$AD$1,P128&gt;=$AC$2,$AC$1,P128&gt;=$AB$2,$AB$1,P128&gt;=$AA$2,$AA$1,P128&gt;=$Z$2,$Z$1,P128&gt;=$Y$2,$Y$1,P128&gt;=$X$2,$X$1,P128&gt;=$W$2,$W$1,P128&lt;$W$2,$V$1),(IF(AND($N$2&gt;=$T$3,$N$2&lt;$U$3),_xlfn.IFS(P128&gt;=$AD$3,$AD$1,P128&gt;=$AC$3,$AC$1,P128&gt;=$AB$3,$AB$1,P128&gt;=$AA$3,$AA$1,P128&gt;=$Z$3,$Z$1,P128&gt;=$Y$3,$Y$1,P128&gt;=$X$3,$X$1,P128&gt;=$W$3,$W$1,P128&lt;$W$2,$V$1),(IF(AND($N$2&gt;=$T$4,$N$2&lt;$U$4),_xlfn.IFS(P128&gt;=$AD$4,$AD$1,P128&gt;=$AC$4,$AC$1,P128&gt;=$AB$4,$AB$1,P128&gt;=$AA$4,$AA$1,P128&gt;=$Z$4,$Z$1,P128&gt;=$Y$4,$Y$1,P128&gt;=$X$4,$X$1,P128&gt;=$W$4,$W$1,P128&lt;$W$2,$V$1),(IF(AND($N$2&gt;=$T$5,$N$2&lt;$U$5),_xlfn.IFS(P128&gt;=$AD$5,$AD$1,P128&gt;=$AC$5,$AC$1,P128&gt;=$AB$5,$AB$1,P128&gt;=$AA$5,$AA$1,P128&gt;=$Z$5,$Z$1,P128&gt;=$Y$5,$Y$1,P128&gt;=$X$5,$X$1,P128&gt;=$W$5,$W$1,P128&lt;$W$2,$V$1),(IF(AND($N$2&gt;=$T$6,$N$2&lt;$U$6),_xlfn.IFS(P128&gt;=$AD$6,$AD$1,P128&gt;=$AC$6,$AC$1,P128&gt;=$AB$6,$AB$1,P128&gt;=$AA$6,$AA$1,P128&gt;=$Z$6,$Z$1,P128&gt;=$Y$6,$Y$1,P128&gt;=$X$6,$X$1,P128&gt;=$W$6,$W$1,P128&lt;$W$2,$V$1),(IF(AND($N$2&gt;=$T$7,$N$2&lt;$U$7),_xlfn.IFS(P128&gt;=$AD$7,$AD$1,P128&gt;=$AC$7,$AC$1,P128&gt;=$AB$7,$AB$1,P128&gt;=$AA$7,$AA$1,P128&gt;=$Z$7,$Z$1,P128&gt;=$Y$7,$Y$1,P128&gt;=$X$7,$X$1,P128&gt;=$W$7,$W$1,P128&lt;$W$2,$V$1),(IF(AND($N$2&gt;=$T$8,$N$2&lt;$U$8),_xlfn.IFS(P128&gt;=$AD$8,$AD$1,P128&gt;=$AC$8,$AC$1,P128&gt;=$AB$8,$AB$1,P128&gt;=$AA$8,$AA$1,P128&gt;=$Z$8,$Z$1,P128&gt;=$Y$8,$Y$1,P128&gt;=$X$8,$X$1,P128&gt;=$W$8,$W$1,P128&lt;$W$2,$V$1),(IF(AND($N$2&gt;=$T$9,$N$2&lt;$U$9),_xlfn.IFS(P128&gt;=$AD$9,$AD$1,P128&gt;=$AC$9,$AC$1,P128&gt;=$AB$9,$AB$1,P128&gt;=$AA$9,$AA$1,P128&gt;=$Z$9,$Z$1,P128&gt;=$Y$9,$Y$1,P128&gt;=$X$9,$X$1,P128&gt;=$W$9,$W$1),$W$1))))))))))))))),IF(AND($N$2&gt;=$T$2,$N$2&lt;=$U$2),IF(P128&gt;=$W$2,$W$1,$V$1),IF(AND($N$2&gt;=$T$3,$N$2&lt;$U$3),IF(P128&gt;=$W$3,$W$1,$V$1),IF(AND($N$2&gt;=$T$4,$N$2&lt;$U$4),IF(P128&gt;=$W$4,$W$1,$V$1),IF(AND($N$2&gt;=$T$5,$N$2&lt;$U$5),IF(P128&gt;=$W$5,$W$1,$V$1),IF(AND($N$2&gt;=$T$6,$N$2&lt;$U$6),IF(P128&gt;=$W$6,$W$1,$V$1),IF(AND($N$2&gt;=$T$7,$N$2&lt;$U$7),IF(P128&gt;=$W$7,$W$1,$V$1),IF(AND($N$2&gt;=$T$8,$N$2&lt;$U$8),IF(P128&gt;=$W$8,$W$1,$V$1),IF(AND($N$2&gt;=$T$9,$N$2&lt;$U$9),IF(P128&gt;=$W$9,$W$1,$V$1),""))))))))),"")</f>
        <v>CC</v>
      </c>
      <c r="M128" s="9" t="str" cm="1">
        <f t="array" ref="M128">IF(E128&lt;&gt;"",IF(AND(E128&lt;&gt;"GR",E128&gt;=40,J128&gt;=30),_xlfn.IFS(Q128&gt;=$AG$2,$AD$19,Q128&gt;=$AG$3,$AC$19,Q128&gt;=$AG$4,$AB$19,Q128&gt;=$AG$5,$AA$19,Q128&gt;=$AG$6,$Z$19,Q128&gt;=$AG$7,$Y$19,Q128&gt;=$AG$8,$X$19,Q128&gt;=$AG$9,$V$19),L128),"")</f>
        <v>CC</v>
      </c>
      <c r="N128" s="9"/>
      <c r="O128" s="9"/>
      <c r="P128" s="9">
        <f t="shared" si="11"/>
        <v>50</v>
      </c>
      <c r="Q128" s="9">
        <f t="shared" si="12"/>
        <v>50</v>
      </c>
      <c r="R128" s="9">
        <f t="shared" si="13"/>
        <v>-0.02</v>
      </c>
    </row>
    <row r="129" spans="1:18" x14ac:dyDescent="0.35">
      <c r="A129" s="3" t="s">
        <v>8</v>
      </c>
      <c r="B129" s="3">
        <v>128</v>
      </c>
      <c r="C129" s="3">
        <v>18</v>
      </c>
      <c r="D129" s="3">
        <v>65</v>
      </c>
      <c r="E129" s="3" t="s">
        <v>34</v>
      </c>
      <c r="F129" s="22">
        <f t="shared" si="14"/>
        <v>65</v>
      </c>
      <c r="G129" s="22">
        <f t="shared" si="15"/>
        <v>18</v>
      </c>
      <c r="H129" s="22">
        <f t="shared" si="16"/>
        <v>65</v>
      </c>
      <c r="I129" s="9">
        <f t="shared" si="17"/>
        <v>46.2</v>
      </c>
      <c r="J129" s="9">
        <f t="shared" si="9"/>
        <v>46.2</v>
      </c>
      <c r="K129" s="10">
        <f t="shared" si="10"/>
        <v>2134.44</v>
      </c>
      <c r="L129" s="9" t="str" cm="1">
        <f t="array" ref="L129">IF(D129&lt;&gt;"",IF(AND(H129&gt;=40,I129&gt;=30),IF(AND($N$2&gt;=$T$2,$N$2&lt;=$U$2),_xlfn.IFS(P129&gt;=$AD$2,$AD$1,P129&gt;=$AC$2,$AC$1,P129&gt;=$AB$2,$AB$1,P129&gt;=$AA$2,$AA$1,P129&gt;=$Z$2,$Z$1,P129&gt;=$Y$2,$Y$1,P129&gt;=$X$2,$X$1,P129&gt;=$W$2,$W$1,P129&lt;$W$2,$V$1),(IF(AND($N$2&gt;=$T$3,$N$2&lt;$U$3),_xlfn.IFS(P129&gt;=$AD$3,$AD$1,P129&gt;=$AC$3,$AC$1,P129&gt;=$AB$3,$AB$1,P129&gt;=$AA$3,$AA$1,P129&gt;=$Z$3,$Z$1,P129&gt;=$Y$3,$Y$1,P129&gt;=$X$3,$X$1,P129&gt;=$W$3,$W$1,P129&lt;$W$2,$V$1),(IF(AND($N$2&gt;=$T$4,$N$2&lt;$U$4),_xlfn.IFS(P129&gt;=$AD$4,$AD$1,P129&gt;=$AC$4,$AC$1,P129&gt;=$AB$4,$AB$1,P129&gt;=$AA$4,$AA$1,P129&gt;=$Z$4,$Z$1,P129&gt;=$Y$4,$Y$1,P129&gt;=$X$4,$X$1,P129&gt;=$W$4,$W$1,P129&lt;$W$2,$V$1),(IF(AND($N$2&gt;=$T$5,$N$2&lt;$U$5),_xlfn.IFS(P129&gt;=$AD$5,$AD$1,P129&gt;=$AC$5,$AC$1,P129&gt;=$AB$5,$AB$1,P129&gt;=$AA$5,$AA$1,P129&gt;=$Z$5,$Z$1,P129&gt;=$Y$5,$Y$1,P129&gt;=$X$5,$X$1,P129&gt;=$W$5,$W$1,P129&lt;$W$2,$V$1),(IF(AND($N$2&gt;=$T$6,$N$2&lt;$U$6),_xlfn.IFS(P129&gt;=$AD$6,$AD$1,P129&gt;=$AC$6,$AC$1,P129&gt;=$AB$6,$AB$1,P129&gt;=$AA$6,$AA$1,P129&gt;=$Z$6,$Z$1,P129&gt;=$Y$6,$Y$1,P129&gt;=$X$6,$X$1,P129&gt;=$W$6,$W$1,P129&lt;$W$2,$V$1),(IF(AND($N$2&gt;=$T$7,$N$2&lt;$U$7),_xlfn.IFS(P129&gt;=$AD$7,$AD$1,P129&gt;=$AC$7,$AC$1,P129&gt;=$AB$7,$AB$1,P129&gt;=$AA$7,$AA$1,P129&gt;=$Z$7,$Z$1,P129&gt;=$Y$7,$Y$1,P129&gt;=$X$7,$X$1,P129&gt;=$W$7,$W$1,P129&lt;$W$2,$V$1),(IF(AND($N$2&gt;=$T$8,$N$2&lt;$U$8),_xlfn.IFS(P129&gt;=$AD$8,$AD$1,P129&gt;=$AC$8,$AC$1,P129&gt;=$AB$8,$AB$1,P129&gt;=$AA$8,$AA$1,P129&gt;=$Z$8,$Z$1,P129&gt;=$Y$8,$Y$1,P129&gt;=$X$8,$X$1,P129&gt;=$W$8,$W$1,P129&lt;$W$2,$V$1),(IF(AND($N$2&gt;=$T$9,$N$2&lt;$U$9),_xlfn.IFS(P129&gt;=$AD$9,$AD$1,P129&gt;=$AC$9,$AC$1,P129&gt;=$AB$9,$AB$1,P129&gt;=$AA$9,$AA$1,P129&gt;=$Z$9,$Z$1,P129&gt;=$Y$9,$Y$1,P129&gt;=$X$9,$X$1,P129&gt;=$W$9,$W$1),$W$1))))))))))))))),IF(AND($N$2&gt;=$T$2,$N$2&lt;=$U$2),IF(P129&gt;=$W$2,$W$1,$V$1),IF(AND($N$2&gt;=$T$3,$N$2&lt;$U$3),IF(P129&gt;=$W$3,$W$1,$V$1),IF(AND($N$2&gt;=$T$4,$N$2&lt;$U$4),IF(P129&gt;=$W$4,$W$1,$V$1),IF(AND($N$2&gt;=$T$5,$N$2&lt;$U$5),IF(P129&gt;=$W$5,$W$1,$V$1),IF(AND($N$2&gt;=$T$6,$N$2&lt;$U$6),IF(P129&gt;=$W$6,$W$1,$V$1),IF(AND($N$2&gt;=$T$7,$N$2&lt;$U$7),IF(P129&gt;=$W$7,$W$1,$V$1),IF(AND($N$2&gt;=$T$8,$N$2&lt;$U$8),IF(P129&gt;=$W$8,$W$1,$V$1),IF(AND($N$2&gt;=$T$9,$N$2&lt;$U$9),IF(P129&gt;=$W$9,$W$1,$V$1),""))))))))),"")</f>
        <v>CC</v>
      </c>
      <c r="M129" s="9" t="str" cm="1">
        <f t="array" ref="M129">IF(E129&lt;&gt;"",IF(AND(E129&lt;&gt;"GR",E129&gt;=40,J129&gt;=30),_xlfn.IFS(Q129&gt;=$AG$2,$AD$19,Q129&gt;=$AG$3,$AC$19,Q129&gt;=$AG$4,$AB$19,Q129&gt;=$AG$5,$AA$19,Q129&gt;=$AG$6,$Z$19,Q129&gt;=$AG$7,$Y$19,Q129&gt;=$AG$8,$X$19,Q129&gt;=$AG$9,$V$19),L129),"")</f>
        <v>CC</v>
      </c>
      <c r="N129" s="9"/>
      <c r="O129" s="9"/>
      <c r="P129" s="9">
        <f t="shared" si="11"/>
        <v>50</v>
      </c>
      <c r="Q129" s="9">
        <f t="shared" si="12"/>
        <v>50</v>
      </c>
      <c r="R129" s="9">
        <f t="shared" si="13"/>
        <v>-0.04</v>
      </c>
    </row>
    <row r="130" spans="1:18" x14ac:dyDescent="0.35">
      <c r="A130" s="3" t="s">
        <v>8</v>
      </c>
      <c r="B130" s="3">
        <v>129</v>
      </c>
      <c r="C130" s="3">
        <v>30</v>
      </c>
      <c r="D130" s="3">
        <v>57</v>
      </c>
      <c r="E130" s="3" t="s">
        <v>34</v>
      </c>
      <c r="F130" s="22">
        <f t="shared" si="14"/>
        <v>57</v>
      </c>
      <c r="G130" s="22">
        <f t="shared" si="15"/>
        <v>30</v>
      </c>
      <c r="H130" s="22">
        <f t="shared" si="16"/>
        <v>57</v>
      </c>
      <c r="I130" s="9">
        <f t="shared" si="17"/>
        <v>46.199999999999996</v>
      </c>
      <c r="J130" s="9">
        <f t="shared" ref="J130:J193" si="18">IF(E130&lt;&gt;"",ROUND(IF(E130&lt;&gt;"GR",((G130*0.4)+(E130*0.6)),I130),2),"")</f>
        <v>46.2</v>
      </c>
      <c r="K130" s="10">
        <f t="shared" ref="K130:K193" si="19">I130*I130</f>
        <v>2134.4399999999996</v>
      </c>
      <c r="L130" s="9" t="str" cm="1">
        <f t="array" ref="L130">IF(D130&lt;&gt;"",IF(AND(H130&gt;=40,I130&gt;=30),IF(AND($N$2&gt;=$T$2,$N$2&lt;=$U$2),_xlfn.IFS(P130&gt;=$AD$2,$AD$1,P130&gt;=$AC$2,$AC$1,P130&gt;=$AB$2,$AB$1,P130&gt;=$AA$2,$AA$1,P130&gt;=$Z$2,$Z$1,P130&gt;=$Y$2,$Y$1,P130&gt;=$X$2,$X$1,P130&gt;=$W$2,$W$1,P130&lt;$W$2,$V$1),(IF(AND($N$2&gt;=$T$3,$N$2&lt;$U$3),_xlfn.IFS(P130&gt;=$AD$3,$AD$1,P130&gt;=$AC$3,$AC$1,P130&gt;=$AB$3,$AB$1,P130&gt;=$AA$3,$AA$1,P130&gt;=$Z$3,$Z$1,P130&gt;=$Y$3,$Y$1,P130&gt;=$X$3,$X$1,P130&gt;=$W$3,$W$1,P130&lt;$W$2,$V$1),(IF(AND($N$2&gt;=$T$4,$N$2&lt;$U$4),_xlfn.IFS(P130&gt;=$AD$4,$AD$1,P130&gt;=$AC$4,$AC$1,P130&gt;=$AB$4,$AB$1,P130&gt;=$AA$4,$AA$1,P130&gt;=$Z$4,$Z$1,P130&gt;=$Y$4,$Y$1,P130&gt;=$X$4,$X$1,P130&gt;=$W$4,$W$1,P130&lt;$W$2,$V$1),(IF(AND($N$2&gt;=$T$5,$N$2&lt;$U$5),_xlfn.IFS(P130&gt;=$AD$5,$AD$1,P130&gt;=$AC$5,$AC$1,P130&gt;=$AB$5,$AB$1,P130&gt;=$AA$5,$AA$1,P130&gt;=$Z$5,$Z$1,P130&gt;=$Y$5,$Y$1,P130&gt;=$X$5,$X$1,P130&gt;=$W$5,$W$1,P130&lt;$W$2,$V$1),(IF(AND($N$2&gt;=$T$6,$N$2&lt;$U$6),_xlfn.IFS(P130&gt;=$AD$6,$AD$1,P130&gt;=$AC$6,$AC$1,P130&gt;=$AB$6,$AB$1,P130&gt;=$AA$6,$AA$1,P130&gt;=$Z$6,$Z$1,P130&gt;=$Y$6,$Y$1,P130&gt;=$X$6,$X$1,P130&gt;=$W$6,$W$1,P130&lt;$W$2,$V$1),(IF(AND($N$2&gt;=$T$7,$N$2&lt;$U$7),_xlfn.IFS(P130&gt;=$AD$7,$AD$1,P130&gt;=$AC$7,$AC$1,P130&gt;=$AB$7,$AB$1,P130&gt;=$AA$7,$AA$1,P130&gt;=$Z$7,$Z$1,P130&gt;=$Y$7,$Y$1,P130&gt;=$X$7,$X$1,P130&gt;=$W$7,$W$1,P130&lt;$W$2,$V$1),(IF(AND($N$2&gt;=$T$8,$N$2&lt;$U$8),_xlfn.IFS(P130&gt;=$AD$8,$AD$1,P130&gt;=$AC$8,$AC$1,P130&gt;=$AB$8,$AB$1,P130&gt;=$AA$8,$AA$1,P130&gt;=$Z$8,$Z$1,P130&gt;=$Y$8,$Y$1,P130&gt;=$X$8,$X$1,P130&gt;=$W$8,$W$1,P130&lt;$W$2,$V$1),(IF(AND($N$2&gt;=$T$9,$N$2&lt;$U$9),_xlfn.IFS(P130&gt;=$AD$9,$AD$1,P130&gt;=$AC$9,$AC$1,P130&gt;=$AB$9,$AB$1,P130&gt;=$AA$9,$AA$1,P130&gt;=$Z$9,$Z$1,P130&gt;=$Y$9,$Y$1,P130&gt;=$X$9,$X$1,P130&gt;=$W$9,$W$1),$W$1))))))))))))))),IF(AND($N$2&gt;=$T$2,$N$2&lt;=$U$2),IF(P130&gt;=$W$2,$W$1,$V$1),IF(AND($N$2&gt;=$T$3,$N$2&lt;$U$3),IF(P130&gt;=$W$3,$W$1,$V$1),IF(AND($N$2&gt;=$T$4,$N$2&lt;$U$4),IF(P130&gt;=$W$4,$W$1,$V$1),IF(AND($N$2&gt;=$T$5,$N$2&lt;$U$5),IF(P130&gt;=$W$5,$W$1,$V$1),IF(AND($N$2&gt;=$T$6,$N$2&lt;$U$6),IF(P130&gt;=$W$6,$W$1,$V$1),IF(AND($N$2&gt;=$T$7,$N$2&lt;$U$7),IF(P130&gt;=$W$7,$W$1,$V$1),IF(AND($N$2&gt;=$T$8,$N$2&lt;$U$8),IF(P130&gt;=$W$8,$W$1,$V$1),IF(AND($N$2&gt;=$T$9,$N$2&lt;$U$9),IF(P130&gt;=$W$9,$W$1,$V$1),""))))))))),"")</f>
        <v>CC</v>
      </c>
      <c r="M130" s="9" t="str" cm="1">
        <f t="array" ref="M130">IF(E130&lt;&gt;"",IF(AND(E130&lt;&gt;"GR",E130&gt;=40,J130&gt;=30),_xlfn.IFS(Q130&gt;=$AG$2,$AD$19,Q130&gt;=$AG$3,$AC$19,Q130&gt;=$AG$4,$AB$19,Q130&gt;=$AG$5,$AA$19,Q130&gt;=$AG$6,$Z$19,Q130&gt;=$AG$7,$Y$19,Q130&gt;=$AG$8,$X$19,Q130&gt;=$AG$9,$V$19),L130),"")</f>
        <v>CC</v>
      </c>
      <c r="N130" s="9"/>
      <c r="O130" s="9"/>
      <c r="P130" s="9">
        <f t="shared" ref="P130:P193" si="20">IF(I130&gt;0,ROUND((10*((I130-$N$2)/$O$2)+50),0),0)</f>
        <v>50</v>
      </c>
      <c r="Q130" s="9">
        <f t="shared" ref="Q130:Q193" si="21">IF(AND(E130&lt;&gt;"",E130&lt;&gt;"GR"),IF(J130&gt;0,ROUND((10*((J130-$N$2)/$O$2)+50),0),0),P130)</f>
        <v>50</v>
      </c>
      <c r="R130" s="9">
        <f t="shared" ref="R130:R193" si="22">ROUND(((I130-$N$2)/$O$2),2)</f>
        <v>-0.04</v>
      </c>
    </row>
    <row r="131" spans="1:18" x14ac:dyDescent="0.35">
      <c r="A131" s="3" t="s">
        <v>8</v>
      </c>
      <c r="B131" s="3">
        <v>130</v>
      </c>
      <c r="C131" s="3">
        <v>27</v>
      </c>
      <c r="D131" s="3">
        <v>59</v>
      </c>
      <c r="E131" s="3" t="s">
        <v>34</v>
      </c>
      <c r="F131" s="22">
        <f t="shared" ref="F131:F194" si="23">IF(E131="GR",D131,E131)</f>
        <v>59</v>
      </c>
      <c r="G131" s="22">
        <f t="shared" ref="G131:G194" si="24">IF(C131="GR",0,C131)</f>
        <v>27</v>
      </c>
      <c r="H131" s="22">
        <f t="shared" ref="H131:H194" si="25">IF(D131="GR",0,D131)</f>
        <v>59</v>
      </c>
      <c r="I131" s="9">
        <f t="shared" ref="I131:I194" si="26">(G131*0.4)+(H131*0.6)</f>
        <v>46.2</v>
      </c>
      <c r="J131" s="9">
        <f t="shared" si="18"/>
        <v>46.2</v>
      </c>
      <c r="K131" s="10">
        <f t="shared" si="19"/>
        <v>2134.44</v>
      </c>
      <c r="L131" s="9" t="str" cm="1">
        <f t="array" ref="L131">IF(D131&lt;&gt;"",IF(AND(H131&gt;=40,I131&gt;=30),IF(AND($N$2&gt;=$T$2,$N$2&lt;=$U$2),_xlfn.IFS(P131&gt;=$AD$2,$AD$1,P131&gt;=$AC$2,$AC$1,P131&gt;=$AB$2,$AB$1,P131&gt;=$AA$2,$AA$1,P131&gt;=$Z$2,$Z$1,P131&gt;=$Y$2,$Y$1,P131&gt;=$X$2,$X$1,P131&gt;=$W$2,$W$1,P131&lt;$W$2,$V$1),(IF(AND($N$2&gt;=$T$3,$N$2&lt;$U$3),_xlfn.IFS(P131&gt;=$AD$3,$AD$1,P131&gt;=$AC$3,$AC$1,P131&gt;=$AB$3,$AB$1,P131&gt;=$AA$3,$AA$1,P131&gt;=$Z$3,$Z$1,P131&gt;=$Y$3,$Y$1,P131&gt;=$X$3,$X$1,P131&gt;=$W$3,$W$1,P131&lt;$W$2,$V$1),(IF(AND($N$2&gt;=$T$4,$N$2&lt;$U$4),_xlfn.IFS(P131&gt;=$AD$4,$AD$1,P131&gt;=$AC$4,$AC$1,P131&gt;=$AB$4,$AB$1,P131&gt;=$AA$4,$AA$1,P131&gt;=$Z$4,$Z$1,P131&gt;=$Y$4,$Y$1,P131&gt;=$X$4,$X$1,P131&gt;=$W$4,$W$1,P131&lt;$W$2,$V$1),(IF(AND($N$2&gt;=$T$5,$N$2&lt;$U$5),_xlfn.IFS(P131&gt;=$AD$5,$AD$1,P131&gt;=$AC$5,$AC$1,P131&gt;=$AB$5,$AB$1,P131&gt;=$AA$5,$AA$1,P131&gt;=$Z$5,$Z$1,P131&gt;=$Y$5,$Y$1,P131&gt;=$X$5,$X$1,P131&gt;=$W$5,$W$1,P131&lt;$W$2,$V$1),(IF(AND($N$2&gt;=$T$6,$N$2&lt;$U$6),_xlfn.IFS(P131&gt;=$AD$6,$AD$1,P131&gt;=$AC$6,$AC$1,P131&gt;=$AB$6,$AB$1,P131&gt;=$AA$6,$AA$1,P131&gt;=$Z$6,$Z$1,P131&gt;=$Y$6,$Y$1,P131&gt;=$X$6,$X$1,P131&gt;=$W$6,$W$1,P131&lt;$W$2,$V$1),(IF(AND($N$2&gt;=$T$7,$N$2&lt;$U$7),_xlfn.IFS(P131&gt;=$AD$7,$AD$1,P131&gt;=$AC$7,$AC$1,P131&gt;=$AB$7,$AB$1,P131&gt;=$AA$7,$AA$1,P131&gt;=$Z$7,$Z$1,P131&gt;=$Y$7,$Y$1,P131&gt;=$X$7,$X$1,P131&gt;=$W$7,$W$1,P131&lt;$W$2,$V$1),(IF(AND($N$2&gt;=$T$8,$N$2&lt;$U$8),_xlfn.IFS(P131&gt;=$AD$8,$AD$1,P131&gt;=$AC$8,$AC$1,P131&gt;=$AB$8,$AB$1,P131&gt;=$AA$8,$AA$1,P131&gt;=$Z$8,$Z$1,P131&gt;=$Y$8,$Y$1,P131&gt;=$X$8,$X$1,P131&gt;=$W$8,$W$1,P131&lt;$W$2,$V$1),(IF(AND($N$2&gt;=$T$9,$N$2&lt;$U$9),_xlfn.IFS(P131&gt;=$AD$9,$AD$1,P131&gt;=$AC$9,$AC$1,P131&gt;=$AB$9,$AB$1,P131&gt;=$AA$9,$AA$1,P131&gt;=$Z$9,$Z$1,P131&gt;=$Y$9,$Y$1,P131&gt;=$X$9,$X$1,P131&gt;=$W$9,$W$1),$W$1))))))))))))))),IF(AND($N$2&gt;=$T$2,$N$2&lt;=$U$2),IF(P131&gt;=$W$2,$W$1,$V$1),IF(AND($N$2&gt;=$T$3,$N$2&lt;$U$3),IF(P131&gt;=$W$3,$W$1,$V$1),IF(AND($N$2&gt;=$T$4,$N$2&lt;$U$4),IF(P131&gt;=$W$4,$W$1,$V$1),IF(AND($N$2&gt;=$T$5,$N$2&lt;$U$5),IF(P131&gt;=$W$5,$W$1,$V$1),IF(AND($N$2&gt;=$T$6,$N$2&lt;$U$6),IF(P131&gt;=$W$6,$W$1,$V$1),IF(AND($N$2&gt;=$T$7,$N$2&lt;$U$7),IF(P131&gt;=$W$7,$W$1,$V$1),IF(AND($N$2&gt;=$T$8,$N$2&lt;$U$8),IF(P131&gt;=$W$8,$W$1,$V$1),IF(AND($N$2&gt;=$T$9,$N$2&lt;$U$9),IF(P131&gt;=$W$9,$W$1,$V$1),""))))))))),"")</f>
        <v>CC</v>
      </c>
      <c r="M131" s="9" t="str" cm="1">
        <f t="array" ref="M131">IF(E131&lt;&gt;"",IF(AND(E131&lt;&gt;"GR",E131&gt;=40,J131&gt;=30),_xlfn.IFS(Q131&gt;=$AG$2,$AD$19,Q131&gt;=$AG$3,$AC$19,Q131&gt;=$AG$4,$AB$19,Q131&gt;=$AG$5,$AA$19,Q131&gt;=$AG$6,$Z$19,Q131&gt;=$AG$7,$Y$19,Q131&gt;=$AG$8,$X$19,Q131&gt;=$AG$9,$V$19),L131),"")</f>
        <v>CC</v>
      </c>
      <c r="N131" s="9"/>
      <c r="O131" s="9"/>
      <c r="P131" s="9">
        <f t="shared" si="20"/>
        <v>50</v>
      </c>
      <c r="Q131" s="9">
        <f t="shared" si="21"/>
        <v>50</v>
      </c>
      <c r="R131" s="9">
        <f t="shared" si="22"/>
        <v>-0.04</v>
      </c>
    </row>
    <row r="132" spans="1:18" x14ac:dyDescent="0.35">
      <c r="A132" s="3" t="s">
        <v>8</v>
      </c>
      <c r="B132" s="3">
        <v>131</v>
      </c>
      <c r="C132" s="3">
        <v>24</v>
      </c>
      <c r="D132" s="3">
        <v>61</v>
      </c>
      <c r="E132" s="3" t="s">
        <v>34</v>
      </c>
      <c r="F132" s="22">
        <f t="shared" si="23"/>
        <v>61</v>
      </c>
      <c r="G132" s="22">
        <f t="shared" si="24"/>
        <v>24</v>
      </c>
      <c r="H132" s="22">
        <f t="shared" si="25"/>
        <v>61</v>
      </c>
      <c r="I132" s="9">
        <f t="shared" si="26"/>
        <v>46.2</v>
      </c>
      <c r="J132" s="9">
        <f t="shared" si="18"/>
        <v>46.2</v>
      </c>
      <c r="K132" s="10">
        <f t="shared" si="19"/>
        <v>2134.44</v>
      </c>
      <c r="L132" s="9" t="str" cm="1">
        <f t="array" ref="L132">IF(D132&lt;&gt;"",IF(AND(H132&gt;=40,I132&gt;=30),IF(AND($N$2&gt;=$T$2,$N$2&lt;=$U$2),_xlfn.IFS(P132&gt;=$AD$2,$AD$1,P132&gt;=$AC$2,$AC$1,P132&gt;=$AB$2,$AB$1,P132&gt;=$AA$2,$AA$1,P132&gt;=$Z$2,$Z$1,P132&gt;=$Y$2,$Y$1,P132&gt;=$X$2,$X$1,P132&gt;=$W$2,$W$1,P132&lt;$W$2,$V$1),(IF(AND($N$2&gt;=$T$3,$N$2&lt;$U$3),_xlfn.IFS(P132&gt;=$AD$3,$AD$1,P132&gt;=$AC$3,$AC$1,P132&gt;=$AB$3,$AB$1,P132&gt;=$AA$3,$AA$1,P132&gt;=$Z$3,$Z$1,P132&gt;=$Y$3,$Y$1,P132&gt;=$X$3,$X$1,P132&gt;=$W$3,$W$1,P132&lt;$W$2,$V$1),(IF(AND($N$2&gt;=$T$4,$N$2&lt;$U$4),_xlfn.IFS(P132&gt;=$AD$4,$AD$1,P132&gt;=$AC$4,$AC$1,P132&gt;=$AB$4,$AB$1,P132&gt;=$AA$4,$AA$1,P132&gt;=$Z$4,$Z$1,P132&gt;=$Y$4,$Y$1,P132&gt;=$X$4,$X$1,P132&gt;=$W$4,$W$1,P132&lt;$W$2,$V$1),(IF(AND($N$2&gt;=$T$5,$N$2&lt;$U$5),_xlfn.IFS(P132&gt;=$AD$5,$AD$1,P132&gt;=$AC$5,$AC$1,P132&gt;=$AB$5,$AB$1,P132&gt;=$AA$5,$AA$1,P132&gt;=$Z$5,$Z$1,P132&gt;=$Y$5,$Y$1,P132&gt;=$X$5,$X$1,P132&gt;=$W$5,$W$1,P132&lt;$W$2,$V$1),(IF(AND($N$2&gt;=$T$6,$N$2&lt;$U$6),_xlfn.IFS(P132&gt;=$AD$6,$AD$1,P132&gt;=$AC$6,$AC$1,P132&gt;=$AB$6,$AB$1,P132&gt;=$AA$6,$AA$1,P132&gt;=$Z$6,$Z$1,P132&gt;=$Y$6,$Y$1,P132&gt;=$X$6,$X$1,P132&gt;=$W$6,$W$1,P132&lt;$W$2,$V$1),(IF(AND($N$2&gt;=$T$7,$N$2&lt;$U$7),_xlfn.IFS(P132&gt;=$AD$7,$AD$1,P132&gt;=$AC$7,$AC$1,P132&gt;=$AB$7,$AB$1,P132&gt;=$AA$7,$AA$1,P132&gt;=$Z$7,$Z$1,P132&gt;=$Y$7,$Y$1,P132&gt;=$X$7,$X$1,P132&gt;=$W$7,$W$1,P132&lt;$W$2,$V$1),(IF(AND($N$2&gt;=$T$8,$N$2&lt;$U$8),_xlfn.IFS(P132&gt;=$AD$8,$AD$1,P132&gt;=$AC$8,$AC$1,P132&gt;=$AB$8,$AB$1,P132&gt;=$AA$8,$AA$1,P132&gt;=$Z$8,$Z$1,P132&gt;=$Y$8,$Y$1,P132&gt;=$X$8,$X$1,P132&gt;=$W$8,$W$1,P132&lt;$W$2,$V$1),(IF(AND($N$2&gt;=$T$9,$N$2&lt;$U$9),_xlfn.IFS(P132&gt;=$AD$9,$AD$1,P132&gt;=$AC$9,$AC$1,P132&gt;=$AB$9,$AB$1,P132&gt;=$AA$9,$AA$1,P132&gt;=$Z$9,$Z$1,P132&gt;=$Y$9,$Y$1,P132&gt;=$X$9,$X$1,P132&gt;=$W$9,$W$1),$W$1))))))))))))))),IF(AND($N$2&gt;=$T$2,$N$2&lt;=$U$2),IF(P132&gt;=$W$2,$W$1,$V$1),IF(AND($N$2&gt;=$T$3,$N$2&lt;$U$3),IF(P132&gt;=$W$3,$W$1,$V$1),IF(AND($N$2&gt;=$T$4,$N$2&lt;$U$4),IF(P132&gt;=$W$4,$W$1,$V$1),IF(AND($N$2&gt;=$T$5,$N$2&lt;$U$5),IF(P132&gt;=$W$5,$W$1,$V$1),IF(AND($N$2&gt;=$T$6,$N$2&lt;$U$6),IF(P132&gt;=$W$6,$W$1,$V$1),IF(AND($N$2&gt;=$T$7,$N$2&lt;$U$7),IF(P132&gt;=$W$7,$W$1,$V$1),IF(AND($N$2&gt;=$T$8,$N$2&lt;$U$8),IF(P132&gt;=$W$8,$W$1,$V$1),IF(AND($N$2&gt;=$T$9,$N$2&lt;$U$9),IF(P132&gt;=$W$9,$W$1,$V$1),""))))))))),"")</f>
        <v>CC</v>
      </c>
      <c r="M132" s="9" t="str" cm="1">
        <f t="array" ref="M132">IF(E132&lt;&gt;"",IF(AND(E132&lt;&gt;"GR",E132&gt;=40,J132&gt;=30),_xlfn.IFS(Q132&gt;=$AG$2,$AD$19,Q132&gt;=$AG$3,$AC$19,Q132&gt;=$AG$4,$AB$19,Q132&gt;=$AG$5,$AA$19,Q132&gt;=$AG$6,$Z$19,Q132&gt;=$AG$7,$Y$19,Q132&gt;=$AG$8,$X$19,Q132&gt;=$AG$9,$V$19),L132),"")</f>
        <v>CC</v>
      </c>
      <c r="N132" s="9"/>
      <c r="O132" s="9"/>
      <c r="P132" s="9">
        <f t="shared" si="20"/>
        <v>50</v>
      </c>
      <c r="Q132" s="9">
        <f t="shared" si="21"/>
        <v>50</v>
      </c>
      <c r="R132" s="9">
        <f t="shared" si="22"/>
        <v>-0.04</v>
      </c>
    </row>
    <row r="133" spans="1:18" x14ac:dyDescent="0.35">
      <c r="A133" s="3" t="s">
        <v>8</v>
      </c>
      <c r="B133" s="3">
        <v>132</v>
      </c>
      <c r="C133" s="3">
        <v>18</v>
      </c>
      <c r="D133" s="3">
        <v>64</v>
      </c>
      <c r="E133" s="3" t="s">
        <v>34</v>
      </c>
      <c r="F133" s="22">
        <f t="shared" si="23"/>
        <v>64</v>
      </c>
      <c r="G133" s="22">
        <f t="shared" si="24"/>
        <v>18</v>
      </c>
      <c r="H133" s="22">
        <f t="shared" si="25"/>
        <v>64</v>
      </c>
      <c r="I133" s="9">
        <f t="shared" si="26"/>
        <v>45.6</v>
      </c>
      <c r="J133" s="9">
        <f t="shared" si="18"/>
        <v>45.6</v>
      </c>
      <c r="K133" s="10">
        <f t="shared" si="19"/>
        <v>2079.36</v>
      </c>
      <c r="L133" s="9" t="str" cm="1">
        <f t="array" ref="L133">IF(D133&lt;&gt;"",IF(AND(H133&gt;=40,I133&gt;=30),IF(AND($N$2&gt;=$T$2,$N$2&lt;=$U$2),_xlfn.IFS(P133&gt;=$AD$2,$AD$1,P133&gt;=$AC$2,$AC$1,P133&gt;=$AB$2,$AB$1,P133&gt;=$AA$2,$AA$1,P133&gt;=$Z$2,$Z$1,P133&gt;=$Y$2,$Y$1,P133&gt;=$X$2,$X$1,P133&gt;=$W$2,$W$1,P133&lt;$W$2,$V$1),(IF(AND($N$2&gt;=$T$3,$N$2&lt;$U$3),_xlfn.IFS(P133&gt;=$AD$3,$AD$1,P133&gt;=$AC$3,$AC$1,P133&gt;=$AB$3,$AB$1,P133&gt;=$AA$3,$AA$1,P133&gt;=$Z$3,$Z$1,P133&gt;=$Y$3,$Y$1,P133&gt;=$X$3,$X$1,P133&gt;=$W$3,$W$1,P133&lt;$W$2,$V$1),(IF(AND($N$2&gt;=$T$4,$N$2&lt;$U$4),_xlfn.IFS(P133&gt;=$AD$4,$AD$1,P133&gt;=$AC$4,$AC$1,P133&gt;=$AB$4,$AB$1,P133&gt;=$AA$4,$AA$1,P133&gt;=$Z$4,$Z$1,P133&gt;=$Y$4,$Y$1,P133&gt;=$X$4,$X$1,P133&gt;=$W$4,$W$1,P133&lt;$W$2,$V$1),(IF(AND($N$2&gt;=$T$5,$N$2&lt;$U$5),_xlfn.IFS(P133&gt;=$AD$5,$AD$1,P133&gt;=$AC$5,$AC$1,P133&gt;=$AB$5,$AB$1,P133&gt;=$AA$5,$AA$1,P133&gt;=$Z$5,$Z$1,P133&gt;=$Y$5,$Y$1,P133&gt;=$X$5,$X$1,P133&gt;=$W$5,$W$1,P133&lt;$W$2,$V$1),(IF(AND($N$2&gt;=$T$6,$N$2&lt;$U$6),_xlfn.IFS(P133&gt;=$AD$6,$AD$1,P133&gt;=$AC$6,$AC$1,P133&gt;=$AB$6,$AB$1,P133&gt;=$AA$6,$AA$1,P133&gt;=$Z$6,$Z$1,P133&gt;=$Y$6,$Y$1,P133&gt;=$X$6,$X$1,P133&gt;=$W$6,$W$1,P133&lt;$W$2,$V$1),(IF(AND($N$2&gt;=$T$7,$N$2&lt;$U$7),_xlfn.IFS(P133&gt;=$AD$7,$AD$1,P133&gt;=$AC$7,$AC$1,P133&gt;=$AB$7,$AB$1,P133&gt;=$AA$7,$AA$1,P133&gt;=$Z$7,$Z$1,P133&gt;=$Y$7,$Y$1,P133&gt;=$X$7,$X$1,P133&gt;=$W$7,$W$1,P133&lt;$W$2,$V$1),(IF(AND($N$2&gt;=$T$8,$N$2&lt;$U$8),_xlfn.IFS(P133&gt;=$AD$8,$AD$1,P133&gt;=$AC$8,$AC$1,P133&gt;=$AB$8,$AB$1,P133&gt;=$AA$8,$AA$1,P133&gt;=$Z$8,$Z$1,P133&gt;=$Y$8,$Y$1,P133&gt;=$X$8,$X$1,P133&gt;=$W$8,$W$1,P133&lt;$W$2,$V$1),(IF(AND($N$2&gt;=$T$9,$N$2&lt;$U$9),_xlfn.IFS(P133&gt;=$AD$9,$AD$1,P133&gt;=$AC$9,$AC$1,P133&gt;=$AB$9,$AB$1,P133&gt;=$AA$9,$AA$1,P133&gt;=$Z$9,$Z$1,P133&gt;=$Y$9,$Y$1,P133&gt;=$X$9,$X$1,P133&gt;=$W$9,$W$1),$W$1))))))))))))))),IF(AND($N$2&gt;=$T$2,$N$2&lt;=$U$2),IF(P133&gt;=$W$2,$W$1,$V$1),IF(AND($N$2&gt;=$T$3,$N$2&lt;$U$3),IF(P133&gt;=$W$3,$W$1,$V$1),IF(AND($N$2&gt;=$T$4,$N$2&lt;$U$4),IF(P133&gt;=$W$4,$W$1,$V$1),IF(AND($N$2&gt;=$T$5,$N$2&lt;$U$5),IF(P133&gt;=$W$5,$W$1,$V$1),IF(AND($N$2&gt;=$T$6,$N$2&lt;$U$6),IF(P133&gt;=$W$6,$W$1,$V$1),IF(AND($N$2&gt;=$T$7,$N$2&lt;$U$7),IF(P133&gt;=$W$7,$W$1,$V$1),IF(AND($N$2&gt;=$T$8,$N$2&lt;$U$8),IF(P133&gt;=$W$8,$W$1,$V$1),IF(AND($N$2&gt;=$T$9,$N$2&lt;$U$9),IF(P133&gt;=$W$9,$W$1,$V$1),""))))))))),"")</f>
        <v>CC</v>
      </c>
      <c r="M133" s="9" t="str" cm="1">
        <f t="array" ref="M133">IF(E133&lt;&gt;"",IF(AND(E133&lt;&gt;"GR",E133&gt;=40,J133&gt;=30),_xlfn.IFS(Q133&gt;=$AG$2,$AD$19,Q133&gt;=$AG$3,$AC$19,Q133&gt;=$AG$4,$AB$19,Q133&gt;=$AG$5,$AA$19,Q133&gt;=$AG$6,$Z$19,Q133&gt;=$AG$7,$Y$19,Q133&gt;=$AG$8,$X$19,Q133&gt;=$AG$9,$V$19),L133),"")</f>
        <v>CC</v>
      </c>
      <c r="N133" s="9"/>
      <c r="O133" s="9"/>
      <c r="P133" s="9">
        <f t="shared" si="20"/>
        <v>49</v>
      </c>
      <c r="Q133" s="9">
        <f t="shared" si="21"/>
        <v>49</v>
      </c>
      <c r="R133" s="9">
        <f t="shared" si="22"/>
        <v>-0.08</v>
      </c>
    </row>
    <row r="134" spans="1:18" x14ac:dyDescent="0.35">
      <c r="A134" s="3" t="s">
        <v>8</v>
      </c>
      <c r="B134" s="3">
        <v>133</v>
      </c>
      <c r="C134" s="3">
        <v>18</v>
      </c>
      <c r="D134" s="3">
        <v>64</v>
      </c>
      <c r="E134" s="3" t="s">
        <v>34</v>
      </c>
      <c r="F134" s="22">
        <f t="shared" si="23"/>
        <v>64</v>
      </c>
      <c r="G134" s="22">
        <f t="shared" si="24"/>
        <v>18</v>
      </c>
      <c r="H134" s="22">
        <f t="shared" si="25"/>
        <v>64</v>
      </c>
      <c r="I134" s="9">
        <f t="shared" si="26"/>
        <v>45.6</v>
      </c>
      <c r="J134" s="9">
        <f t="shared" si="18"/>
        <v>45.6</v>
      </c>
      <c r="K134" s="10">
        <f t="shared" si="19"/>
        <v>2079.36</v>
      </c>
      <c r="L134" s="9" t="str" cm="1">
        <f t="array" ref="L134">IF(D134&lt;&gt;"",IF(AND(H134&gt;=40,I134&gt;=30),IF(AND($N$2&gt;=$T$2,$N$2&lt;=$U$2),_xlfn.IFS(P134&gt;=$AD$2,$AD$1,P134&gt;=$AC$2,$AC$1,P134&gt;=$AB$2,$AB$1,P134&gt;=$AA$2,$AA$1,P134&gt;=$Z$2,$Z$1,P134&gt;=$Y$2,$Y$1,P134&gt;=$X$2,$X$1,P134&gt;=$W$2,$W$1,P134&lt;$W$2,$V$1),(IF(AND($N$2&gt;=$T$3,$N$2&lt;$U$3),_xlfn.IFS(P134&gt;=$AD$3,$AD$1,P134&gt;=$AC$3,$AC$1,P134&gt;=$AB$3,$AB$1,P134&gt;=$AA$3,$AA$1,P134&gt;=$Z$3,$Z$1,P134&gt;=$Y$3,$Y$1,P134&gt;=$X$3,$X$1,P134&gt;=$W$3,$W$1,P134&lt;$W$2,$V$1),(IF(AND($N$2&gt;=$T$4,$N$2&lt;$U$4),_xlfn.IFS(P134&gt;=$AD$4,$AD$1,P134&gt;=$AC$4,$AC$1,P134&gt;=$AB$4,$AB$1,P134&gt;=$AA$4,$AA$1,P134&gt;=$Z$4,$Z$1,P134&gt;=$Y$4,$Y$1,P134&gt;=$X$4,$X$1,P134&gt;=$W$4,$W$1,P134&lt;$W$2,$V$1),(IF(AND($N$2&gt;=$T$5,$N$2&lt;$U$5),_xlfn.IFS(P134&gt;=$AD$5,$AD$1,P134&gt;=$AC$5,$AC$1,P134&gt;=$AB$5,$AB$1,P134&gt;=$AA$5,$AA$1,P134&gt;=$Z$5,$Z$1,P134&gt;=$Y$5,$Y$1,P134&gt;=$X$5,$X$1,P134&gt;=$W$5,$W$1,P134&lt;$W$2,$V$1),(IF(AND($N$2&gt;=$T$6,$N$2&lt;$U$6),_xlfn.IFS(P134&gt;=$AD$6,$AD$1,P134&gt;=$AC$6,$AC$1,P134&gt;=$AB$6,$AB$1,P134&gt;=$AA$6,$AA$1,P134&gt;=$Z$6,$Z$1,P134&gt;=$Y$6,$Y$1,P134&gt;=$X$6,$X$1,P134&gt;=$W$6,$W$1,P134&lt;$W$2,$V$1),(IF(AND($N$2&gt;=$T$7,$N$2&lt;$U$7),_xlfn.IFS(P134&gt;=$AD$7,$AD$1,P134&gt;=$AC$7,$AC$1,P134&gt;=$AB$7,$AB$1,P134&gt;=$AA$7,$AA$1,P134&gt;=$Z$7,$Z$1,P134&gt;=$Y$7,$Y$1,P134&gt;=$X$7,$X$1,P134&gt;=$W$7,$W$1,P134&lt;$W$2,$V$1),(IF(AND($N$2&gt;=$T$8,$N$2&lt;$U$8),_xlfn.IFS(P134&gt;=$AD$8,$AD$1,P134&gt;=$AC$8,$AC$1,P134&gt;=$AB$8,$AB$1,P134&gt;=$AA$8,$AA$1,P134&gt;=$Z$8,$Z$1,P134&gt;=$Y$8,$Y$1,P134&gt;=$X$8,$X$1,P134&gt;=$W$8,$W$1,P134&lt;$W$2,$V$1),(IF(AND($N$2&gt;=$T$9,$N$2&lt;$U$9),_xlfn.IFS(P134&gt;=$AD$9,$AD$1,P134&gt;=$AC$9,$AC$1,P134&gt;=$AB$9,$AB$1,P134&gt;=$AA$9,$AA$1,P134&gt;=$Z$9,$Z$1,P134&gt;=$Y$9,$Y$1,P134&gt;=$X$9,$X$1,P134&gt;=$W$9,$W$1),$W$1))))))))))))))),IF(AND($N$2&gt;=$T$2,$N$2&lt;=$U$2),IF(P134&gt;=$W$2,$W$1,$V$1),IF(AND($N$2&gt;=$T$3,$N$2&lt;$U$3),IF(P134&gt;=$W$3,$W$1,$V$1),IF(AND($N$2&gt;=$T$4,$N$2&lt;$U$4),IF(P134&gt;=$W$4,$W$1,$V$1),IF(AND($N$2&gt;=$T$5,$N$2&lt;$U$5),IF(P134&gt;=$W$5,$W$1,$V$1),IF(AND($N$2&gt;=$T$6,$N$2&lt;$U$6),IF(P134&gt;=$W$6,$W$1,$V$1),IF(AND($N$2&gt;=$T$7,$N$2&lt;$U$7),IF(P134&gt;=$W$7,$W$1,$V$1),IF(AND($N$2&gt;=$T$8,$N$2&lt;$U$8),IF(P134&gt;=$W$8,$W$1,$V$1),IF(AND($N$2&gt;=$T$9,$N$2&lt;$U$9),IF(P134&gt;=$W$9,$W$1,$V$1),""))))))))),"")</f>
        <v>CC</v>
      </c>
      <c r="M134" s="9" t="str" cm="1">
        <f t="array" ref="M134">IF(E134&lt;&gt;"",IF(AND(E134&lt;&gt;"GR",E134&gt;=40,J134&gt;=30),_xlfn.IFS(Q134&gt;=$AG$2,$AD$19,Q134&gt;=$AG$3,$AC$19,Q134&gt;=$AG$4,$AB$19,Q134&gt;=$AG$5,$AA$19,Q134&gt;=$AG$6,$Z$19,Q134&gt;=$AG$7,$Y$19,Q134&gt;=$AG$8,$X$19,Q134&gt;=$AG$9,$V$19),L134),"")</f>
        <v>CC</v>
      </c>
      <c r="N134" s="9"/>
      <c r="O134" s="9"/>
      <c r="P134" s="9">
        <f t="shared" si="20"/>
        <v>49</v>
      </c>
      <c r="Q134" s="9">
        <f t="shared" si="21"/>
        <v>49</v>
      </c>
      <c r="R134" s="9">
        <f t="shared" si="22"/>
        <v>-0.08</v>
      </c>
    </row>
    <row r="135" spans="1:18" x14ac:dyDescent="0.35">
      <c r="A135" s="3" t="s">
        <v>8</v>
      </c>
      <c r="B135" s="3">
        <v>134</v>
      </c>
      <c r="C135" s="3">
        <v>22</v>
      </c>
      <c r="D135" s="3">
        <v>61</v>
      </c>
      <c r="E135" s="3" t="s">
        <v>34</v>
      </c>
      <c r="F135" s="22">
        <f t="shared" si="23"/>
        <v>61</v>
      </c>
      <c r="G135" s="22">
        <f t="shared" si="24"/>
        <v>22</v>
      </c>
      <c r="H135" s="22">
        <f t="shared" si="25"/>
        <v>61</v>
      </c>
      <c r="I135" s="9">
        <f t="shared" si="26"/>
        <v>45.400000000000006</v>
      </c>
      <c r="J135" s="9">
        <f t="shared" si="18"/>
        <v>45.4</v>
      </c>
      <c r="K135" s="10">
        <f t="shared" si="19"/>
        <v>2061.1600000000003</v>
      </c>
      <c r="L135" s="9" t="str" cm="1">
        <f t="array" ref="L135">IF(D135&lt;&gt;"",IF(AND(H135&gt;=40,I135&gt;=30),IF(AND($N$2&gt;=$T$2,$N$2&lt;=$U$2),_xlfn.IFS(P135&gt;=$AD$2,$AD$1,P135&gt;=$AC$2,$AC$1,P135&gt;=$AB$2,$AB$1,P135&gt;=$AA$2,$AA$1,P135&gt;=$Z$2,$Z$1,P135&gt;=$Y$2,$Y$1,P135&gt;=$X$2,$X$1,P135&gt;=$W$2,$W$1,P135&lt;$W$2,$V$1),(IF(AND($N$2&gt;=$T$3,$N$2&lt;$U$3),_xlfn.IFS(P135&gt;=$AD$3,$AD$1,P135&gt;=$AC$3,$AC$1,P135&gt;=$AB$3,$AB$1,P135&gt;=$AA$3,$AA$1,P135&gt;=$Z$3,$Z$1,P135&gt;=$Y$3,$Y$1,P135&gt;=$X$3,$X$1,P135&gt;=$W$3,$W$1,P135&lt;$W$2,$V$1),(IF(AND($N$2&gt;=$T$4,$N$2&lt;$U$4),_xlfn.IFS(P135&gt;=$AD$4,$AD$1,P135&gt;=$AC$4,$AC$1,P135&gt;=$AB$4,$AB$1,P135&gt;=$AA$4,$AA$1,P135&gt;=$Z$4,$Z$1,P135&gt;=$Y$4,$Y$1,P135&gt;=$X$4,$X$1,P135&gt;=$W$4,$W$1,P135&lt;$W$2,$V$1),(IF(AND($N$2&gt;=$T$5,$N$2&lt;$U$5),_xlfn.IFS(P135&gt;=$AD$5,$AD$1,P135&gt;=$AC$5,$AC$1,P135&gt;=$AB$5,$AB$1,P135&gt;=$AA$5,$AA$1,P135&gt;=$Z$5,$Z$1,P135&gt;=$Y$5,$Y$1,P135&gt;=$X$5,$X$1,P135&gt;=$W$5,$W$1,P135&lt;$W$2,$V$1),(IF(AND($N$2&gt;=$T$6,$N$2&lt;$U$6),_xlfn.IFS(P135&gt;=$AD$6,$AD$1,P135&gt;=$AC$6,$AC$1,P135&gt;=$AB$6,$AB$1,P135&gt;=$AA$6,$AA$1,P135&gt;=$Z$6,$Z$1,P135&gt;=$Y$6,$Y$1,P135&gt;=$X$6,$X$1,P135&gt;=$W$6,$W$1,P135&lt;$W$2,$V$1),(IF(AND($N$2&gt;=$T$7,$N$2&lt;$U$7),_xlfn.IFS(P135&gt;=$AD$7,$AD$1,P135&gt;=$AC$7,$AC$1,P135&gt;=$AB$7,$AB$1,P135&gt;=$AA$7,$AA$1,P135&gt;=$Z$7,$Z$1,P135&gt;=$Y$7,$Y$1,P135&gt;=$X$7,$X$1,P135&gt;=$W$7,$W$1,P135&lt;$W$2,$V$1),(IF(AND($N$2&gt;=$T$8,$N$2&lt;$U$8),_xlfn.IFS(P135&gt;=$AD$8,$AD$1,P135&gt;=$AC$8,$AC$1,P135&gt;=$AB$8,$AB$1,P135&gt;=$AA$8,$AA$1,P135&gt;=$Z$8,$Z$1,P135&gt;=$Y$8,$Y$1,P135&gt;=$X$8,$X$1,P135&gt;=$W$8,$W$1,P135&lt;$W$2,$V$1),(IF(AND($N$2&gt;=$T$9,$N$2&lt;$U$9),_xlfn.IFS(P135&gt;=$AD$9,$AD$1,P135&gt;=$AC$9,$AC$1,P135&gt;=$AB$9,$AB$1,P135&gt;=$AA$9,$AA$1,P135&gt;=$Z$9,$Z$1,P135&gt;=$Y$9,$Y$1,P135&gt;=$X$9,$X$1,P135&gt;=$W$9,$W$1),$W$1))))))))))))))),IF(AND($N$2&gt;=$T$2,$N$2&lt;=$U$2),IF(P135&gt;=$W$2,$W$1,$V$1),IF(AND($N$2&gt;=$T$3,$N$2&lt;$U$3),IF(P135&gt;=$W$3,$W$1,$V$1),IF(AND($N$2&gt;=$T$4,$N$2&lt;$U$4),IF(P135&gt;=$W$4,$W$1,$V$1),IF(AND($N$2&gt;=$T$5,$N$2&lt;$U$5),IF(P135&gt;=$W$5,$W$1,$V$1),IF(AND($N$2&gt;=$T$6,$N$2&lt;$U$6),IF(P135&gt;=$W$6,$W$1,$V$1),IF(AND($N$2&gt;=$T$7,$N$2&lt;$U$7),IF(P135&gt;=$W$7,$W$1,$V$1),IF(AND($N$2&gt;=$T$8,$N$2&lt;$U$8),IF(P135&gt;=$W$8,$W$1,$V$1),IF(AND($N$2&gt;=$T$9,$N$2&lt;$U$9),IF(P135&gt;=$W$9,$W$1,$V$1),""))))))))),"")</f>
        <v>CC</v>
      </c>
      <c r="M135" s="9" t="str" cm="1">
        <f t="array" ref="M135">IF(E135&lt;&gt;"",IF(AND(E135&lt;&gt;"GR",E135&gt;=40,J135&gt;=30),_xlfn.IFS(Q135&gt;=$AG$2,$AD$19,Q135&gt;=$AG$3,$AC$19,Q135&gt;=$AG$4,$AB$19,Q135&gt;=$AG$5,$AA$19,Q135&gt;=$AG$6,$Z$19,Q135&gt;=$AG$7,$Y$19,Q135&gt;=$AG$8,$X$19,Q135&gt;=$AG$9,$V$19),L135),"")</f>
        <v>CC</v>
      </c>
      <c r="N135" s="9"/>
      <c r="O135" s="9"/>
      <c r="P135" s="9">
        <f t="shared" si="20"/>
        <v>49</v>
      </c>
      <c r="Q135" s="9">
        <f t="shared" si="21"/>
        <v>49</v>
      </c>
      <c r="R135" s="9">
        <f t="shared" si="22"/>
        <v>-0.09</v>
      </c>
    </row>
    <row r="136" spans="1:18" x14ac:dyDescent="0.35">
      <c r="A136" s="3" t="s">
        <v>8</v>
      </c>
      <c r="B136" s="3">
        <v>135</v>
      </c>
      <c r="C136" s="3">
        <v>25</v>
      </c>
      <c r="D136" s="3">
        <v>59</v>
      </c>
      <c r="E136" s="3" t="s">
        <v>34</v>
      </c>
      <c r="F136" s="22">
        <f t="shared" si="23"/>
        <v>59</v>
      </c>
      <c r="G136" s="22">
        <f t="shared" si="24"/>
        <v>25</v>
      </c>
      <c r="H136" s="22">
        <f t="shared" si="25"/>
        <v>59</v>
      </c>
      <c r="I136" s="9">
        <f t="shared" si="26"/>
        <v>45.4</v>
      </c>
      <c r="J136" s="9">
        <f t="shared" si="18"/>
        <v>45.4</v>
      </c>
      <c r="K136" s="10">
        <f t="shared" si="19"/>
        <v>2061.16</v>
      </c>
      <c r="L136" s="9" t="str" cm="1">
        <f t="array" ref="L136">IF(D136&lt;&gt;"",IF(AND(H136&gt;=40,I136&gt;=30),IF(AND($N$2&gt;=$T$2,$N$2&lt;=$U$2),_xlfn.IFS(P136&gt;=$AD$2,$AD$1,P136&gt;=$AC$2,$AC$1,P136&gt;=$AB$2,$AB$1,P136&gt;=$AA$2,$AA$1,P136&gt;=$Z$2,$Z$1,P136&gt;=$Y$2,$Y$1,P136&gt;=$X$2,$X$1,P136&gt;=$W$2,$W$1,P136&lt;$W$2,$V$1),(IF(AND($N$2&gt;=$T$3,$N$2&lt;$U$3),_xlfn.IFS(P136&gt;=$AD$3,$AD$1,P136&gt;=$AC$3,$AC$1,P136&gt;=$AB$3,$AB$1,P136&gt;=$AA$3,$AA$1,P136&gt;=$Z$3,$Z$1,P136&gt;=$Y$3,$Y$1,P136&gt;=$X$3,$X$1,P136&gt;=$W$3,$W$1,P136&lt;$W$2,$V$1),(IF(AND($N$2&gt;=$T$4,$N$2&lt;$U$4),_xlfn.IFS(P136&gt;=$AD$4,$AD$1,P136&gt;=$AC$4,$AC$1,P136&gt;=$AB$4,$AB$1,P136&gt;=$AA$4,$AA$1,P136&gt;=$Z$4,$Z$1,P136&gt;=$Y$4,$Y$1,P136&gt;=$X$4,$X$1,P136&gt;=$W$4,$W$1,P136&lt;$W$2,$V$1),(IF(AND($N$2&gt;=$T$5,$N$2&lt;$U$5),_xlfn.IFS(P136&gt;=$AD$5,$AD$1,P136&gt;=$AC$5,$AC$1,P136&gt;=$AB$5,$AB$1,P136&gt;=$AA$5,$AA$1,P136&gt;=$Z$5,$Z$1,P136&gt;=$Y$5,$Y$1,P136&gt;=$X$5,$X$1,P136&gt;=$W$5,$W$1,P136&lt;$W$2,$V$1),(IF(AND($N$2&gt;=$T$6,$N$2&lt;$U$6),_xlfn.IFS(P136&gt;=$AD$6,$AD$1,P136&gt;=$AC$6,$AC$1,P136&gt;=$AB$6,$AB$1,P136&gt;=$AA$6,$AA$1,P136&gt;=$Z$6,$Z$1,P136&gt;=$Y$6,$Y$1,P136&gt;=$X$6,$X$1,P136&gt;=$W$6,$W$1,P136&lt;$W$2,$V$1),(IF(AND($N$2&gt;=$T$7,$N$2&lt;$U$7),_xlfn.IFS(P136&gt;=$AD$7,$AD$1,P136&gt;=$AC$7,$AC$1,P136&gt;=$AB$7,$AB$1,P136&gt;=$AA$7,$AA$1,P136&gt;=$Z$7,$Z$1,P136&gt;=$Y$7,$Y$1,P136&gt;=$X$7,$X$1,P136&gt;=$W$7,$W$1,P136&lt;$W$2,$V$1),(IF(AND($N$2&gt;=$T$8,$N$2&lt;$U$8),_xlfn.IFS(P136&gt;=$AD$8,$AD$1,P136&gt;=$AC$8,$AC$1,P136&gt;=$AB$8,$AB$1,P136&gt;=$AA$8,$AA$1,P136&gt;=$Z$8,$Z$1,P136&gt;=$Y$8,$Y$1,P136&gt;=$X$8,$X$1,P136&gt;=$W$8,$W$1,P136&lt;$W$2,$V$1),(IF(AND($N$2&gt;=$T$9,$N$2&lt;$U$9),_xlfn.IFS(P136&gt;=$AD$9,$AD$1,P136&gt;=$AC$9,$AC$1,P136&gt;=$AB$9,$AB$1,P136&gt;=$AA$9,$AA$1,P136&gt;=$Z$9,$Z$1,P136&gt;=$Y$9,$Y$1,P136&gt;=$X$9,$X$1,P136&gt;=$W$9,$W$1),$W$1))))))))))))))),IF(AND($N$2&gt;=$T$2,$N$2&lt;=$U$2),IF(P136&gt;=$W$2,$W$1,$V$1),IF(AND($N$2&gt;=$T$3,$N$2&lt;$U$3),IF(P136&gt;=$W$3,$W$1,$V$1),IF(AND($N$2&gt;=$T$4,$N$2&lt;$U$4),IF(P136&gt;=$W$4,$W$1,$V$1),IF(AND($N$2&gt;=$T$5,$N$2&lt;$U$5),IF(P136&gt;=$W$5,$W$1,$V$1),IF(AND($N$2&gt;=$T$6,$N$2&lt;$U$6),IF(P136&gt;=$W$6,$W$1,$V$1),IF(AND($N$2&gt;=$T$7,$N$2&lt;$U$7),IF(P136&gt;=$W$7,$W$1,$V$1),IF(AND($N$2&gt;=$T$8,$N$2&lt;$U$8),IF(P136&gt;=$W$8,$W$1,$V$1),IF(AND($N$2&gt;=$T$9,$N$2&lt;$U$9),IF(P136&gt;=$W$9,$W$1,$V$1),""))))))))),"")</f>
        <v>CC</v>
      </c>
      <c r="M136" s="9" t="str" cm="1">
        <f t="array" ref="M136">IF(E136&lt;&gt;"",IF(AND(E136&lt;&gt;"GR",E136&gt;=40,J136&gt;=30),_xlfn.IFS(Q136&gt;=$AG$2,$AD$19,Q136&gt;=$AG$3,$AC$19,Q136&gt;=$AG$4,$AB$19,Q136&gt;=$AG$5,$AA$19,Q136&gt;=$AG$6,$Z$19,Q136&gt;=$AG$7,$Y$19,Q136&gt;=$AG$8,$X$19,Q136&gt;=$AG$9,$V$19),L136),"")</f>
        <v>CC</v>
      </c>
      <c r="N136" s="9"/>
      <c r="O136" s="9"/>
      <c r="P136" s="9">
        <f t="shared" si="20"/>
        <v>49</v>
      </c>
      <c r="Q136" s="9">
        <f t="shared" si="21"/>
        <v>49</v>
      </c>
      <c r="R136" s="9">
        <f t="shared" si="22"/>
        <v>-0.09</v>
      </c>
    </row>
    <row r="137" spans="1:18" x14ac:dyDescent="0.35">
      <c r="A137" s="3" t="s">
        <v>8</v>
      </c>
      <c r="B137" s="3">
        <v>136</v>
      </c>
      <c r="C137" s="3">
        <v>22</v>
      </c>
      <c r="D137" s="3">
        <v>61</v>
      </c>
      <c r="E137" s="3" t="s">
        <v>34</v>
      </c>
      <c r="F137" s="22">
        <f t="shared" si="23"/>
        <v>61</v>
      </c>
      <c r="G137" s="22">
        <f t="shared" si="24"/>
        <v>22</v>
      </c>
      <c r="H137" s="22">
        <f t="shared" si="25"/>
        <v>61</v>
      </c>
      <c r="I137" s="9">
        <f t="shared" si="26"/>
        <v>45.400000000000006</v>
      </c>
      <c r="J137" s="9">
        <f t="shared" si="18"/>
        <v>45.4</v>
      </c>
      <c r="K137" s="10">
        <f t="shared" si="19"/>
        <v>2061.1600000000003</v>
      </c>
      <c r="L137" s="9" t="str" cm="1">
        <f t="array" ref="L137">IF(D137&lt;&gt;"",IF(AND(H137&gt;=40,I137&gt;=30),IF(AND($N$2&gt;=$T$2,$N$2&lt;=$U$2),_xlfn.IFS(P137&gt;=$AD$2,$AD$1,P137&gt;=$AC$2,$AC$1,P137&gt;=$AB$2,$AB$1,P137&gt;=$AA$2,$AA$1,P137&gt;=$Z$2,$Z$1,P137&gt;=$Y$2,$Y$1,P137&gt;=$X$2,$X$1,P137&gt;=$W$2,$W$1,P137&lt;$W$2,$V$1),(IF(AND($N$2&gt;=$T$3,$N$2&lt;$U$3),_xlfn.IFS(P137&gt;=$AD$3,$AD$1,P137&gt;=$AC$3,$AC$1,P137&gt;=$AB$3,$AB$1,P137&gt;=$AA$3,$AA$1,P137&gt;=$Z$3,$Z$1,P137&gt;=$Y$3,$Y$1,P137&gt;=$X$3,$X$1,P137&gt;=$W$3,$W$1,P137&lt;$W$2,$V$1),(IF(AND($N$2&gt;=$T$4,$N$2&lt;$U$4),_xlfn.IFS(P137&gt;=$AD$4,$AD$1,P137&gt;=$AC$4,$AC$1,P137&gt;=$AB$4,$AB$1,P137&gt;=$AA$4,$AA$1,P137&gt;=$Z$4,$Z$1,P137&gt;=$Y$4,$Y$1,P137&gt;=$X$4,$X$1,P137&gt;=$W$4,$W$1,P137&lt;$W$2,$V$1),(IF(AND($N$2&gt;=$T$5,$N$2&lt;$U$5),_xlfn.IFS(P137&gt;=$AD$5,$AD$1,P137&gt;=$AC$5,$AC$1,P137&gt;=$AB$5,$AB$1,P137&gt;=$AA$5,$AA$1,P137&gt;=$Z$5,$Z$1,P137&gt;=$Y$5,$Y$1,P137&gt;=$X$5,$X$1,P137&gt;=$W$5,$W$1,P137&lt;$W$2,$V$1),(IF(AND($N$2&gt;=$T$6,$N$2&lt;$U$6),_xlfn.IFS(P137&gt;=$AD$6,$AD$1,P137&gt;=$AC$6,$AC$1,P137&gt;=$AB$6,$AB$1,P137&gt;=$AA$6,$AA$1,P137&gt;=$Z$6,$Z$1,P137&gt;=$Y$6,$Y$1,P137&gt;=$X$6,$X$1,P137&gt;=$W$6,$W$1,P137&lt;$W$2,$V$1),(IF(AND($N$2&gt;=$T$7,$N$2&lt;$U$7),_xlfn.IFS(P137&gt;=$AD$7,$AD$1,P137&gt;=$AC$7,$AC$1,P137&gt;=$AB$7,$AB$1,P137&gt;=$AA$7,$AA$1,P137&gt;=$Z$7,$Z$1,P137&gt;=$Y$7,$Y$1,P137&gt;=$X$7,$X$1,P137&gt;=$W$7,$W$1,P137&lt;$W$2,$V$1),(IF(AND($N$2&gt;=$T$8,$N$2&lt;$U$8),_xlfn.IFS(P137&gt;=$AD$8,$AD$1,P137&gt;=$AC$8,$AC$1,P137&gt;=$AB$8,$AB$1,P137&gt;=$AA$8,$AA$1,P137&gt;=$Z$8,$Z$1,P137&gt;=$Y$8,$Y$1,P137&gt;=$X$8,$X$1,P137&gt;=$W$8,$W$1,P137&lt;$W$2,$V$1),(IF(AND($N$2&gt;=$T$9,$N$2&lt;$U$9),_xlfn.IFS(P137&gt;=$AD$9,$AD$1,P137&gt;=$AC$9,$AC$1,P137&gt;=$AB$9,$AB$1,P137&gt;=$AA$9,$AA$1,P137&gt;=$Z$9,$Z$1,P137&gt;=$Y$9,$Y$1,P137&gt;=$X$9,$X$1,P137&gt;=$W$9,$W$1),$W$1))))))))))))))),IF(AND($N$2&gt;=$T$2,$N$2&lt;=$U$2),IF(P137&gt;=$W$2,$W$1,$V$1),IF(AND($N$2&gt;=$T$3,$N$2&lt;$U$3),IF(P137&gt;=$W$3,$W$1,$V$1),IF(AND($N$2&gt;=$T$4,$N$2&lt;$U$4),IF(P137&gt;=$W$4,$W$1,$V$1),IF(AND($N$2&gt;=$T$5,$N$2&lt;$U$5),IF(P137&gt;=$W$5,$W$1,$V$1),IF(AND($N$2&gt;=$T$6,$N$2&lt;$U$6),IF(P137&gt;=$W$6,$W$1,$V$1),IF(AND($N$2&gt;=$T$7,$N$2&lt;$U$7),IF(P137&gt;=$W$7,$W$1,$V$1),IF(AND($N$2&gt;=$T$8,$N$2&lt;$U$8),IF(P137&gt;=$W$8,$W$1,$V$1),IF(AND($N$2&gt;=$T$9,$N$2&lt;$U$9),IF(P137&gt;=$W$9,$W$1,$V$1),""))))))))),"")</f>
        <v>CC</v>
      </c>
      <c r="M137" s="9" t="str" cm="1">
        <f t="array" ref="M137">IF(E137&lt;&gt;"",IF(AND(E137&lt;&gt;"GR",E137&gt;=40,J137&gt;=30),_xlfn.IFS(Q137&gt;=$AG$2,$AD$19,Q137&gt;=$AG$3,$AC$19,Q137&gt;=$AG$4,$AB$19,Q137&gt;=$AG$5,$AA$19,Q137&gt;=$AG$6,$Z$19,Q137&gt;=$AG$7,$Y$19,Q137&gt;=$AG$8,$X$19,Q137&gt;=$AG$9,$V$19),L137),"")</f>
        <v>CC</v>
      </c>
      <c r="N137" s="9"/>
      <c r="O137" s="9"/>
      <c r="P137" s="9">
        <f t="shared" si="20"/>
        <v>49</v>
      </c>
      <c r="Q137" s="9">
        <f t="shared" si="21"/>
        <v>49</v>
      </c>
      <c r="R137" s="9">
        <f t="shared" si="22"/>
        <v>-0.09</v>
      </c>
    </row>
    <row r="138" spans="1:18" x14ac:dyDescent="0.35">
      <c r="A138" s="3" t="s">
        <v>8</v>
      </c>
      <c r="B138" s="3">
        <v>137</v>
      </c>
      <c r="C138" s="3">
        <v>35</v>
      </c>
      <c r="D138" s="3">
        <v>52</v>
      </c>
      <c r="E138" s="3" t="s">
        <v>34</v>
      </c>
      <c r="F138" s="22">
        <f t="shared" si="23"/>
        <v>52</v>
      </c>
      <c r="G138" s="22">
        <f t="shared" si="24"/>
        <v>35</v>
      </c>
      <c r="H138" s="22">
        <f t="shared" si="25"/>
        <v>52</v>
      </c>
      <c r="I138" s="9">
        <f t="shared" si="26"/>
        <v>45.2</v>
      </c>
      <c r="J138" s="9">
        <f t="shared" si="18"/>
        <v>45.2</v>
      </c>
      <c r="K138" s="10">
        <f t="shared" si="19"/>
        <v>2043.0400000000002</v>
      </c>
      <c r="L138" s="9" t="str" cm="1">
        <f t="array" ref="L138">IF(D138&lt;&gt;"",IF(AND(H138&gt;=40,I138&gt;=30),IF(AND($N$2&gt;=$T$2,$N$2&lt;=$U$2),_xlfn.IFS(P138&gt;=$AD$2,$AD$1,P138&gt;=$AC$2,$AC$1,P138&gt;=$AB$2,$AB$1,P138&gt;=$AA$2,$AA$1,P138&gt;=$Z$2,$Z$1,P138&gt;=$Y$2,$Y$1,P138&gt;=$X$2,$X$1,P138&gt;=$W$2,$W$1,P138&lt;$W$2,$V$1),(IF(AND($N$2&gt;=$T$3,$N$2&lt;$U$3),_xlfn.IFS(P138&gt;=$AD$3,$AD$1,P138&gt;=$AC$3,$AC$1,P138&gt;=$AB$3,$AB$1,P138&gt;=$AA$3,$AA$1,P138&gt;=$Z$3,$Z$1,P138&gt;=$Y$3,$Y$1,P138&gt;=$X$3,$X$1,P138&gt;=$W$3,$W$1,P138&lt;$W$2,$V$1),(IF(AND($N$2&gt;=$T$4,$N$2&lt;$U$4),_xlfn.IFS(P138&gt;=$AD$4,$AD$1,P138&gt;=$AC$4,$AC$1,P138&gt;=$AB$4,$AB$1,P138&gt;=$AA$4,$AA$1,P138&gt;=$Z$4,$Z$1,P138&gt;=$Y$4,$Y$1,P138&gt;=$X$4,$X$1,P138&gt;=$W$4,$W$1,P138&lt;$W$2,$V$1),(IF(AND($N$2&gt;=$T$5,$N$2&lt;$U$5),_xlfn.IFS(P138&gt;=$AD$5,$AD$1,P138&gt;=$AC$5,$AC$1,P138&gt;=$AB$5,$AB$1,P138&gt;=$AA$5,$AA$1,P138&gt;=$Z$5,$Z$1,P138&gt;=$Y$5,$Y$1,P138&gt;=$X$5,$X$1,P138&gt;=$W$5,$W$1,P138&lt;$W$2,$V$1),(IF(AND($N$2&gt;=$T$6,$N$2&lt;$U$6),_xlfn.IFS(P138&gt;=$AD$6,$AD$1,P138&gt;=$AC$6,$AC$1,P138&gt;=$AB$6,$AB$1,P138&gt;=$AA$6,$AA$1,P138&gt;=$Z$6,$Z$1,P138&gt;=$Y$6,$Y$1,P138&gt;=$X$6,$X$1,P138&gt;=$W$6,$W$1,P138&lt;$W$2,$V$1),(IF(AND($N$2&gt;=$T$7,$N$2&lt;$U$7),_xlfn.IFS(P138&gt;=$AD$7,$AD$1,P138&gt;=$AC$7,$AC$1,P138&gt;=$AB$7,$AB$1,P138&gt;=$AA$7,$AA$1,P138&gt;=$Z$7,$Z$1,P138&gt;=$Y$7,$Y$1,P138&gt;=$X$7,$X$1,P138&gt;=$W$7,$W$1,P138&lt;$W$2,$V$1),(IF(AND($N$2&gt;=$T$8,$N$2&lt;$U$8),_xlfn.IFS(P138&gt;=$AD$8,$AD$1,P138&gt;=$AC$8,$AC$1,P138&gt;=$AB$8,$AB$1,P138&gt;=$AA$8,$AA$1,P138&gt;=$Z$8,$Z$1,P138&gt;=$Y$8,$Y$1,P138&gt;=$X$8,$X$1,P138&gt;=$W$8,$W$1,P138&lt;$W$2,$V$1),(IF(AND($N$2&gt;=$T$9,$N$2&lt;$U$9),_xlfn.IFS(P138&gt;=$AD$9,$AD$1,P138&gt;=$AC$9,$AC$1,P138&gt;=$AB$9,$AB$1,P138&gt;=$AA$9,$AA$1,P138&gt;=$Z$9,$Z$1,P138&gt;=$Y$9,$Y$1,P138&gt;=$X$9,$X$1,P138&gt;=$W$9,$W$1),$W$1))))))))))))))),IF(AND($N$2&gt;=$T$2,$N$2&lt;=$U$2),IF(P138&gt;=$W$2,$W$1,$V$1),IF(AND($N$2&gt;=$T$3,$N$2&lt;$U$3),IF(P138&gt;=$W$3,$W$1,$V$1),IF(AND($N$2&gt;=$T$4,$N$2&lt;$U$4),IF(P138&gt;=$W$4,$W$1,$V$1),IF(AND($N$2&gt;=$T$5,$N$2&lt;$U$5),IF(P138&gt;=$W$5,$W$1,$V$1),IF(AND($N$2&gt;=$T$6,$N$2&lt;$U$6),IF(P138&gt;=$W$6,$W$1,$V$1),IF(AND($N$2&gt;=$T$7,$N$2&lt;$U$7),IF(P138&gt;=$W$7,$W$1,$V$1),IF(AND($N$2&gt;=$T$8,$N$2&lt;$U$8),IF(P138&gt;=$W$8,$W$1,$V$1),IF(AND($N$2&gt;=$T$9,$N$2&lt;$U$9),IF(P138&gt;=$W$9,$W$1,$V$1),""))))))))),"")</f>
        <v>CC</v>
      </c>
      <c r="M138" s="9" t="str" cm="1">
        <f t="array" ref="M138">IF(E138&lt;&gt;"",IF(AND(E138&lt;&gt;"GR",E138&gt;=40,J138&gt;=30),_xlfn.IFS(Q138&gt;=$AG$2,$AD$19,Q138&gt;=$AG$3,$AC$19,Q138&gt;=$AG$4,$AB$19,Q138&gt;=$AG$5,$AA$19,Q138&gt;=$AG$6,$Z$19,Q138&gt;=$AG$7,$Y$19,Q138&gt;=$AG$8,$X$19,Q138&gt;=$AG$9,$V$19),L138),"")</f>
        <v>CC</v>
      </c>
      <c r="N138" s="9"/>
      <c r="O138" s="9"/>
      <c r="P138" s="9">
        <f t="shared" si="20"/>
        <v>49</v>
      </c>
      <c r="Q138" s="9">
        <f t="shared" si="21"/>
        <v>49</v>
      </c>
      <c r="R138" s="9">
        <f t="shared" si="22"/>
        <v>-0.1</v>
      </c>
    </row>
    <row r="139" spans="1:18" x14ac:dyDescent="0.35">
      <c r="A139" s="3" t="s">
        <v>8</v>
      </c>
      <c r="B139" s="3">
        <v>138</v>
      </c>
      <c r="C139" s="3">
        <v>45</v>
      </c>
      <c r="D139" s="3">
        <v>21</v>
      </c>
      <c r="E139" s="3">
        <v>45</v>
      </c>
      <c r="F139" s="22">
        <f t="shared" si="23"/>
        <v>45</v>
      </c>
      <c r="G139" s="22">
        <f t="shared" si="24"/>
        <v>45</v>
      </c>
      <c r="H139" s="22">
        <f t="shared" si="25"/>
        <v>21</v>
      </c>
      <c r="I139" s="9">
        <f t="shared" si="26"/>
        <v>30.6</v>
      </c>
      <c r="J139" s="9">
        <f t="shared" si="18"/>
        <v>45</v>
      </c>
      <c r="K139" s="10">
        <f t="shared" si="19"/>
        <v>936.36000000000013</v>
      </c>
      <c r="L139" s="9" t="str" cm="1">
        <f t="array" ref="L139">IF(D139&lt;&gt;"",IF(AND(H139&gt;=40,I139&gt;=30),IF(AND($N$2&gt;=$T$2,$N$2&lt;=$U$2),_xlfn.IFS(P139&gt;=$AD$2,$AD$1,P139&gt;=$AC$2,$AC$1,P139&gt;=$AB$2,$AB$1,P139&gt;=$AA$2,$AA$1,P139&gt;=$Z$2,$Z$1,P139&gt;=$Y$2,$Y$1,P139&gt;=$X$2,$X$1,P139&gt;=$W$2,$W$1,P139&lt;$W$2,$V$1),(IF(AND($N$2&gt;=$T$3,$N$2&lt;$U$3),_xlfn.IFS(P139&gt;=$AD$3,$AD$1,P139&gt;=$AC$3,$AC$1,P139&gt;=$AB$3,$AB$1,P139&gt;=$AA$3,$AA$1,P139&gt;=$Z$3,$Z$1,P139&gt;=$Y$3,$Y$1,P139&gt;=$X$3,$X$1,P139&gt;=$W$3,$W$1,P139&lt;$W$2,$V$1),(IF(AND($N$2&gt;=$T$4,$N$2&lt;$U$4),_xlfn.IFS(P139&gt;=$AD$4,$AD$1,P139&gt;=$AC$4,$AC$1,P139&gt;=$AB$4,$AB$1,P139&gt;=$AA$4,$AA$1,P139&gt;=$Z$4,$Z$1,P139&gt;=$Y$4,$Y$1,P139&gt;=$X$4,$X$1,P139&gt;=$W$4,$W$1,P139&lt;$W$2,$V$1),(IF(AND($N$2&gt;=$T$5,$N$2&lt;$U$5),_xlfn.IFS(P139&gt;=$AD$5,$AD$1,P139&gt;=$AC$5,$AC$1,P139&gt;=$AB$5,$AB$1,P139&gt;=$AA$5,$AA$1,P139&gt;=$Z$5,$Z$1,P139&gt;=$Y$5,$Y$1,P139&gt;=$X$5,$X$1,P139&gt;=$W$5,$W$1,P139&lt;$W$2,$V$1),(IF(AND($N$2&gt;=$T$6,$N$2&lt;$U$6),_xlfn.IFS(P139&gt;=$AD$6,$AD$1,P139&gt;=$AC$6,$AC$1,P139&gt;=$AB$6,$AB$1,P139&gt;=$AA$6,$AA$1,P139&gt;=$Z$6,$Z$1,P139&gt;=$Y$6,$Y$1,P139&gt;=$X$6,$X$1,P139&gt;=$W$6,$W$1,P139&lt;$W$2,$V$1),(IF(AND($N$2&gt;=$T$7,$N$2&lt;$U$7),_xlfn.IFS(P139&gt;=$AD$7,$AD$1,P139&gt;=$AC$7,$AC$1,P139&gt;=$AB$7,$AB$1,P139&gt;=$AA$7,$AA$1,P139&gt;=$Z$7,$Z$1,P139&gt;=$Y$7,$Y$1,P139&gt;=$X$7,$X$1,P139&gt;=$W$7,$W$1,P139&lt;$W$2,$V$1),(IF(AND($N$2&gt;=$T$8,$N$2&lt;$U$8),_xlfn.IFS(P139&gt;=$AD$8,$AD$1,P139&gt;=$AC$8,$AC$1,P139&gt;=$AB$8,$AB$1,P139&gt;=$AA$8,$AA$1,P139&gt;=$Z$8,$Z$1,P139&gt;=$Y$8,$Y$1,P139&gt;=$X$8,$X$1,P139&gt;=$W$8,$W$1,P139&lt;$W$2,$V$1),(IF(AND($N$2&gt;=$T$9,$N$2&lt;$U$9),_xlfn.IFS(P139&gt;=$AD$9,$AD$1,P139&gt;=$AC$9,$AC$1,P139&gt;=$AB$9,$AB$1,P139&gt;=$AA$9,$AA$1,P139&gt;=$Z$9,$Z$1,P139&gt;=$Y$9,$Y$1,P139&gt;=$X$9,$X$1,P139&gt;=$W$9,$W$1),$W$1))))))))))))))),IF(AND($N$2&gt;=$T$2,$N$2&lt;=$U$2),IF(P139&gt;=$W$2,$W$1,$V$1),IF(AND($N$2&gt;=$T$3,$N$2&lt;$U$3),IF(P139&gt;=$W$3,$W$1,$V$1),IF(AND($N$2&gt;=$T$4,$N$2&lt;$U$4),IF(P139&gt;=$W$4,$W$1,$V$1),IF(AND($N$2&gt;=$T$5,$N$2&lt;$U$5),IF(P139&gt;=$W$5,$W$1,$V$1),IF(AND($N$2&gt;=$T$6,$N$2&lt;$U$6),IF(P139&gt;=$W$6,$W$1,$V$1),IF(AND($N$2&gt;=$T$7,$N$2&lt;$U$7),IF(P139&gt;=$W$7,$W$1,$V$1),IF(AND($N$2&gt;=$T$8,$N$2&lt;$U$8),IF(P139&gt;=$W$8,$W$1,$V$1),IF(AND($N$2&gt;=$T$9,$N$2&lt;$U$9),IF(P139&gt;=$W$9,$W$1,$V$1),""))))))))),"")</f>
        <v>FD</v>
      </c>
      <c r="M139" s="9" t="str" cm="1">
        <f t="array" ref="M139">IF(E139&lt;&gt;"",IF(AND(E139&lt;&gt;"GR",E139&gt;=40,J139&gt;=30),_xlfn.IFS(Q139&gt;=$AG$2,$AD$19,Q139&gt;=$AG$3,$AC$19,Q139&gt;=$AG$4,$AB$19,Q139&gt;=$AG$5,$AA$19,Q139&gt;=$AG$6,$Z$19,Q139&gt;=$AG$7,$Y$19,Q139&gt;=$AG$8,$X$19,Q139&gt;=$AG$9,$V$19),L139),"")</f>
        <v>CC</v>
      </c>
      <c r="N139" s="9"/>
      <c r="O139" s="9"/>
      <c r="P139" s="9">
        <f t="shared" si="20"/>
        <v>39</v>
      </c>
      <c r="Q139" s="9">
        <f t="shared" si="21"/>
        <v>49</v>
      </c>
      <c r="R139" s="9">
        <f t="shared" si="22"/>
        <v>-1.1100000000000001</v>
      </c>
    </row>
    <row r="140" spans="1:18" x14ac:dyDescent="0.35">
      <c r="A140" s="3" t="s">
        <v>8</v>
      </c>
      <c r="B140" s="3">
        <v>139</v>
      </c>
      <c r="C140" s="3">
        <v>25</v>
      </c>
      <c r="D140" s="3">
        <v>58</v>
      </c>
      <c r="E140" s="3" t="s">
        <v>34</v>
      </c>
      <c r="F140" s="22">
        <f t="shared" si="23"/>
        <v>58</v>
      </c>
      <c r="G140" s="22">
        <f t="shared" si="24"/>
        <v>25</v>
      </c>
      <c r="H140" s="22">
        <f t="shared" si="25"/>
        <v>58</v>
      </c>
      <c r="I140" s="9">
        <f t="shared" si="26"/>
        <v>44.8</v>
      </c>
      <c r="J140" s="9">
        <f t="shared" si="18"/>
        <v>44.8</v>
      </c>
      <c r="K140" s="10">
        <f t="shared" si="19"/>
        <v>2007.0399999999997</v>
      </c>
      <c r="L140" s="9" t="str" cm="1">
        <f t="array" ref="L140">IF(D140&lt;&gt;"",IF(AND(H140&gt;=40,I140&gt;=30),IF(AND($N$2&gt;=$T$2,$N$2&lt;=$U$2),_xlfn.IFS(P140&gt;=$AD$2,$AD$1,P140&gt;=$AC$2,$AC$1,P140&gt;=$AB$2,$AB$1,P140&gt;=$AA$2,$AA$1,P140&gt;=$Z$2,$Z$1,P140&gt;=$Y$2,$Y$1,P140&gt;=$X$2,$X$1,P140&gt;=$W$2,$W$1,P140&lt;$W$2,$V$1),(IF(AND($N$2&gt;=$T$3,$N$2&lt;$U$3),_xlfn.IFS(P140&gt;=$AD$3,$AD$1,P140&gt;=$AC$3,$AC$1,P140&gt;=$AB$3,$AB$1,P140&gt;=$AA$3,$AA$1,P140&gt;=$Z$3,$Z$1,P140&gt;=$Y$3,$Y$1,P140&gt;=$X$3,$X$1,P140&gt;=$W$3,$W$1,P140&lt;$W$2,$V$1),(IF(AND($N$2&gt;=$T$4,$N$2&lt;$U$4),_xlfn.IFS(P140&gt;=$AD$4,$AD$1,P140&gt;=$AC$4,$AC$1,P140&gt;=$AB$4,$AB$1,P140&gt;=$AA$4,$AA$1,P140&gt;=$Z$4,$Z$1,P140&gt;=$Y$4,$Y$1,P140&gt;=$X$4,$X$1,P140&gt;=$W$4,$W$1,P140&lt;$W$2,$V$1),(IF(AND($N$2&gt;=$T$5,$N$2&lt;$U$5),_xlfn.IFS(P140&gt;=$AD$5,$AD$1,P140&gt;=$AC$5,$AC$1,P140&gt;=$AB$5,$AB$1,P140&gt;=$AA$5,$AA$1,P140&gt;=$Z$5,$Z$1,P140&gt;=$Y$5,$Y$1,P140&gt;=$X$5,$X$1,P140&gt;=$W$5,$W$1,P140&lt;$W$2,$V$1),(IF(AND($N$2&gt;=$T$6,$N$2&lt;$U$6),_xlfn.IFS(P140&gt;=$AD$6,$AD$1,P140&gt;=$AC$6,$AC$1,P140&gt;=$AB$6,$AB$1,P140&gt;=$AA$6,$AA$1,P140&gt;=$Z$6,$Z$1,P140&gt;=$Y$6,$Y$1,P140&gt;=$X$6,$X$1,P140&gt;=$W$6,$W$1,P140&lt;$W$2,$V$1),(IF(AND($N$2&gt;=$T$7,$N$2&lt;$U$7),_xlfn.IFS(P140&gt;=$AD$7,$AD$1,P140&gt;=$AC$7,$AC$1,P140&gt;=$AB$7,$AB$1,P140&gt;=$AA$7,$AA$1,P140&gt;=$Z$7,$Z$1,P140&gt;=$Y$7,$Y$1,P140&gt;=$X$7,$X$1,P140&gt;=$W$7,$W$1,P140&lt;$W$2,$V$1),(IF(AND($N$2&gt;=$T$8,$N$2&lt;$U$8),_xlfn.IFS(P140&gt;=$AD$8,$AD$1,P140&gt;=$AC$8,$AC$1,P140&gt;=$AB$8,$AB$1,P140&gt;=$AA$8,$AA$1,P140&gt;=$Z$8,$Z$1,P140&gt;=$Y$8,$Y$1,P140&gt;=$X$8,$X$1,P140&gt;=$W$8,$W$1,P140&lt;$W$2,$V$1),(IF(AND($N$2&gt;=$T$9,$N$2&lt;$U$9),_xlfn.IFS(P140&gt;=$AD$9,$AD$1,P140&gt;=$AC$9,$AC$1,P140&gt;=$AB$9,$AB$1,P140&gt;=$AA$9,$AA$1,P140&gt;=$Z$9,$Z$1,P140&gt;=$Y$9,$Y$1,P140&gt;=$X$9,$X$1,P140&gt;=$W$9,$W$1),$W$1))))))))))))))),IF(AND($N$2&gt;=$T$2,$N$2&lt;=$U$2),IF(P140&gt;=$W$2,$W$1,$V$1),IF(AND($N$2&gt;=$T$3,$N$2&lt;$U$3),IF(P140&gt;=$W$3,$W$1,$V$1),IF(AND($N$2&gt;=$T$4,$N$2&lt;$U$4),IF(P140&gt;=$W$4,$W$1,$V$1),IF(AND($N$2&gt;=$T$5,$N$2&lt;$U$5),IF(P140&gt;=$W$5,$W$1,$V$1),IF(AND($N$2&gt;=$T$6,$N$2&lt;$U$6),IF(P140&gt;=$W$6,$W$1,$V$1),IF(AND($N$2&gt;=$T$7,$N$2&lt;$U$7),IF(P140&gt;=$W$7,$W$1,$V$1),IF(AND($N$2&gt;=$T$8,$N$2&lt;$U$8),IF(P140&gt;=$W$8,$W$1,$V$1),IF(AND($N$2&gt;=$T$9,$N$2&lt;$U$9),IF(P140&gt;=$W$9,$W$1,$V$1),""))))))))),"")</f>
        <v>CC</v>
      </c>
      <c r="M140" s="9" t="str" cm="1">
        <f t="array" ref="M140">IF(E140&lt;&gt;"",IF(AND(E140&lt;&gt;"GR",E140&gt;=40,J140&gt;=30),_xlfn.IFS(Q140&gt;=$AG$2,$AD$19,Q140&gt;=$AG$3,$AC$19,Q140&gt;=$AG$4,$AB$19,Q140&gt;=$AG$5,$AA$19,Q140&gt;=$AG$6,$Z$19,Q140&gt;=$AG$7,$Y$19,Q140&gt;=$AG$8,$X$19,Q140&gt;=$AG$9,$V$19),L140),"")</f>
        <v>CC</v>
      </c>
      <c r="N140" s="9"/>
      <c r="O140" s="9"/>
      <c r="P140" s="9">
        <f t="shared" si="20"/>
        <v>49</v>
      </c>
      <c r="Q140" s="9">
        <f t="shared" si="21"/>
        <v>49</v>
      </c>
      <c r="R140" s="9">
        <f t="shared" si="22"/>
        <v>-0.13</v>
      </c>
    </row>
    <row r="141" spans="1:18" x14ac:dyDescent="0.35">
      <c r="A141" s="3" t="s">
        <v>8</v>
      </c>
      <c r="B141" s="3">
        <v>140</v>
      </c>
      <c r="C141" s="3">
        <v>38</v>
      </c>
      <c r="D141" s="3">
        <v>48</v>
      </c>
      <c r="E141" s="3" t="s">
        <v>34</v>
      </c>
      <c r="F141" s="22">
        <f t="shared" si="23"/>
        <v>48</v>
      </c>
      <c r="G141" s="22">
        <f t="shared" si="24"/>
        <v>38</v>
      </c>
      <c r="H141" s="22">
        <f t="shared" si="25"/>
        <v>48</v>
      </c>
      <c r="I141" s="9">
        <f t="shared" si="26"/>
        <v>44</v>
      </c>
      <c r="J141" s="9">
        <f t="shared" si="18"/>
        <v>44</v>
      </c>
      <c r="K141" s="10">
        <f t="shared" si="19"/>
        <v>1936</v>
      </c>
      <c r="L141" s="9" t="str" cm="1">
        <f t="array" ref="L141">IF(D141&lt;&gt;"",IF(AND(H141&gt;=40,I141&gt;=30),IF(AND($N$2&gt;=$T$2,$N$2&lt;=$U$2),_xlfn.IFS(P141&gt;=$AD$2,$AD$1,P141&gt;=$AC$2,$AC$1,P141&gt;=$AB$2,$AB$1,P141&gt;=$AA$2,$AA$1,P141&gt;=$Z$2,$Z$1,P141&gt;=$Y$2,$Y$1,P141&gt;=$X$2,$X$1,P141&gt;=$W$2,$W$1,P141&lt;$W$2,$V$1),(IF(AND($N$2&gt;=$T$3,$N$2&lt;$U$3),_xlfn.IFS(P141&gt;=$AD$3,$AD$1,P141&gt;=$AC$3,$AC$1,P141&gt;=$AB$3,$AB$1,P141&gt;=$AA$3,$AA$1,P141&gt;=$Z$3,$Z$1,P141&gt;=$Y$3,$Y$1,P141&gt;=$X$3,$X$1,P141&gt;=$W$3,$W$1,P141&lt;$W$2,$V$1),(IF(AND($N$2&gt;=$T$4,$N$2&lt;$U$4),_xlfn.IFS(P141&gt;=$AD$4,$AD$1,P141&gt;=$AC$4,$AC$1,P141&gt;=$AB$4,$AB$1,P141&gt;=$AA$4,$AA$1,P141&gt;=$Z$4,$Z$1,P141&gt;=$Y$4,$Y$1,P141&gt;=$X$4,$X$1,P141&gt;=$W$4,$W$1,P141&lt;$W$2,$V$1),(IF(AND($N$2&gt;=$T$5,$N$2&lt;$U$5),_xlfn.IFS(P141&gt;=$AD$5,$AD$1,P141&gt;=$AC$5,$AC$1,P141&gt;=$AB$5,$AB$1,P141&gt;=$AA$5,$AA$1,P141&gt;=$Z$5,$Z$1,P141&gt;=$Y$5,$Y$1,P141&gt;=$X$5,$X$1,P141&gt;=$W$5,$W$1,P141&lt;$W$2,$V$1),(IF(AND($N$2&gt;=$T$6,$N$2&lt;$U$6),_xlfn.IFS(P141&gt;=$AD$6,$AD$1,P141&gt;=$AC$6,$AC$1,P141&gt;=$AB$6,$AB$1,P141&gt;=$AA$6,$AA$1,P141&gt;=$Z$6,$Z$1,P141&gt;=$Y$6,$Y$1,P141&gt;=$X$6,$X$1,P141&gt;=$W$6,$W$1,P141&lt;$W$2,$V$1),(IF(AND($N$2&gt;=$T$7,$N$2&lt;$U$7),_xlfn.IFS(P141&gt;=$AD$7,$AD$1,P141&gt;=$AC$7,$AC$1,P141&gt;=$AB$7,$AB$1,P141&gt;=$AA$7,$AA$1,P141&gt;=$Z$7,$Z$1,P141&gt;=$Y$7,$Y$1,P141&gt;=$X$7,$X$1,P141&gt;=$W$7,$W$1,P141&lt;$W$2,$V$1),(IF(AND($N$2&gt;=$T$8,$N$2&lt;$U$8),_xlfn.IFS(P141&gt;=$AD$8,$AD$1,P141&gt;=$AC$8,$AC$1,P141&gt;=$AB$8,$AB$1,P141&gt;=$AA$8,$AA$1,P141&gt;=$Z$8,$Z$1,P141&gt;=$Y$8,$Y$1,P141&gt;=$X$8,$X$1,P141&gt;=$W$8,$W$1,P141&lt;$W$2,$V$1),(IF(AND($N$2&gt;=$T$9,$N$2&lt;$U$9),_xlfn.IFS(P141&gt;=$AD$9,$AD$1,P141&gt;=$AC$9,$AC$1,P141&gt;=$AB$9,$AB$1,P141&gt;=$AA$9,$AA$1,P141&gt;=$Z$9,$Z$1,P141&gt;=$Y$9,$Y$1,P141&gt;=$X$9,$X$1,P141&gt;=$W$9,$W$1),$W$1))))))))))))))),IF(AND($N$2&gt;=$T$2,$N$2&lt;=$U$2),IF(P141&gt;=$W$2,$W$1,$V$1),IF(AND($N$2&gt;=$T$3,$N$2&lt;$U$3),IF(P141&gt;=$W$3,$W$1,$V$1),IF(AND($N$2&gt;=$T$4,$N$2&lt;$U$4),IF(P141&gt;=$W$4,$W$1,$V$1),IF(AND($N$2&gt;=$T$5,$N$2&lt;$U$5),IF(P141&gt;=$W$5,$W$1,$V$1),IF(AND($N$2&gt;=$T$6,$N$2&lt;$U$6),IF(P141&gt;=$W$6,$W$1,$V$1),IF(AND($N$2&gt;=$T$7,$N$2&lt;$U$7),IF(P141&gt;=$W$7,$W$1,$V$1),IF(AND($N$2&gt;=$T$8,$N$2&lt;$U$8),IF(P141&gt;=$W$8,$W$1,$V$1),IF(AND($N$2&gt;=$T$9,$N$2&lt;$U$9),IF(P141&gt;=$W$9,$W$1,$V$1),""))))))))),"")</f>
        <v>DC</v>
      </c>
      <c r="M141" s="9" t="str" cm="1">
        <f t="array" ref="M141">IF(E141&lt;&gt;"",IF(AND(E141&lt;&gt;"GR",E141&gt;=40,J141&gt;=30),_xlfn.IFS(Q141&gt;=$AG$2,$AD$19,Q141&gt;=$AG$3,$AC$19,Q141&gt;=$AG$4,$AB$19,Q141&gt;=$AG$5,$AA$19,Q141&gt;=$AG$6,$Z$19,Q141&gt;=$AG$7,$Y$19,Q141&gt;=$AG$8,$X$19,Q141&gt;=$AG$9,$V$19),L141),"")</f>
        <v>DC</v>
      </c>
      <c r="N141" s="9"/>
      <c r="O141" s="9"/>
      <c r="P141" s="9">
        <f t="shared" si="20"/>
        <v>48</v>
      </c>
      <c r="Q141" s="9">
        <f t="shared" si="21"/>
        <v>48</v>
      </c>
      <c r="R141" s="9">
        <f t="shared" si="22"/>
        <v>-0.19</v>
      </c>
    </row>
    <row r="142" spans="1:18" x14ac:dyDescent="0.35">
      <c r="A142" s="3" t="s">
        <v>8</v>
      </c>
      <c r="B142" s="3">
        <v>141</v>
      </c>
      <c r="C142" s="3">
        <v>17</v>
      </c>
      <c r="D142" s="3">
        <v>62</v>
      </c>
      <c r="E142" s="3" t="s">
        <v>34</v>
      </c>
      <c r="F142" s="22">
        <f t="shared" si="23"/>
        <v>62</v>
      </c>
      <c r="G142" s="22">
        <f t="shared" si="24"/>
        <v>17</v>
      </c>
      <c r="H142" s="22">
        <f t="shared" si="25"/>
        <v>62</v>
      </c>
      <c r="I142" s="9">
        <f t="shared" si="26"/>
        <v>44</v>
      </c>
      <c r="J142" s="9">
        <f t="shared" si="18"/>
        <v>44</v>
      </c>
      <c r="K142" s="10">
        <f t="shared" si="19"/>
        <v>1936</v>
      </c>
      <c r="L142" s="9" t="str" cm="1">
        <f t="array" ref="L142">IF(D142&lt;&gt;"",IF(AND(H142&gt;=40,I142&gt;=30),IF(AND($N$2&gt;=$T$2,$N$2&lt;=$U$2),_xlfn.IFS(P142&gt;=$AD$2,$AD$1,P142&gt;=$AC$2,$AC$1,P142&gt;=$AB$2,$AB$1,P142&gt;=$AA$2,$AA$1,P142&gt;=$Z$2,$Z$1,P142&gt;=$Y$2,$Y$1,P142&gt;=$X$2,$X$1,P142&gt;=$W$2,$W$1,P142&lt;$W$2,$V$1),(IF(AND($N$2&gt;=$T$3,$N$2&lt;$U$3),_xlfn.IFS(P142&gt;=$AD$3,$AD$1,P142&gt;=$AC$3,$AC$1,P142&gt;=$AB$3,$AB$1,P142&gt;=$AA$3,$AA$1,P142&gt;=$Z$3,$Z$1,P142&gt;=$Y$3,$Y$1,P142&gt;=$X$3,$X$1,P142&gt;=$W$3,$W$1,P142&lt;$W$2,$V$1),(IF(AND($N$2&gt;=$T$4,$N$2&lt;$U$4),_xlfn.IFS(P142&gt;=$AD$4,$AD$1,P142&gt;=$AC$4,$AC$1,P142&gt;=$AB$4,$AB$1,P142&gt;=$AA$4,$AA$1,P142&gt;=$Z$4,$Z$1,P142&gt;=$Y$4,$Y$1,P142&gt;=$X$4,$X$1,P142&gt;=$W$4,$W$1,P142&lt;$W$2,$V$1),(IF(AND($N$2&gt;=$T$5,$N$2&lt;$U$5),_xlfn.IFS(P142&gt;=$AD$5,$AD$1,P142&gt;=$AC$5,$AC$1,P142&gt;=$AB$5,$AB$1,P142&gt;=$AA$5,$AA$1,P142&gt;=$Z$5,$Z$1,P142&gt;=$Y$5,$Y$1,P142&gt;=$X$5,$X$1,P142&gt;=$W$5,$W$1,P142&lt;$W$2,$V$1),(IF(AND($N$2&gt;=$T$6,$N$2&lt;$U$6),_xlfn.IFS(P142&gt;=$AD$6,$AD$1,P142&gt;=$AC$6,$AC$1,P142&gt;=$AB$6,$AB$1,P142&gt;=$AA$6,$AA$1,P142&gt;=$Z$6,$Z$1,P142&gt;=$Y$6,$Y$1,P142&gt;=$X$6,$X$1,P142&gt;=$W$6,$W$1,P142&lt;$W$2,$V$1),(IF(AND($N$2&gt;=$T$7,$N$2&lt;$U$7),_xlfn.IFS(P142&gt;=$AD$7,$AD$1,P142&gt;=$AC$7,$AC$1,P142&gt;=$AB$7,$AB$1,P142&gt;=$AA$7,$AA$1,P142&gt;=$Z$7,$Z$1,P142&gt;=$Y$7,$Y$1,P142&gt;=$X$7,$X$1,P142&gt;=$W$7,$W$1,P142&lt;$W$2,$V$1),(IF(AND($N$2&gt;=$T$8,$N$2&lt;$U$8),_xlfn.IFS(P142&gt;=$AD$8,$AD$1,P142&gt;=$AC$8,$AC$1,P142&gt;=$AB$8,$AB$1,P142&gt;=$AA$8,$AA$1,P142&gt;=$Z$8,$Z$1,P142&gt;=$Y$8,$Y$1,P142&gt;=$X$8,$X$1,P142&gt;=$W$8,$W$1,P142&lt;$W$2,$V$1),(IF(AND($N$2&gt;=$T$9,$N$2&lt;$U$9),_xlfn.IFS(P142&gt;=$AD$9,$AD$1,P142&gt;=$AC$9,$AC$1,P142&gt;=$AB$9,$AB$1,P142&gt;=$AA$9,$AA$1,P142&gt;=$Z$9,$Z$1,P142&gt;=$Y$9,$Y$1,P142&gt;=$X$9,$X$1,P142&gt;=$W$9,$W$1),$W$1))))))))))))))),IF(AND($N$2&gt;=$T$2,$N$2&lt;=$U$2),IF(P142&gt;=$W$2,$W$1,$V$1),IF(AND($N$2&gt;=$T$3,$N$2&lt;$U$3),IF(P142&gt;=$W$3,$W$1,$V$1),IF(AND($N$2&gt;=$T$4,$N$2&lt;$U$4),IF(P142&gt;=$W$4,$W$1,$V$1),IF(AND($N$2&gt;=$T$5,$N$2&lt;$U$5),IF(P142&gt;=$W$5,$W$1,$V$1),IF(AND($N$2&gt;=$T$6,$N$2&lt;$U$6),IF(P142&gt;=$W$6,$W$1,$V$1),IF(AND($N$2&gt;=$T$7,$N$2&lt;$U$7),IF(P142&gt;=$W$7,$W$1,$V$1),IF(AND($N$2&gt;=$T$8,$N$2&lt;$U$8),IF(P142&gt;=$W$8,$W$1,$V$1),IF(AND($N$2&gt;=$T$9,$N$2&lt;$U$9),IF(P142&gt;=$W$9,$W$1,$V$1),""))))))))),"")</f>
        <v>DC</v>
      </c>
      <c r="M142" s="9" t="str" cm="1">
        <f t="array" ref="M142">IF(E142&lt;&gt;"",IF(AND(E142&lt;&gt;"GR",E142&gt;=40,J142&gt;=30),_xlfn.IFS(Q142&gt;=$AG$2,$AD$19,Q142&gt;=$AG$3,$AC$19,Q142&gt;=$AG$4,$AB$19,Q142&gt;=$AG$5,$AA$19,Q142&gt;=$AG$6,$Z$19,Q142&gt;=$AG$7,$Y$19,Q142&gt;=$AG$8,$X$19,Q142&gt;=$AG$9,$V$19),L142),"")</f>
        <v>DC</v>
      </c>
      <c r="N142" s="9"/>
      <c r="O142" s="9"/>
      <c r="P142" s="9">
        <f t="shared" si="20"/>
        <v>48</v>
      </c>
      <c r="Q142" s="9">
        <f t="shared" si="21"/>
        <v>48</v>
      </c>
      <c r="R142" s="9">
        <f t="shared" si="22"/>
        <v>-0.19</v>
      </c>
    </row>
    <row r="143" spans="1:18" x14ac:dyDescent="0.35">
      <c r="A143" s="3" t="s">
        <v>8</v>
      </c>
      <c r="B143" s="3">
        <v>142</v>
      </c>
      <c r="C143" s="3">
        <v>37</v>
      </c>
      <c r="D143" s="3">
        <v>48</v>
      </c>
      <c r="E143" s="3" t="s">
        <v>34</v>
      </c>
      <c r="F143" s="22">
        <f t="shared" si="23"/>
        <v>48</v>
      </c>
      <c r="G143" s="22">
        <f t="shared" si="24"/>
        <v>37</v>
      </c>
      <c r="H143" s="22">
        <f t="shared" si="25"/>
        <v>48</v>
      </c>
      <c r="I143" s="9">
        <f t="shared" si="26"/>
        <v>43.599999999999994</v>
      </c>
      <c r="J143" s="9">
        <f t="shared" si="18"/>
        <v>43.6</v>
      </c>
      <c r="K143" s="10">
        <f t="shared" si="19"/>
        <v>1900.9599999999996</v>
      </c>
      <c r="L143" s="9" t="str" cm="1">
        <f t="array" ref="L143">IF(D143&lt;&gt;"",IF(AND(H143&gt;=40,I143&gt;=30),IF(AND($N$2&gt;=$T$2,$N$2&lt;=$U$2),_xlfn.IFS(P143&gt;=$AD$2,$AD$1,P143&gt;=$AC$2,$AC$1,P143&gt;=$AB$2,$AB$1,P143&gt;=$AA$2,$AA$1,P143&gt;=$Z$2,$Z$1,P143&gt;=$Y$2,$Y$1,P143&gt;=$X$2,$X$1,P143&gt;=$W$2,$W$1,P143&lt;$W$2,$V$1),(IF(AND($N$2&gt;=$T$3,$N$2&lt;$U$3),_xlfn.IFS(P143&gt;=$AD$3,$AD$1,P143&gt;=$AC$3,$AC$1,P143&gt;=$AB$3,$AB$1,P143&gt;=$AA$3,$AA$1,P143&gt;=$Z$3,$Z$1,P143&gt;=$Y$3,$Y$1,P143&gt;=$X$3,$X$1,P143&gt;=$W$3,$W$1,P143&lt;$W$2,$V$1),(IF(AND($N$2&gt;=$T$4,$N$2&lt;$U$4),_xlfn.IFS(P143&gt;=$AD$4,$AD$1,P143&gt;=$AC$4,$AC$1,P143&gt;=$AB$4,$AB$1,P143&gt;=$AA$4,$AA$1,P143&gt;=$Z$4,$Z$1,P143&gt;=$Y$4,$Y$1,P143&gt;=$X$4,$X$1,P143&gt;=$W$4,$W$1,P143&lt;$W$2,$V$1),(IF(AND($N$2&gt;=$T$5,$N$2&lt;$U$5),_xlfn.IFS(P143&gt;=$AD$5,$AD$1,P143&gt;=$AC$5,$AC$1,P143&gt;=$AB$5,$AB$1,P143&gt;=$AA$5,$AA$1,P143&gt;=$Z$5,$Z$1,P143&gt;=$Y$5,$Y$1,P143&gt;=$X$5,$X$1,P143&gt;=$W$5,$W$1,P143&lt;$W$2,$V$1),(IF(AND($N$2&gt;=$T$6,$N$2&lt;$U$6),_xlfn.IFS(P143&gt;=$AD$6,$AD$1,P143&gt;=$AC$6,$AC$1,P143&gt;=$AB$6,$AB$1,P143&gt;=$AA$6,$AA$1,P143&gt;=$Z$6,$Z$1,P143&gt;=$Y$6,$Y$1,P143&gt;=$X$6,$X$1,P143&gt;=$W$6,$W$1,P143&lt;$W$2,$V$1),(IF(AND($N$2&gt;=$T$7,$N$2&lt;$U$7),_xlfn.IFS(P143&gt;=$AD$7,$AD$1,P143&gt;=$AC$7,$AC$1,P143&gt;=$AB$7,$AB$1,P143&gt;=$AA$7,$AA$1,P143&gt;=$Z$7,$Z$1,P143&gt;=$Y$7,$Y$1,P143&gt;=$X$7,$X$1,P143&gt;=$W$7,$W$1,P143&lt;$W$2,$V$1),(IF(AND($N$2&gt;=$T$8,$N$2&lt;$U$8),_xlfn.IFS(P143&gt;=$AD$8,$AD$1,P143&gt;=$AC$8,$AC$1,P143&gt;=$AB$8,$AB$1,P143&gt;=$AA$8,$AA$1,P143&gt;=$Z$8,$Z$1,P143&gt;=$Y$8,$Y$1,P143&gt;=$X$8,$X$1,P143&gt;=$W$8,$W$1,P143&lt;$W$2,$V$1),(IF(AND($N$2&gt;=$T$9,$N$2&lt;$U$9),_xlfn.IFS(P143&gt;=$AD$9,$AD$1,P143&gt;=$AC$9,$AC$1,P143&gt;=$AB$9,$AB$1,P143&gt;=$AA$9,$AA$1,P143&gt;=$Z$9,$Z$1,P143&gt;=$Y$9,$Y$1,P143&gt;=$X$9,$X$1,P143&gt;=$W$9,$W$1),$W$1))))))))))))))),IF(AND($N$2&gt;=$T$2,$N$2&lt;=$U$2),IF(P143&gt;=$W$2,$W$1,$V$1),IF(AND($N$2&gt;=$T$3,$N$2&lt;$U$3),IF(P143&gt;=$W$3,$W$1,$V$1),IF(AND($N$2&gt;=$T$4,$N$2&lt;$U$4),IF(P143&gt;=$W$4,$W$1,$V$1),IF(AND($N$2&gt;=$T$5,$N$2&lt;$U$5),IF(P143&gt;=$W$5,$W$1,$V$1),IF(AND($N$2&gt;=$T$6,$N$2&lt;$U$6),IF(P143&gt;=$W$6,$W$1,$V$1),IF(AND($N$2&gt;=$T$7,$N$2&lt;$U$7),IF(P143&gt;=$W$7,$W$1,$V$1),IF(AND($N$2&gt;=$T$8,$N$2&lt;$U$8),IF(P143&gt;=$W$8,$W$1,$V$1),IF(AND($N$2&gt;=$T$9,$N$2&lt;$U$9),IF(P143&gt;=$W$9,$W$1,$V$1),""))))))))),"")</f>
        <v>DC</v>
      </c>
      <c r="M143" s="9" t="str" cm="1">
        <f t="array" ref="M143">IF(E143&lt;&gt;"",IF(AND(E143&lt;&gt;"GR",E143&gt;=40,J143&gt;=30),_xlfn.IFS(Q143&gt;=$AG$2,$AD$19,Q143&gt;=$AG$3,$AC$19,Q143&gt;=$AG$4,$AB$19,Q143&gt;=$AG$5,$AA$19,Q143&gt;=$AG$6,$Z$19,Q143&gt;=$AG$7,$Y$19,Q143&gt;=$AG$8,$X$19,Q143&gt;=$AG$9,$V$19),L143),"")</f>
        <v>DC</v>
      </c>
      <c r="N143" s="9"/>
      <c r="O143" s="9"/>
      <c r="P143" s="9">
        <f t="shared" si="20"/>
        <v>48</v>
      </c>
      <c r="Q143" s="9">
        <f t="shared" si="21"/>
        <v>48</v>
      </c>
      <c r="R143" s="9">
        <f t="shared" si="22"/>
        <v>-0.21</v>
      </c>
    </row>
    <row r="144" spans="1:18" x14ac:dyDescent="0.35">
      <c r="A144" s="3" t="s">
        <v>8</v>
      </c>
      <c r="B144" s="3">
        <v>143</v>
      </c>
      <c r="C144" s="3">
        <v>32</v>
      </c>
      <c r="D144" s="3">
        <v>51</v>
      </c>
      <c r="E144" s="3" t="s">
        <v>34</v>
      </c>
      <c r="F144" s="22">
        <f t="shared" si="23"/>
        <v>51</v>
      </c>
      <c r="G144" s="22">
        <f t="shared" si="24"/>
        <v>32</v>
      </c>
      <c r="H144" s="22">
        <f t="shared" si="25"/>
        <v>51</v>
      </c>
      <c r="I144" s="9">
        <f t="shared" si="26"/>
        <v>43.4</v>
      </c>
      <c r="J144" s="9">
        <f t="shared" si="18"/>
        <v>43.4</v>
      </c>
      <c r="K144" s="10">
        <f t="shared" si="19"/>
        <v>1883.56</v>
      </c>
      <c r="L144" s="9" t="str" cm="1">
        <f t="array" ref="L144">IF(D144&lt;&gt;"",IF(AND(H144&gt;=40,I144&gt;=30),IF(AND($N$2&gt;=$T$2,$N$2&lt;=$U$2),_xlfn.IFS(P144&gt;=$AD$2,$AD$1,P144&gt;=$AC$2,$AC$1,P144&gt;=$AB$2,$AB$1,P144&gt;=$AA$2,$AA$1,P144&gt;=$Z$2,$Z$1,P144&gt;=$Y$2,$Y$1,P144&gt;=$X$2,$X$1,P144&gt;=$W$2,$W$1,P144&lt;$W$2,$V$1),(IF(AND($N$2&gt;=$T$3,$N$2&lt;$U$3),_xlfn.IFS(P144&gt;=$AD$3,$AD$1,P144&gt;=$AC$3,$AC$1,P144&gt;=$AB$3,$AB$1,P144&gt;=$AA$3,$AA$1,P144&gt;=$Z$3,$Z$1,P144&gt;=$Y$3,$Y$1,P144&gt;=$X$3,$X$1,P144&gt;=$W$3,$W$1,P144&lt;$W$2,$V$1),(IF(AND($N$2&gt;=$T$4,$N$2&lt;$U$4),_xlfn.IFS(P144&gt;=$AD$4,$AD$1,P144&gt;=$AC$4,$AC$1,P144&gt;=$AB$4,$AB$1,P144&gt;=$AA$4,$AA$1,P144&gt;=$Z$4,$Z$1,P144&gt;=$Y$4,$Y$1,P144&gt;=$X$4,$X$1,P144&gt;=$W$4,$W$1,P144&lt;$W$2,$V$1),(IF(AND($N$2&gt;=$T$5,$N$2&lt;$U$5),_xlfn.IFS(P144&gt;=$AD$5,$AD$1,P144&gt;=$AC$5,$AC$1,P144&gt;=$AB$5,$AB$1,P144&gt;=$AA$5,$AA$1,P144&gt;=$Z$5,$Z$1,P144&gt;=$Y$5,$Y$1,P144&gt;=$X$5,$X$1,P144&gt;=$W$5,$W$1,P144&lt;$W$2,$V$1),(IF(AND($N$2&gt;=$T$6,$N$2&lt;$U$6),_xlfn.IFS(P144&gt;=$AD$6,$AD$1,P144&gt;=$AC$6,$AC$1,P144&gt;=$AB$6,$AB$1,P144&gt;=$AA$6,$AA$1,P144&gt;=$Z$6,$Z$1,P144&gt;=$Y$6,$Y$1,P144&gt;=$X$6,$X$1,P144&gt;=$W$6,$W$1,P144&lt;$W$2,$V$1),(IF(AND($N$2&gt;=$T$7,$N$2&lt;$U$7),_xlfn.IFS(P144&gt;=$AD$7,$AD$1,P144&gt;=$AC$7,$AC$1,P144&gt;=$AB$7,$AB$1,P144&gt;=$AA$7,$AA$1,P144&gt;=$Z$7,$Z$1,P144&gt;=$Y$7,$Y$1,P144&gt;=$X$7,$X$1,P144&gt;=$W$7,$W$1,P144&lt;$W$2,$V$1),(IF(AND($N$2&gt;=$T$8,$N$2&lt;$U$8),_xlfn.IFS(P144&gt;=$AD$8,$AD$1,P144&gt;=$AC$8,$AC$1,P144&gt;=$AB$8,$AB$1,P144&gt;=$AA$8,$AA$1,P144&gt;=$Z$8,$Z$1,P144&gt;=$Y$8,$Y$1,P144&gt;=$X$8,$X$1,P144&gt;=$W$8,$W$1,P144&lt;$W$2,$V$1),(IF(AND($N$2&gt;=$T$9,$N$2&lt;$U$9),_xlfn.IFS(P144&gt;=$AD$9,$AD$1,P144&gt;=$AC$9,$AC$1,P144&gt;=$AB$9,$AB$1,P144&gt;=$AA$9,$AA$1,P144&gt;=$Z$9,$Z$1,P144&gt;=$Y$9,$Y$1,P144&gt;=$X$9,$X$1,P144&gt;=$W$9,$W$1),$W$1))))))))))))))),IF(AND($N$2&gt;=$T$2,$N$2&lt;=$U$2),IF(P144&gt;=$W$2,$W$1,$V$1),IF(AND($N$2&gt;=$T$3,$N$2&lt;$U$3),IF(P144&gt;=$W$3,$W$1,$V$1),IF(AND($N$2&gt;=$T$4,$N$2&lt;$U$4),IF(P144&gt;=$W$4,$W$1,$V$1),IF(AND($N$2&gt;=$T$5,$N$2&lt;$U$5),IF(P144&gt;=$W$5,$W$1,$V$1),IF(AND($N$2&gt;=$T$6,$N$2&lt;$U$6),IF(P144&gt;=$W$6,$W$1,$V$1),IF(AND($N$2&gt;=$T$7,$N$2&lt;$U$7),IF(P144&gt;=$W$7,$W$1,$V$1),IF(AND($N$2&gt;=$T$8,$N$2&lt;$U$8),IF(P144&gt;=$W$8,$W$1,$V$1),IF(AND($N$2&gt;=$T$9,$N$2&lt;$U$9),IF(P144&gt;=$W$9,$W$1,$V$1),""))))))))),"")</f>
        <v>DC</v>
      </c>
      <c r="M144" s="9" t="str" cm="1">
        <f t="array" ref="M144">IF(E144&lt;&gt;"",IF(AND(E144&lt;&gt;"GR",E144&gt;=40,J144&gt;=30),_xlfn.IFS(Q144&gt;=$AG$2,$AD$19,Q144&gt;=$AG$3,$AC$19,Q144&gt;=$AG$4,$AB$19,Q144&gt;=$AG$5,$AA$19,Q144&gt;=$AG$6,$Z$19,Q144&gt;=$AG$7,$Y$19,Q144&gt;=$AG$8,$X$19,Q144&gt;=$AG$9,$V$19),L144),"")</f>
        <v>DC</v>
      </c>
      <c r="N144" s="9"/>
      <c r="O144" s="9"/>
      <c r="P144" s="9">
        <f t="shared" si="20"/>
        <v>48</v>
      </c>
      <c r="Q144" s="9">
        <f t="shared" si="21"/>
        <v>48</v>
      </c>
      <c r="R144" s="9">
        <f t="shared" si="22"/>
        <v>-0.23</v>
      </c>
    </row>
    <row r="145" spans="1:18" x14ac:dyDescent="0.35">
      <c r="A145" s="3" t="s">
        <v>8</v>
      </c>
      <c r="B145" s="3">
        <v>144</v>
      </c>
      <c r="C145" s="3">
        <v>32</v>
      </c>
      <c r="D145" s="3">
        <v>23</v>
      </c>
      <c r="E145" s="3">
        <v>50</v>
      </c>
      <c r="F145" s="22">
        <f t="shared" si="23"/>
        <v>50</v>
      </c>
      <c r="G145" s="22">
        <f t="shared" si="24"/>
        <v>32</v>
      </c>
      <c r="H145" s="22">
        <f t="shared" si="25"/>
        <v>23</v>
      </c>
      <c r="I145" s="9">
        <f t="shared" si="26"/>
        <v>26.6</v>
      </c>
      <c r="J145" s="9">
        <f t="shared" si="18"/>
        <v>42.8</v>
      </c>
      <c r="K145" s="10">
        <f t="shared" si="19"/>
        <v>707.56000000000006</v>
      </c>
      <c r="L145" s="9" t="str" cm="1">
        <f t="array" ref="L145">IF(D145&lt;&gt;"",IF(AND(H145&gt;=40,I145&gt;=30),IF(AND($N$2&gt;=$T$2,$N$2&lt;=$U$2),_xlfn.IFS(P145&gt;=$AD$2,$AD$1,P145&gt;=$AC$2,$AC$1,P145&gt;=$AB$2,$AB$1,P145&gt;=$AA$2,$AA$1,P145&gt;=$Z$2,$Z$1,P145&gt;=$Y$2,$Y$1,P145&gt;=$X$2,$X$1,P145&gt;=$W$2,$W$1,P145&lt;$W$2,$V$1),(IF(AND($N$2&gt;=$T$3,$N$2&lt;$U$3),_xlfn.IFS(P145&gt;=$AD$3,$AD$1,P145&gt;=$AC$3,$AC$1,P145&gt;=$AB$3,$AB$1,P145&gt;=$AA$3,$AA$1,P145&gt;=$Z$3,$Z$1,P145&gt;=$Y$3,$Y$1,P145&gt;=$X$3,$X$1,P145&gt;=$W$3,$W$1,P145&lt;$W$2,$V$1),(IF(AND($N$2&gt;=$T$4,$N$2&lt;$U$4),_xlfn.IFS(P145&gt;=$AD$4,$AD$1,P145&gt;=$AC$4,$AC$1,P145&gt;=$AB$4,$AB$1,P145&gt;=$AA$4,$AA$1,P145&gt;=$Z$4,$Z$1,P145&gt;=$Y$4,$Y$1,P145&gt;=$X$4,$X$1,P145&gt;=$W$4,$W$1,P145&lt;$W$2,$V$1),(IF(AND($N$2&gt;=$T$5,$N$2&lt;$U$5),_xlfn.IFS(P145&gt;=$AD$5,$AD$1,P145&gt;=$AC$5,$AC$1,P145&gt;=$AB$5,$AB$1,P145&gt;=$AA$5,$AA$1,P145&gt;=$Z$5,$Z$1,P145&gt;=$Y$5,$Y$1,P145&gt;=$X$5,$X$1,P145&gt;=$W$5,$W$1,P145&lt;$W$2,$V$1),(IF(AND($N$2&gt;=$T$6,$N$2&lt;$U$6),_xlfn.IFS(P145&gt;=$AD$6,$AD$1,P145&gt;=$AC$6,$AC$1,P145&gt;=$AB$6,$AB$1,P145&gt;=$AA$6,$AA$1,P145&gt;=$Z$6,$Z$1,P145&gt;=$Y$6,$Y$1,P145&gt;=$X$6,$X$1,P145&gt;=$W$6,$W$1,P145&lt;$W$2,$V$1),(IF(AND($N$2&gt;=$T$7,$N$2&lt;$U$7),_xlfn.IFS(P145&gt;=$AD$7,$AD$1,P145&gt;=$AC$7,$AC$1,P145&gt;=$AB$7,$AB$1,P145&gt;=$AA$7,$AA$1,P145&gt;=$Z$7,$Z$1,P145&gt;=$Y$7,$Y$1,P145&gt;=$X$7,$X$1,P145&gt;=$W$7,$W$1,P145&lt;$W$2,$V$1),(IF(AND($N$2&gt;=$T$8,$N$2&lt;$U$8),_xlfn.IFS(P145&gt;=$AD$8,$AD$1,P145&gt;=$AC$8,$AC$1,P145&gt;=$AB$8,$AB$1,P145&gt;=$AA$8,$AA$1,P145&gt;=$Z$8,$Z$1,P145&gt;=$Y$8,$Y$1,P145&gt;=$X$8,$X$1,P145&gt;=$W$8,$W$1,P145&lt;$W$2,$V$1),(IF(AND($N$2&gt;=$T$9,$N$2&lt;$U$9),_xlfn.IFS(P145&gt;=$AD$9,$AD$1,P145&gt;=$AC$9,$AC$1,P145&gt;=$AB$9,$AB$1,P145&gt;=$AA$9,$AA$1,P145&gt;=$Z$9,$Z$1,P145&gt;=$Y$9,$Y$1,P145&gt;=$X$9,$X$1,P145&gt;=$W$9,$W$1),$W$1))))))))))))))),IF(AND($N$2&gt;=$T$2,$N$2&lt;=$U$2),IF(P145&gt;=$W$2,$W$1,$V$1),IF(AND($N$2&gt;=$T$3,$N$2&lt;$U$3),IF(P145&gt;=$W$3,$W$1,$V$1),IF(AND($N$2&gt;=$T$4,$N$2&lt;$U$4),IF(P145&gt;=$W$4,$W$1,$V$1),IF(AND($N$2&gt;=$T$5,$N$2&lt;$U$5),IF(P145&gt;=$W$5,$W$1,$V$1),IF(AND($N$2&gt;=$T$6,$N$2&lt;$U$6),IF(P145&gt;=$W$6,$W$1,$V$1),IF(AND($N$2&gt;=$T$7,$N$2&lt;$U$7),IF(P145&gt;=$W$7,$W$1,$V$1),IF(AND($N$2&gt;=$T$8,$N$2&lt;$U$8),IF(P145&gt;=$W$8,$W$1,$V$1),IF(AND($N$2&gt;=$T$9,$N$2&lt;$U$9),IF(P145&gt;=$W$9,$W$1,$V$1),""))))))))),"")</f>
        <v>FD</v>
      </c>
      <c r="M145" s="9" t="str" cm="1">
        <f t="array" ref="M145">IF(E145&lt;&gt;"",IF(AND(E145&lt;&gt;"GR",E145&gt;=40,J145&gt;=30),_xlfn.IFS(Q145&gt;=$AG$2,$AD$19,Q145&gt;=$AG$3,$AC$19,Q145&gt;=$AG$4,$AB$19,Q145&gt;=$AG$5,$AA$19,Q145&gt;=$AG$6,$Z$19,Q145&gt;=$AG$7,$Y$19,Q145&gt;=$AG$8,$X$19,Q145&gt;=$AG$9,$V$19),L145),"")</f>
        <v>DC</v>
      </c>
      <c r="N145" s="9"/>
      <c r="O145" s="9"/>
      <c r="P145" s="9">
        <f t="shared" si="20"/>
        <v>36</v>
      </c>
      <c r="Q145" s="9">
        <f t="shared" si="21"/>
        <v>47</v>
      </c>
      <c r="R145" s="9">
        <f t="shared" si="22"/>
        <v>-1.38</v>
      </c>
    </row>
    <row r="146" spans="1:18" x14ac:dyDescent="0.35">
      <c r="A146" s="3" t="s">
        <v>8</v>
      </c>
      <c r="B146" s="3">
        <v>145</v>
      </c>
      <c r="C146" s="3">
        <v>32</v>
      </c>
      <c r="D146" s="3">
        <v>33</v>
      </c>
      <c r="E146" s="3">
        <v>50</v>
      </c>
      <c r="F146" s="22">
        <f t="shared" si="23"/>
        <v>50</v>
      </c>
      <c r="G146" s="22">
        <f t="shared" si="24"/>
        <v>32</v>
      </c>
      <c r="H146" s="22">
        <f t="shared" si="25"/>
        <v>33</v>
      </c>
      <c r="I146" s="9">
        <f t="shared" si="26"/>
        <v>32.6</v>
      </c>
      <c r="J146" s="9">
        <f t="shared" si="18"/>
        <v>42.8</v>
      </c>
      <c r="K146" s="10">
        <f t="shared" si="19"/>
        <v>1062.76</v>
      </c>
      <c r="L146" s="9" t="str" cm="1">
        <f t="array" ref="L146">IF(D146&lt;&gt;"",IF(AND(H146&gt;=40,I146&gt;=30),IF(AND($N$2&gt;=$T$2,$N$2&lt;=$U$2),_xlfn.IFS(P146&gt;=$AD$2,$AD$1,P146&gt;=$AC$2,$AC$1,P146&gt;=$AB$2,$AB$1,P146&gt;=$AA$2,$AA$1,P146&gt;=$Z$2,$Z$1,P146&gt;=$Y$2,$Y$1,P146&gt;=$X$2,$X$1,P146&gt;=$W$2,$W$1,P146&lt;$W$2,$V$1),(IF(AND($N$2&gt;=$T$3,$N$2&lt;$U$3),_xlfn.IFS(P146&gt;=$AD$3,$AD$1,P146&gt;=$AC$3,$AC$1,P146&gt;=$AB$3,$AB$1,P146&gt;=$AA$3,$AA$1,P146&gt;=$Z$3,$Z$1,P146&gt;=$Y$3,$Y$1,P146&gt;=$X$3,$X$1,P146&gt;=$W$3,$W$1,P146&lt;$W$2,$V$1),(IF(AND($N$2&gt;=$T$4,$N$2&lt;$U$4),_xlfn.IFS(P146&gt;=$AD$4,$AD$1,P146&gt;=$AC$4,$AC$1,P146&gt;=$AB$4,$AB$1,P146&gt;=$AA$4,$AA$1,P146&gt;=$Z$4,$Z$1,P146&gt;=$Y$4,$Y$1,P146&gt;=$X$4,$X$1,P146&gt;=$W$4,$W$1,P146&lt;$W$2,$V$1),(IF(AND($N$2&gt;=$T$5,$N$2&lt;$U$5),_xlfn.IFS(P146&gt;=$AD$5,$AD$1,P146&gt;=$AC$5,$AC$1,P146&gt;=$AB$5,$AB$1,P146&gt;=$AA$5,$AA$1,P146&gt;=$Z$5,$Z$1,P146&gt;=$Y$5,$Y$1,P146&gt;=$X$5,$X$1,P146&gt;=$W$5,$W$1,P146&lt;$W$2,$V$1),(IF(AND($N$2&gt;=$T$6,$N$2&lt;$U$6),_xlfn.IFS(P146&gt;=$AD$6,$AD$1,P146&gt;=$AC$6,$AC$1,P146&gt;=$AB$6,$AB$1,P146&gt;=$AA$6,$AA$1,P146&gt;=$Z$6,$Z$1,P146&gt;=$Y$6,$Y$1,P146&gt;=$X$6,$X$1,P146&gt;=$W$6,$W$1,P146&lt;$W$2,$V$1),(IF(AND($N$2&gt;=$T$7,$N$2&lt;$U$7),_xlfn.IFS(P146&gt;=$AD$7,$AD$1,P146&gt;=$AC$7,$AC$1,P146&gt;=$AB$7,$AB$1,P146&gt;=$AA$7,$AA$1,P146&gt;=$Z$7,$Z$1,P146&gt;=$Y$7,$Y$1,P146&gt;=$X$7,$X$1,P146&gt;=$W$7,$W$1,P146&lt;$W$2,$V$1),(IF(AND($N$2&gt;=$T$8,$N$2&lt;$U$8),_xlfn.IFS(P146&gt;=$AD$8,$AD$1,P146&gt;=$AC$8,$AC$1,P146&gt;=$AB$8,$AB$1,P146&gt;=$AA$8,$AA$1,P146&gt;=$Z$8,$Z$1,P146&gt;=$Y$8,$Y$1,P146&gt;=$X$8,$X$1,P146&gt;=$W$8,$W$1,P146&lt;$W$2,$V$1),(IF(AND($N$2&gt;=$T$9,$N$2&lt;$U$9),_xlfn.IFS(P146&gt;=$AD$9,$AD$1,P146&gt;=$AC$9,$AC$1,P146&gt;=$AB$9,$AB$1,P146&gt;=$AA$9,$AA$1,P146&gt;=$Z$9,$Z$1,P146&gt;=$Y$9,$Y$1,P146&gt;=$X$9,$X$1,P146&gt;=$W$9,$W$1),$W$1))))))))))))))),IF(AND($N$2&gt;=$T$2,$N$2&lt;=$U$2),IF(P146&gt;=$W$2,$W$1,$V$1),IF(AND($N$2&gt;=$T$3,$N$2&lt;$U$3),IF(P146&gt;=$W$3,$W$1,$V$1),IF(AND($N$2&gt;=$T$4,$N$2&lt;$U$4),IF(P146&gt;=$W$4,$W$1,$V$1),IF(AND($N$2&gt;=$T$5,$N$2&lt;$U$5),IF(P146&gt;=$W$5,$W$1,$V$1),IF(AND($N$2&gt;=$T$6,$N$2&lt;$U$6),IF(P146&gt;=$W$6,$W$1,$V$1),IF(AND($N$2&gt;=$T$7,$N$2&lt;$U$7),IF(P146&gt;=$W$7,$W$1,$V$1),IF(AND($N$2&gt;=$T$8,$N$2&lt;$U$8),IF(P146&gt;=$W$8,$W$1,$V$1),IF(AND($N$2&gt;=$T$9,$N$2&lt;$U$9),IF(P146&gt;=$W$9,$W$1,$V$1),""))))))))),"")</f>
        <v>FD</v>
      </c>
      <c r="M146" s="9" t="str" cm="1">
        <f t="array" ref="M146">IF(E146&lt;&gt;"",IF(AND(E146&lt;&gt;"GR",E146&gt;=40,J146&gt;=30),_xlfn.IFS(Q146&gt;=$AG$2,$AD$19,Q146&gt;=$AG$3,$AC$19,Q146&gt;=$AG$4,$AB$19,Q146&gt;=$AG$5,$AA$19,Q146&gt;=$AG$6,$Z$19,Q146&gt;=$AG$7,$Y$19,Q146&gt;=$AG$8,$X$19,Q146&gt;=$AG$9,$V$19),L146),"")</f>
        <v>DC</v>
      </c>
      <c r="N146" s="9"/>
      <c r="O146" s="9"/>
      <c r="P146" s="9">
        <f t="shared" si="20"/>
        <v>40</v>
      </c>
      <c r="Q146" s="9">
        <f t="shared" si="21"/>
        <v>47</v>
      </c>
      <c r="R146" s="9">
        <f t="shared" si="22"/>
        <v>-0.97</v>
      </c>
    </row>
    <row r="147" spans="1:18" x14ac:dyDescent="0.35">
      <c r="A147" s="3" t="s">
        <v>8</v>
      </c>
      <c r="B147" s="3">
        <v>146</v>
      </c>
      <c r="C147" s="3">
        <v>14</v>
      </c>
      <c r="D147" s="3">
        <v>62</v>
      </c>
      <c r="E147" s="3" t="s">
        <v>34</v>
      </c>
      <c r="F147" s="22">
        <f t="shared" si="23"/>
        <v>62</v>
      </c>
      <c r="G147" s="22">
        <f t="shared" si="24"/>
        <v>14</v>
      </c>
      <c r="H147" s="22">
        <f t="shared" si="25"/>
        <v>62</v>
      </c>
      <c r="I147" s="9">
        <f t="shared" si="26"/>
        <v>42.8</v>
      </c>
      <c r="J147" s="9">
        <f t="shared" si="18"/>
        <v>42.8</v>
      </c>
      <c r="K147" s="10">
        <f t="shared" si="19"/>
        <v>1831.8399999999997</v>
      </c>
      <c r="L147" s="9" t="str" cm="1">
        <f t="array" ref="L147">IF(D147&lt;&gt;"",IF(AND(H147&gt;=40,I147&gt;=30),IF(AND($N$2&gt;=$T$2,$N$2&lt;=$U$2),_xlfn.IFS(P147&gt;=$AD$2,$AD$1,P147&gt;=$AC$2,$AC$1,P147&gt;=$AB$2,$AB$1,P147&gt;=$AA$2,$AA$1,P147&gt;=$Z$2,$Z$1,P147&gt;=$Y$2,$Y$1,P147&gt;=$X$2,$X$1,P147&gt;=$W$2,$W$1,P147&lt;$W$2,$V$1),(IF(AND($N$2&gt;=$T$3,$N$2&lt;$U$3),_xlfn.IFS(P147&gt;=$AD$3,$AD$1,P147&gt;=$AC$3,$AC$1,P147&gt;=$AB$3,$AB$1,P147&gt;=$AA$3,$AA$1,P147&gt;=$Z$3,$Z$1,P147&gt;=$Y$3,$Y$1,P147&gt;=$X$3,$X$1,P147&gt;=$W$3,$W$1,P147&lt;$W$2,$V$1),(IF(AND($N$2&gt;=$T$4,$N$2&lt;$U$4),_xlfn.IFS(P147&gt;=$AD$4,$AD$1,P147&gt;=$AC$4,$AC$1,P147&gt;=$AB$4,$AB$1,P147&gt;=$AA$4,$AA$1,P147&gt;=$Z$4,$Z$1,P147&gt;=$Y$4,$Y$1,P147&gt;=$X$4,$X$1,P147&gt;=$W$4,$W$1,P147&lt;$W$2,$V$1),(IF(AND($N$2&gt;=$T$5,$N$2&lt;$U$5),_xlfn.IFS(P147&gt;=$AD$5,$AD$1,P147&gt;=$AC$5,$AC$1,P147&gt;=$AB$5,$AB$1,P147&gt;=$AA$5,$AA$1,P147&gt;=$Z$5,$Z$1,P147&gt;=$Y$5,$Y$1,P147&gt;=$X$5,$X$1,P147&gt;=$W$5,$W$1,P147&lt;$W$2,$V$1),(IF(AND($N$2&gt;=$T$6,$N$2&lt;$U$6),_xlfn.IFS(P147&gt;=$AD$6,$AD$1,P147&gt;=$AC$6,$AC$1,P147&gt;=$AB$6,$AB$1,P147&gt;=$AA$6,$AA$1,P147&gt;=$Z$6,$Z$1,P147&gt;=$Y$6,$Y$1,P147&gt;=$X$6,$X$1,P147&gt;=$W$6,$W$1,P147&lt;$W$2,$V$1),(IF(AND($N$2&gt;=$T$7,$N$2&lt;$U$7),_xlfn.IFS(P147&gt;=$AD$7,$AD$1,P147&gt;=$AC$7,$AC$1,P147&gt;=$AB$7,$AB$1,P147&gt;=$AA$7,$AA$1,P147&gt;=$Z$7,$Z$1,P147&gt;=$Y$7,$Y$1,P147&gt;=$X$7,$X$1,P147&gt;=$W$7,$W$1,P147&lt;$W$2,$V$1),(IF(AND($N$2&gt;=$T$8,$N$2&lt;$U$8),_xlfn.IFS(P147&gt;=$AD$8,$AD$1,P147&gt;=$AC$8,$AC$1,P147&gt;=$AB$8,$AB$1,P147&gt;=$AA$8,$AA$1,P147&gt;=$Z$8,$Z$1,P147&gt;=$Y$8,$Y$1,P147&gt;=$X$8,$X$1,P147&gt;=$W$8,$W$1,P147&lt;$W$2,$V$1),(IF(AND($N$2&gt;=$T$9,$N$2&lt;$U$9),_xlfn.IFS(P147&gt;=$AD$9,$AD$1,P147&gt;=$AC$9,$AC$1,P147&gt;=$AB$9,$AB$1,P147&gt;=$AA$9,$AA$1,P147&gt;=$Z$9,$Z$1,P147&gt;=$Y$9,$Y$1,P147&gt;=$X$9,$X$1,P147&gt;=$W$9,$W$1),$W$1))))))))))))))),IF(AND($N$2&gt;=$T$2,$N$2&lt;=$U$2),IF(P147&gt;=$W$2,$W$1,$V$1),IF(AND($N$2&gt;=$T$3,$N$2&lt;$U$3),IF(P147&gt;=$W$3,$W$1,$V$1),IF(AND($N$2&gt;=$T$4,$N$2&lt;$U$4),IF(P147&gt;=$W$4,$W$1,$V$1),IF(AND($N$2&gt;=$T$5,$N$2&lt;$U$5),IF(P147&gt;=$W$5,$W$1,$V$1),IF(AND($N$2&gt;=$T$6,$N$2&lt;$U$6),IF(P147&gt;=$W$6,$W$1,$V$1),IF(AND($N$2&gt;=$T$7,$N$2&lt;$U$7),IF(P147&gt;=$W$7,$W$1,$V$1),IF(AND($N$2&gt;=$T$8,$N$2&lt;$U$8),IF(P147&gt;=$W$8,$W$1,$V$1),IF(AND($N$2&gt;=$T$9,$N$2&lt;$U$9),IF(P147&gt;=$W$9,$W$1,$V$1),""))))))))),"")</f>
        <v>DC</v>
      </c>
      <c r="M147" s="9" t="str" cm="1">
        <f t="array" ref="M147">IF(E147&lt;&gt;"",IF(AND(E147&lt;&gt;"GR",E147&gt;=40,J147&gt;=30),_xlfn.IFS(Q147&gt;=$AG$2,$AD$19,Q147&gt;=$AG$3,$AC$19,Q147&gt;=$AG$4,$AB$19,Q147&gt;=$AG$5,$AA$19,Q147&gt;=$AG$6,$Z$19,Q147&gt;=$AG$7,$Y$19,Q147&gt;=$AG$8,$X$19,Q147&gt;=$AG$9,$V$19),L147),"")</f>
        <v>DC</v>
      </c>
      <c r="N147" s="9"/>
      <c r="O147" s="9"/>
      <c r="P147" s="9">
        <f t="shared" si="20"/>
        <v>47</v>
      </c>
      <c r="Q147" s="9">
        <f t="shared" si="21"/>
        <v>47</v>
      </c>
      <c r="R147" s="9">
        <f t="shared" si="22"/>
        <v>-0.27</v>
      </c>
    </row>
    <row r="148" spans="1:18" x14ac:dyDescent="0.35">
      <c r="A148" s="3" t="s">
        <v>8</v>
      </c>
      <c r="B148" s="3">
        <v>147</v>
      </c>
      <c r="C148" s="3">
        <v>29</v>
      </c>
      <c r="D148" s="3">
        <v>52</v>
      </c>
      <c r="E148" s="3" t="s">
        <v>34</v>
      </c>
      <c r="F148" s="22">
        <f t="shared" si="23"/>
        <v>52</v>
      </c>
      <c r="G148" s="22">
        <f t="shared" si="24"/>
        <v>29</v>
      </c>
      <c r="H148" s="22">
        <f t="shared" si="25"/>
        <v>52</v>
      </c>
      <c r="I148" s="9">
        <f t="shared" si="26"/>
        <v>42.8</v>
      </c>
      <c r="J148" s="9">
        <f t="shared" si="18"/>
        <v>42.8</v>
      </c>
      <c r="K148" s="10">
        <f t="shared" si="19"/>
        <v>1831.8399999999997</v>
      </c>
      <c r="L148" s="9" t="str" cm="1">
        <f t="array" ref="L148">IF(D148&lt;&gt;"",IF(AND(H148&gt;=40,I148&gt;=30),IF(AND($N$2&gt;=$T$2,$N$2&lt;=$U$2),_xlfn.IFS(P148&gt;=$AD$2,$AD$1,P148&gt;=$AC$2,$AC$1,P148&gt;=$AB$2,$AB$1,P148&gt;=$AA$2,$AA$1,P148&gt;=$Z$2,$Z$1,P148&gt;=$Y$2,$Y$1,P148&gt;=$X$2,$X$1,P148&gt;=$W$2,$W$1,P148&lt;$W$2,$V$1),(IF(AND($N$2&gt;=$T$3,$N$2&lt;$U$3),_xlfn.IFS(P148&gt;=$AD$3,$AD$1,P148&gt;=$AC$3,$AC$1,P148&gt;=$AB$3,$AB$1,P148&gt;=$AA$3,$AA$1,P148&gt;=$Z$3,$Z$1,P148&gt;=$Y$3,$Y$1,P148&gt;=$X$3,$X$1,P148&gt;=$W$3,$W$1,P148&lt;$W$2,$V$1),(IF(AND($N$2&gt;=$T$4,$N$2&lt;$U$4),_xlfn.IFS(P148&gt;=$AD$4,$AD$1,P148&gt;=$AC$4,$AC$1,P148&gt;=$AB$4,$AB$1,P148&gt;=$AA$4,$AA$1,P148&gt;=$Z$4,$Z$1,P148&gt;=$Y$4,$Y$1,P148&gt;=$X$4,$X$1,P148&gt;=$W$4,$W$1,P148&lt;$W$2,$V$1),(IF(AND($N$2&gt;=$T$5,$N$2&lt;$U$5),_xlfn.IFS(P148&gt;=$AD$5,$AD$1,P148&gt;=$AC$5,$AC$1,P148&gt;=$AB$5,$AB$1,P148&gt;=$AA$5,$AA$1,P148&gt;=$Z$5,$Z$1,P148&gt;=$Y$5,$Y$1,P148&gt;=$X$5,$X$1,P148&gt;=$W$5,$W$1,P148&lt;$W$2,$V$1),(IF(AND($N$2&gt;=$T$6,$N$2&lt;$U$6),_xlfn.IFS(P148&gt;=$AD$6,$AD$1,P148&gt;=$AC$6,$AC$1,P148&gt;=$AB$6,$AB$1,P148&gt;=$AA$6,$AA$1,P148&gt;=$Z$6,$Z$1,P148&gt;=$Y$6,$Y$1,P148&gt;=$X$6,$X$1,P148&gt;=$W$6,$W$1,P148&lt;$W$2,$V$1),(IF(AND($N$2&gt;=$T$7,$N$2&lt;$U$7),_xlfn.IFS(P148&gt;=$AD$7,$AD$1,P148&gt;=$AC$7,$AC$1,P148&gt;=$AB$7,$AB$1,P148&gt;=$AA$7,$AA$1,P148&gt;=$Z$7,$Z$1,P148&gt;=$Y$7,$Y$1,P148&gt;=$X$7,$X$1,P148&gt;=$W$7,$W$1,P148&lt;$W$2,$V$1),(IF(AND($N$2&gt;=$T$8,$N$2&lt;$U$8),_xlfn.IFS(P148&gt;=$AD$8,$AD$1,P148&gt;=$AC$8,$AC$1,P148&gt;=$AB$8,$AB$1,P148&gt;=$AA$8,$AA$1,P148&gt;=$Z$8,$Z$1,P148&gt;=$Y$8,$Y$1,P148&gt;=$X$8,$X$1,P148&gt;=$W$8,$W$1,P148&lt;$W$2,$V$1),(IF(AND($N$2&gt;=$T$9,$N$2&lt;$U$9),_xlfn.IFS(P148&gt;=$AD$9,$AD$1,P148&gt;=$AC$9,$AC$1,P148&gt;=$AB$9,$AB$1,P148&gt;=$AA$9,$AA$1,P148&gt;=$Z$9,$Z$1,P148&gt;=$Y$9,$Y$1,P148&gt;=$X$9,$X$1,P148&gt;=$W$9,$W$1),$W$1))))))))))))))),IF(AND($N$2&gt;=$T$2,$N$2&lt;=$U$2),IF(P148&gt;=$W$2,$W$1,$V$1),IF(AND($N$2&gt;=$T$3,$N$2&lt;$U$3),IF(P148&gt;=$W$3,$W$1,$V$1),IF(AND($N$2&gt;=$T$4,$N$2&lt;$U$4),IF(P148&gt;=$W$4,$W$1,$V$1),IF(AND($N$2&gt;=$T$5,$N$2&lt;$U$5),IF(P148&gt;=$W$5,$W$1,$V$1),IF(AND($N$2&gt;=$T$6,$N$2&lt;$U$6),IF(P148&gt;=$W$6,$W$1,$V$1),IF(AND($N$2&gt;=$T$7,$N$2&lt;$U$7),IF(P148&gt;=$W$7,$W$1,$V$1),IF(AND($N$2&gt;=$T$8,$N$2&lt;$U$8),IF(P148&gt;=$W$8,$W$1,$V$1),IF(AND($N$2&gt;=$T$9,$N$2&lt;$U$9),IF(P148&gt;=$W$9,$W$1,$V$1),""))))))))),"")</f>
        <v>DC</v>
      </c>
      <c r="M148" s="9" t="str" cm="1">
        <f t="array" ref="M148">IF(E148&lt;&gt;"",IF(AND(E148&lt;&gt;"GR",E148&gt;=40,J148&gt;=30),_xlfn.IFS(Q148&gt;=$AG$2,$AD$19,Q148&gt;=$AG$3,$AC$19,Q148&gt;=$AG$4,$AB$19,Q148&gt;=$AG$5,$AA$19,Q148&gt;=$AG$6,$Z$19,Q148&gt;=$AG$7,$Y$19,Q148&gt;=$AG$8,$X$19,Q148&gt;=$AG$9,$V$19),L148),"")</f>
        <v>DC</v>
      </c>
      <c r="N148" s="9"/>
      <c r="O148" s="9"/>
      <c r="P148" s="9">
        <f t="shared" si="20"/>
        <v>47</v>
      </c>
      <c r="Q148" s="9">
        <f t="shared" si="21"/>
        <v>47</v>
      </c>
      <c r="R148" s="9">
        <f t="shared" si="22"/>
        <v>-0.27</v>
      </c>
    </row>
    <row r="149" spans="1:18" x14ac:dyDescent="0.35">
      <c r="A149" s="3" t="s">
        <v>8</v>
      </c>
      <c r="B149" s="3">
        <v>148</v>
      </c>
      <c r="C149" s="3">
        <v>24</v>
      </c>
      <c r="D149" s="3" t="s">
        <v>34</v>
      </c>
      <c r="E149" s="3">
        <v>55</v>
      </c>
      <c r="F149" s="22">
        <f t="shared" si="23"/>
        <v>55</v>
      </c>
      <c r="G149" s="22">
        <f t="shared" si="24"/>
        <v>24</v>
      </c>
      <c r="H149" s="22">
        <f t="shared" si="25"/>
        <v>0</v>
      </c>
      <c r="I149" s="9">
        <f t="shared" si="26"/>
        <v>9.6000000000000014</v>
      </c>
      <c r="J149" s="9">
        <f t="shared" si="18"/>
        <v>42.6</v>
      </c>
      <c r="K149" s="10">
        <f t="shared" si="19"/>
        <v>92.160000000000025</v>
      </c>
      <c r="L149" s="9" t="str" cm="1">
        <f t="array" ref="L149">IF(D149&lt;&gt;"",IF(AND(H149&gt;=40,I149&gt;=30),IF(AND($N$2&gt;=$T$2,$N$2&lt;=$U$2),_xlfn.IFS(P149&gt;=$AD$2,$AD$1,P149&gt;=$AC$2,$AC$1,P149&gt;=$AB$2,$AB$1,P149&gt;=$AA$2,$AA$1,P149&gt;=$Z$2,$Z$1,P149&gt;=$Y$2,$Y$1,P149&gt;=$X$2,$X$1,P149&gt;=$W$2,$W$1,P149&lt;$W$2,$V$1),(IF(AND($N$2&gt;=$T$3,$N$2&lt;$U$3),_xlfn.IFS(P149&gt;=$AD$3,$AD$1,P149&gt;=$AC$3,$AC$1,P149&gt;=$AB$3,$AB$1,P149&gt;=$AA$3,$AA$1,P149&gt;=$Z$3,$Z$1,P149&gt;=$Y$3,$Y$1,P149&gt;=$X$3,$X$1,P149&gt;=$W$3,$W$1,P149&lt;$W$2,$V$1),(IF(AND($N$2&gt;=$T$4,$N$2&lt;$U$4),_xlfn.IFS(P149&gt;=$AD$4,$AD$1,P149&gt;=$AC$4,$AC$1,P149&gt;=$AB$4,$AB$1,P149&gt;=$AA$4,$AA$1,P149&gt;=$Z$4,$Z$1,P149&gt;=$Y$4,$Y$1,P149&gt;=$X$4,$X$1,P149&gt;=$W$4,$W$1,P149&lt;$W$2,$V$1),(IF(AND($N$2&gt;=$T$5,$N$2&lt;$U$5),_xlfn.IFS(P149&gt;=$AD$5,$AD$1,P149&gt;=$AC$5,$AC$1,P149&gt;=$AB$5,$AB$1,P149&gt;=$AA$5,$AA$1,P149&gt;=$Z$5,$Z$1,P149&gt;=$Y$5,$Y$1,P149&gt;=$X$5,$X$1,P149&gt;=$W$5,$W$1,P149&lt;$W$2,$V$1),(IF(AND($N$2&gt;=$T$6,$N$2&lt;$U$6),_xlfn.IFS(P149&gt;=$AD$6,$AD$1,P149&gt;=$AC$6,$AC$1,P149&gt;=$AB$6,$AB$1,P149&gt;=$AA$6,$AA$1,P149&gt;=$Z$6,$Z$1,P149&gt;=$Y$6,$Y$1,P149&gt;=$X$6,$X$1,P149&gt;=$W$6,$W$1,P149&lt;$W$2,$V$1),(IF(AND($N$2&gt;=$T$7,$N$2&lt;$U$7),_xlfn.IFS(P149&gt;=$AD$7,$AD$1,P149&gt;=$AC$7,$AC$1,P149&gt;=$AB$7,$AB$1,P149&gt;=$AA$7,$AA$1,P149&gt;=$Z$7,$Z$1,P149&gt;=$Y$7,$Y$1,P149&gt;=$X$7,$X$1,P149&gt;=$W$7,$W$1,P149&lt;$W$2,$V$1),(IF(AND($N$2&gt;=$T$8,$N$2&lt;$U$8),_xlfn.IFS(P149&gt;=$AD$8,$AD$1,P149&gt;=$AC$8,$AC$1,P149&gt;=$AB$8,$AB$1,P149&gt;=$AA$8,$AA$1,P149&gt;=$Z$8,$Z$1,P149&gt;=$Y$8,$Y$1,P149&gt;=$X$8,$X$1,P149&gt;=$W$8,$W$1,P149&lt;$W$2,$V$1),(IF(AND($N$2&gt;=$T$9,$N$2&lt;$U$9),_xlfn.IFS(P149&gt;=$AD$9,$AD$1,P149&gt;=$AC$9,$AC$1,P149&gt;=$AB$9,$AB$1,P149&gt;=$AA$9,$AA$1,P149&gt;=$Z$9,$Z$1,P149&gt;=$Y$9,$Y$1,P149&gt;=$X$9,$X$1,P149&gt;=$W$9,$W$1),$W$1))))))))))))))),IF(AND($N$2&gt;=$T$2,$N$2&lt;=$U$2),IF(P149&gt;=$W$2,$W$1,$V$1),IF(AND($N$2&gt;=$T$3,$N$2&lt;$U$3),IF(P149&gt;=$W$3,$W$1,$V$1),IF(AND($N$2&gt;=$T$4,$N$2&lt;$U$4),IF(P149&gt;=$W$4,$W$1,$V$1),IF(AND($N$2&gt;=$T$5,$N$2&lt;$U$5),IF(P149&gt;=$W$5,$W$1,$V$1),IF(AND($N$2&gt;=$T$6,$N$2&lt;$U$6),IF(P149&gt;=$W$6,$W$1,$V$1),IF(AND($N$2&gt;=$T$7,$N$2&lt;$U$7),IF(P149&gt;=$W$7,$W$1,$V$1),IF(AND($N$2&gt;=$T$8,$N$2&lt;$U$8),IF(P149&gt;=$W$8,$W$1,$V$1),IF(AND($N$2&gt;=$T$9,$N$2&lt;$U$9),IF(P149&gt;=$W$9,$W$1,$V$1),""))))))))),"")</f>
        <v>FF</v>
      </c>
      <c r="M149" s="9" t="str" cm="1">
        <f t="array" ref="M149">IF(E149&lt;&gt;"",IF(AND(E149&lt;&gt;"GR",E149&gt;=40,J149&gt;=30),_xlfn.IFS(Q149&gt;=$AG$2,$AD$19,Q149&gt;=$AG$3,$AC$19,Q149&gt;=$AG$4,$AB$19,Q149&gt;=$AG$5,$AA$19,Q149&gt;=$AG$6,$Z$19,Q149&gt;=$AG$7,$Y$19,Q149&gt;=$AG$8,$X$19,Q149&gt;=$AG$9,$V$19),L149),"")</f>
        <v>DC</v>
      </c>
      <c r="N149" s="9"/>
      <c r="O149" s="9"/>
      <c r="P149" s="9">
        <f t="shared" si="20"/>
        <v>25</v>
      </c>
      <c r="Q149" s="9">
        <f t="shared" si="21"/>
        <v>47</v>
      </c>
      <c r="R149" s="9">
        <f t="shared" si="22"/>
        <v>-2.5499999999999998</v>
      </c>
    </row>
    <row r="150" spans="1:18" x14ac:dyDescent="0.35">
      <c r="A150" s="3" t="s">
        <v>8</v>
      </c>
      <c r="B150" s="3">
        <v>149</v>
      </c>
      <c r="C150" s="3">
        <v>18</v>
      </c>
      <c r="D150" s="3">
        <v>59</v>
      </c>
      <c r="E150" s="3" t="s">
        <v>34</v>
      </c>
      <c r="F150" s="22">
        <f t="shared" si="23"/>
        <v>59</v>
      </c>
      <c r="G150" s="22">
        <f t="shared" si="24"/>
        <v>18</v>
      </c>
      <c r="H150" s="22">
        <f t="shared" si="25"/>
        <v>59</v>
      </c>
      <c r="I150" s="9">
        <f t="shared" si="26"/>
        <v>42.6</v>
      </c>
      <c r="J150" s="9">
        <f t="shared" si="18"/>
        <v>42.6</v>
      </c>
      <c r="K150" s="10">
        <f t="shared" si="19"/>
        <v>1814.7600000000002</v>
      </c>
      <c r="L150" s="9" t="str" cm="1">
        <f t="array" ref="L150">IF(D150&lt;&gt;"",IF(AND(H150&gt;=40,I150&gt;=30),IF(AND($N$2&gt;=$T$2,$N$2&lt;=$U$2),_xlfn.IFS(P150&gt;=$AD$2,$AD$1,P150&gt;=$AC$2,$AC$1,P150&gt;=$AB$2,$AB$1,P150&gt;=$AA$2,$AA$1,P150&gt;=$Z$2,$Z$1,P150&gt;=$Y$2,$Y$1,P150&gt;=$X$2,$X$1,P150&gt;=$W$2,$W$1,P150&lt;$W$2,$V$1),(IF(AND($N$2&gt;=$T$3,$N$2&lt;$U$3),_xlfn.IFS(P150&gt;=$AD$3,$AD$1,P150&gt;=$AC$3,$AC$1,P150&gt;=$AB$3,$AB$1,P150&gt;=$AA$3,$AA$1,P150&gt;=$Z$3,$Z$1,P150&gt;=$Y$3,$Y$1,P150&gt;=$X$3,$X$1,P150&gt;=$W$3,$W$1,P150&lt;$W$2,$V$1),(IF(AND($N$2&gt;=$T$4,$N$2&lt;$U$4),_xlfn.IFS(P150&gt;=$AD$4,$AD$1,P150&gt;=$AC$4,$AC$1,P150&gt;=$AB$4,$AB$1,P150&gt;=$AA$4,$AA$1,P150&gt;=$Z$4,$Z$1,P150&gt;=$Y$4,$Y$1,P150&gt;=$X$4,$X$1,P150&gt;=$W$4,$W$1,P150&lt;$W$2,$V$1),(IF(AND($N$2&gt;=$T$5,$N$2&lt;$U$5),_xlfn.IFS(P150&gt;=$AD$5,$AD$1,P150&gt;=$AC$5,$AC$1,P150&gt;=$AB$5,$AB$1,P150&gt;=$AA$5,$AA$1,P150&gt;=$Z$5,$Z$1,P150&gt;=$Y$5,$Y$1,P150&gt;=$X$5,$X$1,P150&gt;=$W$5,$W$1,P150&lt;$W$2,$V$1),(IF(AND($N$2&gt;=$T$6,$N$2&lt;$U$6),_xlfn.IFS(P150&gt;=$AD$6,$AD$1,P150&gt;=$AC$6,$AC$1,P150&gt;=$AB$6,$AB$1,P150&gt;=$AA$6,$AA$1,P150&gt;=$Z$6,$Z$1,P150&gt;=$Y$6,$Y$1,P150&gt;=$X$6,$X$1,P150&gt;=$W$6,$W$1,P150&lt;$W$2,$V$1),(IF(AND($N$2&gt;=$T$7,$N$2&lt;$U$7),_xlfn.IFS(P150&gt;=$AD$7,$AD$1,P150&gt;=$AC$7,$AC$1,P150&gt;=$AB$7,$AB$1,P150&gt;=$AA$7,$AA$1,P150&gt;=$Z$7,$Z$1,P150&gt;=$Y$7,$Y$1,P150&gt;=$X$7,$X$1,P150&gt;=$W$7,$W$1,P150&lt;$W$2,$V$1),(IF(AND($N$2&gt;=$T$8,$N$2&lt;$U$8),_xlfn.IFS(P150&gt;=$AD$8,$AD$1,P150&gt;=$AC$8,$AC$1,P150&gt;=$AB$8,$AB$1,P150&gt;=$AA$8,$AA$1,P150&gt;=$Z$8,$Z$1,P150&gt;=$Y$8,$Y$1,P150&gt;=$X$8,$X$1,P150&gt;=$W$8,$W$1,P150&lt;$W$2,$V$1),(IF(AND($N$2&gt;=$T$9,$N$2&lt;$U$9),_xlfn.IFS(P150&gt;=$AD$9,$AD$1,P150&gt;=$AC$9,$AC$1,P150&gt;=$AB$9,$AB$1,P150&gt;=$AA$9,$AA$1,P150&gt;=$Z$9,$Z$1,P150&gt;=$Y$9,$Y$1,P150&gt;=$X$9,$X$1,P150&gt;=$W$9,$W$1),$W$1))))))))))))))),IF(AND($N$2&gt;=$T$2,$N$2&lt;=$U$2),IF(P150&gt;=$W$2,$W$1,$V$1),IF(AND($N$2&gt;=$T$3,$N$2&lt;$U$3),IF(P150&gt;=$W$3,$W$1,$V$1),IF(AND($N$2&gt;=$T$4,$N$2&lt;$U$4),IF(P150&gt;=$W$4,$W$1,$V$1),IF(AND($N$2&gt;=$T$5,$N$2&lt;$U$5),IF(P150&gt;=$W$5,$W$1,$V$1),IF(AND($N$2&gt;=$T$6,$N$2&lt;$U$6),IF(P150&gt;=$W$6,$W$1,$V$1),IF(AND($N$2&gt;=$T$7,$N$2&lt;$U$7),IF(P150&gt;=$W$7,$W$1,$V$1),IF(AND($N$2&gt;=$T$8,$N$2&lt;$U$8),IF(P150&gt;=$W$8,$W$1,$V$1),IF(AND($N$2&gt;=$T$9,$N$2&lt;$U$9),IF(P150&gt;=$W$9,$W$1,$V$1),""))))))))),"")</f>
        <v>DC</v>
      </c>
      <c r="M150" s="9" t="str" cm="1">
        <f t="array" ref="M150">IF(E150&lt;&gt;"",IF(AND(E150&lt;&gt;"GR",E150&gt;=40,J150&gt;=30),_xlfn.IFS(Q150&gt;=$AG$2,$AD$19,Q150&gt;=$AG$3,$AC$19,Q150&gt;=$AG$4,$AB$19,Q150&gt;=$AG$5,$AA$19,Q150&gt;=$AG$6,$Z$19,Q150&gt;=$AG$7,$Y$19,Q150&gt;=$AG$8,$X$19,Q150&gt;=$AG$9,$V$19),L150),"")</f>
        <v>DC</v>
      </c>
      <c r="N150" s="9"/>
      <c r="O150" s="9"/>
      <c r="P150" s="9">
        <f t="shared" si="20"/>
        <v>47</v>
      </c>
      <c r="Q150" s="9">
        <f t="shared" si="21"/>
        <v>47</v>
      </c>
      <c r="R150" s="9">
        <f t="shared" si="22"/>
        <v>-0.28000000000000003</v>
      </c>
    </row>
    <row r="151" spans="1:18" x14ac:dyDescent="0.35">
      <c r="A151" s="3" t="s">
        <v>8</v>
      </c>
      <c r="B151" s="3">
        <v>150</v>
      </c>
      <c r="C151" s="3">
        <v>46</v>
      </c>
      <c r="D151" s="3">
        <v>40</v>
      </c>
      <c r="E151" s="3" t="s">
        <v>34</v>
      </c>
      <c r="F151" s="22">
        <f t="shared" si="23"/>
        <v>40</v>
      </c>
      <c r="G151" s="22">
        <f t="shared" si="24"/>
        <v>46</v>
      </c>
      <c r="H151" s="22">
        <f t="shared" si="25"/>
        <v>40</v>
      </c>
      <c r="I151" s="9">
        <f t="shared" si="26"/>
        <v>42.400000000000006</v>
      </c>
      <c r="J151" s="9">
        <f t="shared" si="18"/>
        <v>42.4</v>
      </c>
      <c r="K151" s="10">
        <f t="shared" si="19"/>
        <v>1797.7600000000004</v>
      </c>
      <c r="L151" s="9" t="str" cm="1">
        <f t="array" ref="L151">IF(D151&lt;&gt;"",IF(AND(H151&gt;=40,I151&gt;=30),IF(AND($N$2&gt;=$T$2,$N$2&lt;=$U$2),_xlfn.IFS(P151&gt;=$AD$2,$AD$1,P151&gt;=$AC$2,$AC$1,P151&gt;=$AB$2,$AB$1,P151&gt;=$AA$2,$AA$1,P151&gt;=$Z$2,$Z$1,P151&gt;=$Y$2,$Y$1,P151&gt;=$X$2,$X$1,P151&gt;=$W$2,$W$1,P151&lt;$W$2,$V$1),(IF(AND($N$2&gt;=$T$3,$N$2&lt;$U$3),_xlfn.IFS(P151&gt;=$AD$3,$AD$1,P151&gt;=$AC$3,$AC$1,P151&gt;=$AB$3,$AB$1,P151&gt;=$AA$3,$AA$1,P151&gt;=$Z$3,$Z$1,P151&gt;=$Y$3,$Y$1,P151&gt;=$X$3,$X$1,P151&gt;=$W$3,$W$1,P151&lt;$W$2,$V$1),(IF(AND($N$2&gt;=$T$4,$N$2&lt;$U$4),_xlfn.IFS(P151&gt;=$AD$4,$AD$1,P151&gt;=$AC$4,$AC$1,P151&gt;=$AB$4,$AB$1,P151&gt;=$AA$4,$AA$1,P151&gt;=$Z$4,$Z$1,P151&gt;=$Y$4,$Y$1,P151&gt;=$X$4,$X$1,P151&gt;=$W$4,$W$1,P151&lt;$W$2,$V$1),(IF(AND($N$2&gt;=$T$5,$N$2&lt;$U$5),_xlfn.IFS(P151&gt;=$AD$5,$AD$1,P151&gt;=$AC$5,$AC$1,P151&gt;=$AB$5,$AB$1,P151&gt;=$AA$5,$AA$1,P151&gt;=$Z$5,$Z$1,P151&gt;=$Y$5,$Y$1,P151&gt;=$X$5,$X$1,P151&gt;=$W$5,$W$1,P151&lt;$W$2,$V$1),(IF(AND($N$2&gt;=$T$6,$N$2&lt;$U$6),_xlfn.IFS(P151&gt;=$AD$6,$AD$1,P151&gt;=$AC$6,$AC$1,P151&gt;=$AB$6,$AB$1,P151&gt;=$AA$6,$AA$1,P151&gt;=$Z$6,$Z$1,P151&gt;=$Y$6,$Y$1,P151&gt;=$X$6,$X$1,P151&gt;=$W$6,$W$1,P151&lt;$W$2,$V$1),(IF(AND($N$2&gt;=$T$7,$N$2&lt;$U$7),_xlfn.IFS(P151&gt;=$AD$7,$AD$1,P151&gt;=$AC$7,$AC$1,P151&gt;=$AB$7,$AB$1,P151&gt;=$AA$7,$AA$1,P151&gt;=$Z$7,$Z$1,P151&gt;=$Y$7,$Y$1,P151&gt;=$X$7,$X$1,P151&gt;=$W$7,$W$1,P151&lt;$W$2,$V$1),(IF(AND($N$2&gt;=$T$8,$N$2&lt;$U$8),_xlfn.IFS(P151&gt;=$AD$8,$AD$1,P151&gt;=$AC$8,$AC$1,P151&gt;=$AB$8,$AB$1,P151&gt;=$AA$8,$AA$1,P151&gt;=$Z$8,$Z$1,P151&gt;=$Y$8,$Y$1,P151&gt;=$X$8,$X$1,P151&gt;=$W$8,$W$1,P151&lt;$W$2,$V$1),(IF(AND($N$2&gt;=$T$9,$N$2&lt;$U$9),_xlfn.IFS(P151&gt;=$AD$9,$AD$1,P151&gt;=$AC$9,$AC$1,P151&gt;=$AB$9,$AB$1,P151&gt;=$AA$9,$AA$1,P151&gt;=$Z$9,$Z$1,P151&gt;=$Y$9,$Y$1,P151&gt;=$X$9,$X$1,P151&gt;=$W$9,$W$1),$W$1))))))))))))))),IF(AND($N$2&gt;=$T$2,$N$2&lt;=$U$2),IF(P151&gt;=$W$2,$W$1,$V$1),IF(AND($N$2&gt;=$T$3,$N$2&lt;$U$3),IF(P151&gt;=$W$3,$W$1,$V$1),IF(AND($N$2&gt;=$T$4,$N$2&lt;$U$4),IF(P151&gt;=$W$4,$W$1,$V$1),IF(AND($N$2&gt;=$T$5,$N$2&lt;$U$5),IF(P151&gt;=$W$5,$W$1,$V$1),IF(AND($N$2&gt;=$T$6,$N$2&lt;$U$6),IF(P151&gt;=$W$6,$W$1,$V$1),IF(AND($N$2&gt;=$T$7,$N$2&lt;$U$7),IF(P151&gt;=$W$7,$W$1,$V$1),IF(AND($N$2&gt;=$T$8,$N$2&lt;$U$8),IF(P151&gt;=$W$8,$W$1,$V$1),IF(AND($N$2&gt;=$T$9,$N$2&lt;$U$9),IF(P151&gt;=$W$9,$W$1,$V$1),""))))))))),"")</f>
        <v>DC</v>
      </c>
      <c r="M151" s="9" t="str" cm="1">
        <f t="array" ref="M151">IF(E151&lt;&gt;"",IF(AND(E151&lt;&gt;"GR",E151&gt;=40,J151&gt;=30),_xlfn.IFS(Q151&gt;=$AG$2,$AD$19,Q151&gt;=$AG$3,$AC$19,Q151&gt;=$AG$4,$AB$19,Q151&gt;=$AG$5,$AA$19,Q151&gt;=$AG$6,$Z$19,Q151&gt;=$AG$7,$Y$19,Q151&gt;=$AG$8,$X$19,Q151&gt;=$AG$9,$V$19),L151),"")</f>
        <v>DC</v>
      </c>
      <c r="N151" s="9"/>
      <c r="O151" s="9"/>
      <c r="P151" s="9">
        <f t="shared" si="20"/>
        <v>47</v>
      </c>
      <c r="Q151" s="9">
        <f t="shared" si="21"/>
        <v>47</v>
      </c>
      <c r="R151" s="9">
        <f t="shared" si="22"/>
        <v>-0.3</v>
      </c>
    </row>
    <row r="152" spans="1:18" x14ac:dyDescent="0.35">
      <c r="A152" s="3" t="s">
        <v>8</v>
      </c>
      <c r="B152" s="3">
        <v>151</v>
      </c>
      <c r="C152" s="3">
        <v>28</v>
      </c>
      <c r="D152" s="3">
        <v>52</v>
      </c>
      <c r="E152" s="3" t="s">
        <v>34</v>
      </c>
      <c r="F152" s="22">
        <f t="shared" si="23"/>
        <v>52</v>
      </c>
      <c r="G152" s="22">
        <f t="shared" si="24"/>
        <v>28</v>
      </c>
      <c r="H152" s="22">
        <f t="shared" si="25"/>
        <v>52</v>
      </c>
      <c r="I152" s="9">
        <f t="shared" si="26"/>
        <v>42.4</v>
      </c>
      <c r="J152" s="9">
        <f t="shared" si="18"/>
        <v>42.4</v>
      </c>
      <c r="K152" s="10">
        <f t="shared" si="19"/>
        <v>1797.76</v>
      </c>
      <c r="L152" s="9" t="str" cm="1">
        <f t="array" ref="L152">IF(D152&lt;&gt;"",IF(AND(H152&gt;=40,I152&gt;=30),IF(AND($N$2&gt;=$T$2,$N$2&lt;=$U$2),_xlfn.IFS(P152&gt;=$AD$2,$AD$1,P152&gt;=$AC$2,$AC$1,P152&gt;=$AB$2,$AB$1,P152&gt;=$AA$2,$AA$1,P152&gt;=$Z$2,$Z$1,P152&gt;=$Y$2,$Y$1,P152&gt;=$X$2,$X$1,P152&gt;=$W$2,$W$1,P152&lt;$W$2,$V$1),(IF(AND($N$2&gt;=$T$3,$N$2&lt;$U$3),_xlfn.IFS(P152&gt;=$AD$3,$AD$1,P152&gt;=$AC$3,$AC$1,P152&gt;=$AB$3,$AB$1,P152&gt;=$AA$3,$AA$1,P152&gt;=$Z$3,$Z$1,P152&gt;=$Y$3,$Y$1,P152&gt;=$X$3,$X$1,P152&gt;=$W$3,$W$1,P152&lt;$W$2,$V$1),(IF(AND($N$2&gt;=$T$4,$N$2&lt;$U$4),_xlfn.IFS(P152&gt;=$AD$4,$AD$1,P152&gt;=$AC$4,$AC$1,P152&gt;=$AB$4,$AB$1,P152&gt;=$AA$4,$AA$1,P152&gt;=$Z$4,$Z$1,P152&gt;=$Y$4,$Y$1,P152&gt;=$X$4,$X$1,P152&gt;=$W$4,$W$1,P152&lt;$W$2,$V$1),(IF(AND($N$2&gt;=$T$5,$N$2&lt;$U$5),_xlfn.IFS(P152&gt;=$AD$5,$AD$1,P152&gt;=$AC$5,$AC$1,P152&gt;=$AB$5,$AB$1,P152&gt;=$AA$5,$AA$1,P152&gt;=$Z$5,$Z$1,P152&gt;=$Y$5,$Y$1,P152&gt;=$X$5,$X$1,P152&gt;=$W$5,$W$1,P152&lt;$W$2,$V$1),(IF(AND($N$2&gt;=$T$6,$N$2&lt;$U$6),_xlfn.IFS(P152&gt;=$AD$6,$AD$1,P152&gt;=$AC$6,$AC$1,P152&gt;=$AB$6,$AB$1,P152&gt;=$AA$6,$AA$1,P152&gt;=$Z$6,$Z$1,P152&gt;=$Y$6,$Y$1,P152&gt;=$X$6,$X$1,P152&gt;=$W$6,$W$1,P152&lt;$W$2,$V$1),(IF(AND($N$2&gt;=$T$7,$N$2&lt;$U$7),_xlfn.IFS(P152&gt;=$AD$7,$AD$1,P152&gt;=$AC$7,$AC$1,P152&gt;=$AB$7,$AB$1,P152&gt;=$AA$7,$AA$1,P152&gt;=$Z$7,$Z$1,P152&gt;=$Y$7,$Y$1,P152&gt;=$X$7,$X$1,P152&gt;=$W$7,$W$1,P152&lt;$W$2,$V$1),(IF(AND($N$2&gt;=$T$8,$N$2&lt;$U$8),_xlfn.IFS(P152&gt;=$AD$8,$AD$1,P152&gt;=$AC$8,$AC$1,P152&gt;=$AB$8,$AB$1,P152&gt;=$AA$8,$AA$1,P152&gt;=$Z$8,$Z$1,P152&gt;=$Y$8,$Y$1,P152&gt;=$X$8,$X$1,P152&gt;=$W$8,$W$1,P152&lt;$W$2,$V$1),(IF(AND($N$2&gt;=$T$9,$N$2&lt;$U$9),_xlfn.IFS(P152&gt;=$AD$9,$AD$1,P152&gt;=$AC$9,$AC$1,P152&gt;=$AB$9,$AB$1,P152&gt;=$AA$9,$AA$1,P152&gt;=$Z$9,$Z$1,P152&gt;=$Y$9,$Y$1,P152&gt;=$X$9,$X$1,P152&gt;=$W$9,$W$1),$W$1))))))))))))))),IF(AND($N$2&gt;=$T$2,$N$2&lt;=$U$2),IF(P152&gt;=$W$2,$W$1,$V$1),IF(AND($N$2&gt;=$T$3,$N$2&lt;$U$3),IF(P152&gt;=$W$3,$W$1,$V$1),IF(AND($N$2&gt;=$T$4,$N$2&lt;$U$4),IF(P152&gt;=$W$4,$W$1,$V$1),IF(AND($N$2&gt;=$T$5,$N$2&lt;$U$5),IF(P152&gt;=$W$5,$W$1,$V$1),IF(AND($N$2&gt;=$T$6,$N$2&lt;$U$6),IF(P152&gt;=$W$6,$W$1,$V$1),IF(AND($N$2&gt;=$T$7,$N$2&lt;$U$7),IF(P152&gt;=$W$7,$W$1,$V$1),IF(AND($N$2&gt;=$T$8,$N$2&lt;$U$8),IF(P152&gt;=$W$8,$W$1,$V$1),IF(AND($N$2&gt;=$T$9,$N$2&lt;$U$9),IF(P152&gt;=$W$9,$W$1,$V$1),""))))))))),"")</f>
        <v>DC</v>
      </c>
      <c r="M152" s="9" t="str" cm="1">
        <f t="array" ref="M152">IF(E152&lt;&gt;"",IF(AND(E152&lt;&gt;"GR",E152&gt;=40,J152&gt;=30),_xlfn.IFS(Q152&gt;=$AG$2,$AD$19,Q152&gt;=$AG$3,$AC$19,Q152&gt;=$AG$4,$AB$19,Q152&gt;=$AG$5,$AA$19,Q152&gt;=$AG$6,$Z$19,Q152&gt;=$AG$7,$Y$19,Q152&gt;=$AG$8,$X$19,Q152&gt;=$AG$9,$V$19),L152),"")</f>
        <v>DC</v>
      </c>
      <c r="N152" s="9"/>
      <c r="O152" s="9"/>
      <c r="P152" s="9">
        <f t="shared" si="20"/>
        <v>47</v>
      </c>
      <c r="Q152" s="9">
        <f t="shared" si="21"/>
        <v>47</v>
      </c>
      <c r="R152" s="9">
        <f t="shared" si="22"/>
        <v>-0.3</v>
      </c>
    </row>
    <row r="153" spans="1:18" x14ac:dyDescent="0.35">
      <c r="A153" s="3" t="s">
        <v>8</v>
      </c>
      <c r="B153" s="3">
        <v>152</v>
      </c>
      <c r="C153" s="3">
        <v>35</v>
      </c>
      <c r="D153" s="3">
        <v>47</v>
      </c>
      <c r="E153" s="3" t="s">
        <v>34</v>
      </c>
      <c r="F153" s="22">
        <f t="shared" si="23"/>
        <v>47</v>
      </c>
      <c r="G153" s="22">
        <f t="shared" si="24"/>
        <v>35</v>
      </c>
      <c r="H153" s="22">
        <f t="shared" si="25"/>
        <v>47</v>
      </c>
      <c r="I153" s="9">
        <f t="shared" si="26"/>
        <v>42.2</v>
      </c>
      <c r="J153" s="9">
        <f t="shared" si="18"/>
        <v>42.2</v>
      </c>
      <c r="K153" s="10">
        <f t="shared" si="19"/>
        <v>1780.8400000000001</v>
      </c>
      <c r="L153" s="9" t="str" cm="1">
        <f t="array" ref="L153">IF(D153&lt;&gt;"",IF(AND(H153&gt;=40,I153&gt;=30),IF(AND($N$2&gt;=$T$2,$N$2&lt;=$U$2),_xlfn.IFS(P153&gt;=$AD$2,$AD$1,P153&gt;=$AC$2,$AC$1,P153&gt;=$AB$2,$AB$1,P153&gt;=$AA$2,$AA$1,P153&gt;=$Z$2,$Z$1,P153&gt;=$Y$2,$Y$1,P153&gt;=$X$2,$X$1,P153&gt;=$W$2,$W$1,P153&lt;$W$2,$V$1),(IF(AND($N$2&gt;=$T$3,$N$2&lt;$U$3),_xlfn.IFS(P153&gt;=$AD$3,$AD$1,P153&gt;=$AC$3,$AC$1,P153&gt;=$AB$3,$AB$1,P153&gt;=$AA$3,$AA$1,P153&gt;=$Z$3,$Z$1,P153&gt;=$Y$3,$Y$1,P153&gt;=$X$3,$X$1,P153&gt;=$W$3,$W$1,P153&lt;$W$2,$V$1),(IF(AND($N$2&gt;=$T$4,$N$2&lt;$U$4),_xlfn.IFS(P153&gt;=$AD$4,$AD$1,P153&gt;=$AC$4,$AC$1,P153&gt;=$AB$4,$AB$1,P153&gt;=$AA$4,$AA$1,P153&gt;=$Z$4,$Z$1,P153&gt;=$Y$4,$Y$1,P153&gt;=$X$4,$X$1,P153&gt;=$W$4,$W$1,P153&lt;$W$2,$V$1),(IF(AND($N$2&gt;=$T$5,$N$2&lt;$U$5),_xlfn.IFS(P153&gt;=$AD$5,$AD$1,P153&gt;=$AC$5,$AC$1,P153&gt;=$AB$5,$AB$1,P153&gt;=$AA$5,$AA$1,P153&gt;=$Z$5,$Z$1,P153&gt;=$Y$5,$Y$1,P153&gt;=$X$5,$X$1,P153&gt;=$W$5,$W$1,P153&lt;$W$2,$V$1),(IF(AND($N$2&gt;=$T$6,$N$2&lt;$U$6),_xlfn.IFS(P153&gt;=$AD$6,$AD$1,P153&gt;=$AC$6,$AC$1,P153&gt;=$AB$6,$AB$1,P153&gt;=$AA$6,$AA$1,P153&gt;=$Z$6,$Z$1,P153&gt;=$Y$6,$Y$1,P153&gt;=$X$6,$X$1,P153&gt;=$W$6,$W$1,P153&lt;$W$2,$V$1),(IF(AND($N$2&gt;=$T$7,$N$2&lt;$U$7),_xlfn.IFS(P153&gt;=$AD$7,$AD$1,P153&gt;=$AC$7,$AC$1,P153&gt;=$AB$7,$AB$1,P153&gt;=$AA$7,$AA$1,P153&gt;=$Z$7,$Z$1,P153&gt;=$Y$7,$Y$1,P153&gt;=$X$7,$X$1,P153&gt;=$W$7,$W$1,P153&lt;$W$2,$V$1),(IF(AND($N$2&gt;=$T$8,$N$2&lt;$U$8),_xlfn.IFS(P153&gt;=$AD$8,$AD$1,P153&gt;=$AC$8,$AC$1,P153&gt;=$AB$8,$AB$1,P153&gt;=$AA$8,$AA$1,P153&gt;=$Z$8,$Z$1,P153&gt;=$Y$8,$Y$1,P153&gt;=$X$8,$X$1,P153&gt;=$W$8,$W$1,P153&lt;$W$2,$V$1),(IF(AND($N$2&gt;=$T$9,$N$2&lt;$U$9),_xlfn.IFS(P153&gt;=$AD$9,$AD$1,P153&gt;=$AC$9,$AC$1,P153&gt;=$AB$9,$AB$1,P153&gt;=$AA$9,$AA$1,P153&gt;=$Z$9,$Z$1,P153&gt;=$Y$9,$Y$1,P153&gt;=$X$9,$X$1,P153&gt;=$W$9,$W$1),$W$1))))))))))))))),IF(AND($N$2&gt;=$T$2,$N$2&lt;=$U$2),IF(P153&gt;=$W$2,$W$1,$V$1),IF(AND($N$2&gt;=$T$3,$N$2&lt;$U$3),IF(P153&gt;=$W$3,$W$1,$V$1),IF(AND($N$2&gt;=$T$4,$N$2&lt;$U$4),IF(P153&gt;=$W$4,$W$1,$V$1),IF(AND($N$2&gt;=$T$5,$N$2&lt;$U$5),IF(P153&gt;=$W$5,$W$1,$V$1),IF(AND($N$2&gt;=$T$6,$N$2&lt;$U$6),IF(P153&gt;=$W$6,$W$1,$V$1),IF(AND($N$2&gt;=$T$7,$N$2&lt;$U$7),IF(P153&gt;=$W$7,$W$1,$V$1),IF(AND($N$2&gt;=$T$8,$N$2&lt;$U$8),IF(P153&gt;=$W$8,$W$1,$V$1),IF(AND($N$2&gt;=$T$9,$N$2&lt;$U$9),IF(P153&gt;=$W$9,$W$1,$V$1),""))))))))),"")</f>
        <v>DC</v>
      </c>
      <c r="M153" s="9" t="str" cm="1">
        <f t="array" ref="M153">IF(E153&lt;&gt;"",IF(AND(E153&lt;&gt;"GR",E153&gt;=40,J153&gt;=30),_xlfn.IFS(Q153&gt;=$AG$2,$AD$19,Q153&gt;=$AG$3,$AC$19,Q153&gt;=$AG$4,$AB$19,Q153&gt;=$AG$5,$AA$19,Q153&gt;=$AG$6,$Z$19,Q153&gt;=$AG$7,$Y$19,Q153&gt;=$AG$8,$X$19,Q153&gt;=$AG$9,$V$19),L153),"")</f>
        <v>DC</v>
      </c>
      <c r="N153" s="9"/>
      <c r="O153" s="9"/>
      <c r="P153" s="9">
        <f t="shared" si="20"/>
        <v>47</v>
      </c>
      <c r="Q153" s="9">
        <f t="shared" si="21"/>
        <v>47</v>
      </c>
      <c r="R153" s="9">
        <f t="shared" si="22"/>
        <v>-0.31</v>
      </c>
    </row>
    <row r="154" spans="1:18" x14ac:dyDescent="0.35">
      <c r="A154" s="3" t="s">
        <v>8</v>
      </c>
      <c r="B154" s="3">
        <v>153</v>
      </c>
      <c r="C154" s="3">
        <v>23</v>
      </c>
      <c r="D154" s="3">
        <v>55</v>
      </c>
      <c r="E154" s="3" t="s">
        <v>34</v>
      </c>
      <c r="F154" s="22">
        <f t="shared" si="23"/>
        <v>55</v>
      </c>
      <c r="G154" s="22">
        <f t="shared" si="24"/>
        <v>23</v>
      </c>
      <c r="H154" s="22">
        <f t="shared" si="25"/>
        <v>55</v>
      </c>
      <c r="I154" s="9">
        <f t="shared" si="26"/>
        <v>42.2</v>
      </c>
      <c r="J154" s="9">
        <f t="shared" si="18"/>
        <v>42.2</v>
      </c>
      <c r="K154" s="10">
        <f t="shared" si="19"/>
        <v>1780.8400000000001</v>
      </c>
      <c r="L154" s="9" t="str" cm="1">
        <f t="array" ref="L154">IF(D154&lt;&gt;"",IF(AND(H154&gt;=40,I154&gt;=30),IF(AND($N$2&gt;=$T$2,$N$2&lt;=$U$2),_xlfn.IFS(P154&gt;=$AD$2,$AD$1,P154&gt;=$AC$2,$AC$1,P154&gt;=$AB$2,$AB$1,P154&gt;=$AA$2,$AA$1,P154&gt;=$Z$2,$Z$1,P154&gt;=$Y$2,$Y$1,P154&gt;=$X$2,$X$1,P154&gt;=$W$2,$W$1,P154&lt;$W$2,$V$1),(IF(AND($N$2&gt;=$T$3,$N$2&lt;$U$3),_xlfn.IFS(P154&gt;=$AD$3,$AD$1,P154&gt;=$AC$3,$AC$1,P154&gt;=$AB$3,$AB$1,P154&gt;=$AA$3,$AA$1,P154&gt;=$Z$3,$Z$1,P154&gt;=$Y$3,$Y$1,P154&gt;=$X$3,$X$1,P154&gt;=$W$3,$W$1,P154&lt;$W$2,$V$1),(IF(AND($N$2&gt;=$T$4,$N$2&lt;$U$4),_xlfn.IFS(P154&gt;=$AD$4,$AD$1,P154&gt;=$AC$4,$AC$1,P154&gt;=$AB$4,$AB$1,P154&gt;=$AA$4,$AA$1,P154&gt;=$Z$4,$Z$1,P154&gt;=$Y$4,$Y$1,P154&gt;=$X$4,$X$1,P154&gt;=$W$4,$W$1,P154&lt;$W$2,$V$1),(IF(AND($N$2&gt;=$T$5,$N$2&lt;$U$5),_xlfn.IFS(P154&gt;=$AD$5,$AD$1,P154&gt;=$AC$5,$AC$1,P154&gt;=$AB$5,$AB$1,P154&gt;=$AA$5,$AA$1,P154&gt;=$Z$5,$Z$1,P154&gt;=$Y$5,$Y$1,P154&gt;=$X$5,$X$1,P154&gt;=$W$5,$W$1,P154&lt;$W$2,$V$1),(IF(AND($N$2&gt;=$T$6,$N$2&lt;$U$6),_xlfn.IFS(P154&gt;=$AD$6,$AD$1,P154&gt;=$AC$6,$AC$1,P154&gt;=$AB$6,$AB$1,P154&gt;=$AA$6,$AA$1,P154&gt;=$Z$6,$Z$1,P154&gt;=$Y$6,$Y$1,P154&gt;=$X$6,$X$1,P154&gt;=$W$6,$W$1,P154&lt;$W$2,$V$1),(IF(AND($N$2&gt;=$T$7,$N$2&lt;$U$7),_xlfn.IFS(P154&gt;=$AD$7,$AD$1,P154&gt;=$AC$7,$AC$1,P154&gt;=$AB$7,$AB$1,P154&gt;=$AA$7,$AA$1,P154&gt;=$Z$7,$Z$1,P154&gt;=$Y$7,$Y$1,P154&gt;=$X$7,$X$1,P154&gt;=$W$7,$W$1,P154&lt;$W$2,$V$1),(IF(AND($N$2&gt;=$T$8,$N$2&lt;$U$8),_xlfn.IFS(P154&gt;=$AD$8,$AD$1,P154&gt;=$AC$8,$AC$1,P154&gt;=$AB$8,$AB$1,P154&gt;=$AA$8,$AA$1,P154&gt;=$Z$8,$Z$1,P154&gt;=$Y$8,$Y$1,P154&gt;=$X$8,$X$1,P154&gt;=$W$8,$W$1,P154&lt;$W$2,$V$1),(IF(AND($N$2&gt;=$T$9,$N$2&lt;$U$9),_xlfn.IFS(P154&gt;=$AD$9,$AD$1,P154&gt;=$AC$9,$AC$1,P154&gt;=$AB$9,$AB$1,P154&gt;=$AA$9,$AA$1,P154&gt;=$Z$9,$Z$1,P154&gt;=$Y$9,$Y$1,P154&gt;=$X$9,$X$1,P154&gt;=$W$9,$W$1),$W$1))))))))))))))),IF(AND($N$2&gt;=$T$2,$N$2&lt;=$U$2),IF(P154&gt;=$W$2,$W$1,$V$1),IF(AND($N$2&gt;=$T$3,$N$2&lt;$U$3),IF(P154&gt;=$W$3,$W$1,$V$1),IF(AND($N$2&gt;=$T$4,$N$2&lt;$U$4),IF(P154&gt;=$W$4,$W$1,$V$1),IF(AND($N$2&gt;=$T$5,$N$2&lt;$U$5),IF(P154&gt;=$W$5,$W$1,$V$1),IF(AND($N$2&gt;=$T$6,$N$2&lt;$U$6),IF(P154&gt;=$W$6,$W$1,$V$1),IF(AND($N$2&gt;=$T$7,$N$2&lt;$U$7),IF(P154&gt;=$W$7,$W$1,$V$1),IF(AND($N$2&gt;=$T$8,$N$2&lt;$U$8),IF(P154&gt;=$W$8,$W$1,$V$1),IF(AND($N$2&gt;=$T$9,$N$2&lt;$U$9),IF(P154&gt;=$W$9,$W$1,$V$1),""))))))))),"")</f>
        <v>DC</v>
      </c>
      <c r="M154" s="9" t="str" cm="1">
        <f t="array" ref="M154">IF(E154&lt;&gt;"",IF(AND(E154&lt;&gt;"GR",E154&gt;=40,J154&gt;=30),_xlfn.IFS(Q154&gt;=$AG$2,$AD$19,Q154&gt;=$AG$3,$AC$19,Q154&gt;=$AG$4,$AB$19,Q154&gt;=$AG$5,$AA$19,Q154&gt;=$AG$6,$Z$19,Q154&gt;=$AG$7,$Y$19,Q154&gt;=$AG$8,$X$19,Q154&gt;=$AG$9,$V$19),L154),"")</f>
        <v>DC</v>
      </c>
      <c r="N154" s="9"/>
      <c r="O154" s="9"/>
      <c r="P154" s="9">
        <f t="shared" si="20"/>
        <v>47</v>
      </c>
      <c r="Q154" s="9">
        <f t="shared" si="21"/>
        <v>47</v>
      </c>
      <c r="R154" s="9">
        <f t="shared" si="22"/>
        <v>-0.31</v>
      </c>
    </row>
    <row r="155" spans="1:18" x14ac:dyDescent="0.35">
      <c r="A155" s="3" t="s">
        <v>8</v>
      </c>
      <c r="B155" s="3">
        <v>154</v>
      </c>
      <c r="C155" s="3">
        <v>23</v>
      </c>
      <c r="D155" s="3">
        <v>32</v>
      </c>
      <c r="E155" s="3">
        <v>55</v>
      </c>
      <c r="F155" s="22">
        <f t="shared" si="23"/>
        <v>55</v>
      </c>
      <c r="G155" s="22">
        <f t="shared" si="24"/>
        <v>23</v>
      </c>
      <c r="H155" s="22">
        <f t="shared" si="25"/>
        <v>32</v>
      </c>
      <c r="I155" s="9">
        <f t="shared" si="26"/>
        <v>28.4</v>
      </c>
      <c r="J155" s="9">
        <f t="shared" si="18"/>
        <v>42.2</v>
      </c>
      <c r="K155" s="10">
        <f t="shared" si="19"/>
        <v>806.56</v>
      </c>
      <c r="L155" s="9" t="str" cm="1">
        <f t="array" ref="L155">IF(D155&lt;&gt;"",IF(AND(H155&gt;=40,I155&gt;=30),IF(AND($N$2&gt;=$T$2,$N$2&lt;=$U$2),_xlfn.IFS(P155&gt;=$AD$2,$AD$1,P155&gt;=$AC$2,$AC$1,P155&gt;=$AB$2,$AB$1,P155&gt;=$AA$2,$AA$1,P155&gt;=$Z$2,$Z$1,P155&gt;=$Y$2,$Y$1,P155&gt;=$X$2,$X$1,P155&gt;=$W$2,$W$1,P155&lt;$W$2,$V$1),(IF(AND($N$2&gt;=$T$3,$N$2&lt;$U$3),_xlfn.IFS(P155&gt;=$AD$3,$AD$1,P155&gt;=$AC$3,$AC$1,P155&gt;=$AB$3,$AB$1,P155&gt;=$AA$3,$AA$1,P155&gt;=$Z$3,$Z$1,P155&gt;=$Y$3,$Y$1,P155&gt;=$X$3,$X$1,P155&gt;=$W$3,$W$1,P155&lt;$W$2,$V$1),(IF(AND($N$2&gt;=$T$4,$N$2&lt;$U$4),_xlfn.IFS(P155&gt;=$AD$4,$AD$1,P155&gt;=$AC$4,$AC$1,P155&gt;=$AB$4,$AB$1,P155&gt;=$AA$4,$AA$1,P155&gt;=$Z$4,$Z$1,P155&gt;=$Y$4,$Y$1,P155&gt;=$X$4,$X$1,P155&gt;=$W$4,$W$1,P155&lt;$W$2,$V$1),(IF(AND($N$2&gt;=$T$5,$N$2&lt;$U$5),_xlfn.IFS(P155&gt;=$AD$5,$AD$1,P155&gt;=$AC$5,$AC$1,P155&gt;=$AB$5,$AB$1,P155&gt;=$AA$5,$AA$1,P155&gt;=$Z$5,$Z$1,P155&gt;=$Y$5,$Y$1,P155&gt;=$X$5,$X$1,P155&gt;=$W$5,$W$1,P155&lt;$W$2,$V$1),(IF(AND($N$2&gt;=$T$6,$N$2&lt;$U$6),_xlfn.IFS(P155&gt;=$AD$6,$AD$1,P155&gt;=$AC$6,$AC$1,P155&gt;=$AB$6,$AB$1,P155&gt;=$AA$6,$AA$1,P155&gt;=$Z$6,$Z$1,P155&gt;=$Y$6,$Y$1,P155&gt;=$X$6,$X$1,P155&gt;=$W$6,$W$1,P155&lt;$W$2,$V$1),(IF(AND($N$2&gt;=$T$7,$N$2&lt;$U$7),_xlfn.IFS(P155&gt;=$AD$7,$AD$1,P155&gt;=$AC$7,$AC$1,P155&gt;=$AB$7,$AB$1,P155&gt;=$AA$7,$AA$1,P155&gt;=$Z$7,$Z$1,P155&gt;=$Y$7,$Y$1,P155&gt;=$X$7,$X$1,P155&gt;=$W$7,$W$1,P155&lt;$W$2,$V$1),(IF(AND($N$2&gt;=$T$8,$N$2&lt;$U$8),_xlfn.IFS(P155&gt;=$AD$8,$AD$1,P155&gt;=$AC$8,$AC$1,P155&gt;=$AB$8,$AB$1,P155&gt;=$AA$8,$AA$1,P155&gt;=$Z$8,$Z$1,P155&gt;=$Y$8,$Y$1,P155&gt;=$X$8,$X$1,P155&gt;=$W$8,$W$1,P155&lt;$W$2,$V$1),(IF(AND($N$2&gt;=$T$9,$N$2&lt;$U$9),_xlfn.IFS(P155&gt;=$AD$9,$AD$1,P155&gt;=$AC$9,$AC$1,P155&gt;=$AB$9,$AB$1,P155&gt;=$AA$9,$AA$1,P155&gt;=$Z$9,$Z$1,P155&gt;=$Y$9,$Y$1,P155&gt;=$X$9,$X$1,P155&gt;=$W$9,$W$1),$W$1))))))))))))))),IF(AND($N$2&gt;=$T$2,$N$2&lt;=$U$2),IF(P155&gt;=$W$2,$W$1,$V$1),IF(AND($N$2&gt;=$T$3,$N$2&lt;$U$3),IF(P155&gt;=$W$3,$W$1,$V$1),IF(AND($N$2&gt;=$T$4,$N$2&lt;$U$4),IF(P155&gt;=$W$4,$W$1,$V$1),IF(AND($N$2&gt;=$T$5,$N$2&lt;$U$5),IF(P155&gt;=$W$5,$W$1,$V$1),IF(AND($N$2&gt;=$T$6,$N$2&lt;$U$6),IF(P155&gt;=$W$6,$W$1,$V$1),IF(AND($N$2&gt;=$T$7,$N$2&lt;$U$7),IF(P155&gt;=$W$7,$W$1,$V$1),IF(AND($N$2&gt;=$T$8,$N$2&lt;$U$8),IF(P155&gt;=$W$8,$W$1,$V$1),IF(AND($N$2&gt;=$T$9,$N$2&lt;$U$9),IF(P155&gt;=$W$9,$W$1,$V$1),""))))))))),"")</f>
        <v>FD</v>
      </c>
      <c r="M155" s="9" t="str" cm="1">
        <f t="array" ref="M155">IF(E155&lt;&gt;"",IF(AND(E155&lt;&gt;"GR",E155&gt;=40,J155&gt;=30),_xlfn.IFS(Q155&gt;=$AG$2,$AD$19,Q155&gt;=$AG$3,$AC$19,Q155&gt;=$AG$4,$AB$19,Q155&gt;=$AG$5,$AA$19,Q155&gt;=$AG$6,$Z$19,Q155&gt;=$AG$7,$Y$19,Q155&gt;=$AG$8,$X$19,Q155&gt;=$AG$9,$V$19),L155),"")</f>
        <v>DC</v>
      </c>
      <c r="N155" s="9"/>
      <c r="O155" s="9"/>
      <c r="P155" s="9">
        <f t="shared" si="20"/>
        <v>37</v>
      </c>
      <c r="Q155" s="9">
        <f t="shared" si="21"/>
        <v>47</v>
      </c>
      <c r="R155" s="9">
        <f t="shared" si="22"/>
        <v>-1.26</v>
      </c>
    </row>
    <row r="156" spans="1:18" x14ac:dyDescent="0.35">
      <c r="A156" s="3" t="s">
        <v>8</v>
      </c>
      <c r="B156" s="3">
        <v>155</v>
      </c>
      <c r="C156" s="3">
        <v>24</v>
      </c>
      <c r="D156" s="3">
        <v>54</v>
      </c>
      <c r="E156" s="3" t="s">
        <v>34</v>
      </c>
      <c r="F156" s="22">
        <f t="shared" si="23"/>
        <v>54</v>
      </c>
      <c r="G156" s="22">
        <f t="shared" si="24"/>
        <v>24</v>
      </c>
      <c r="H156" s="22">
        <f t="shared" si="25"/>
        <v>54</v>
      </c>
      <c r="I156" s="9">
        <f t="shared" si="26"/>
        <v>42</v>
      </c>
      <c r="J156" s="9">
        <f t="shared" si="18"/>
        <v>42</v>
      </c>
      <c r="K156" s="10">
        <f t="shared" si="19"/>
        <v>1764</v>
      </c>
      <c r="L156" s="9" t="str" cm="1">
        <f t="array" ref="L156">IF(D156&lt;&gt;"",IF(AND(H156&gt;=40,I156&gt;=30),IF(AND($N$2&gt;=$T$2,$N$2&lt;=$U$2),_xlfn.IFS(P156&gt;=$AD$2,$AD$1,P156&gt;=$AC$2,$AC$1,P156&gt;=$AB$2,$AB$1,P156&gt;=$AA$2,$AA$1,P156&gt;=$Z$2,$Z$1,P156&gt;=$Y$2,$Y$1,P156&gt;=$X$2,$X$1,P156&gt;=$W$2,$W$1,P156&lt;$W$2,$V$1),(IF(AND($N$2&gt;=$T$3,$N$2&lt;$U$3),_xlfn.IFS(P156&gt;=$AD$3,$AD$1,P156&gt;=$AC$3,$AC$1,P156&gt;=$AB$3,$AB$1,P156&gt;=$AA$3,$AA$1,P156&gt;=$Z$3,$Z$1,P156&gt;=$Y$3,$Y$1,P156&gt;=$X$3,$X$1,P156&gt;=$W$3,$W$1,P156&lt;$W$2,$V$1),(IF(AND($N$2&gt;=$T$4,$N$2&lt;$U$4),_xlfn.IFS(P156&gt;=$AD$4,$AD$1,P156&gt;=$AC$4,$AC$1,P156&gt;=$AB$4,$AB$1,P156&gt;=$AA$4,$AA$1,P156&gt;=$Z$4,$Z$1,P156&gt;=$Y$4,$Y$1,P156&gt;=$X$4,$X$1,P156&gt;=$W$4,$W$1,P156&lt;$W$2,$V$1),(IF(AND($N$2&gt;=$T$5,$N$2&lt;$U$5),_xlfn.IFS(P156&gt;=$AD$5,$AD$1,P156&gt;=$AC$5,$AC$1,P156&gt;=$AB$5,$AB$1,P156&gt;=$AA$5,$AA$1,P156&gt;=$Z$5,$Z$1,P156&gt;=$Y$5,$Y$1,P156&gt;=$X$5,$X$1,P156&gt;=$W$5,$W$1,P156&lt;$W$2,$V$1),(IF(AND($N$2&gt;=$T$6,$N$2&lt;$U$6),_xlfn.IFS(P156&gt;=$AD$6,$AD$1,P156&gt;=$AC$6,$AC$1,P156&gt;=$AB$6,$AB$1,P156&gt;=$AA$6,$AA$1,P156&gt;=$Z$6,$Z$1,P156&gt;=$Y$6,$Y$1,P156&gt;=$X$6,$X$1,P156&gt;=$W$6,$W$1,P156&lt;$W$2,$V$1),(IF(AND($N$2&gt;=$T$7,$N$2&lt;$U$7),_xlfn.IFS(P156&gt;=$AD$7,$AD$1,P156&gt;=$AC$7,$AC$1,P156&gt;=$AB$7,$AB$1,P156&gt;=$AA$7,$AA$1,P156&gt;=$Z$7,$Z$1,P156&gt;=$Y$7,$Y$1,P156&gt;=$X$7,$X$1,P156&gt;=$W$7,$W$1,P156&lt;$W$2,$V$1),(IF(AND($N$2&gt;=$T$8,$N$2&lt;$U$8),_xlfn.IFS(P156&gt;=$AD$8,$AD$1,P156&gt;=$AC$8,$AC$1,P156&gt;=$AB$8,$AB$1,P156&gt;=$AA$8,$AA$1,P156&gt;=$Z$8,$Z$1,P156&gt;=$Y$8,$Y$1,P156&gt;=$X$8,$X$1,P156&gt;=$W$8,$W$1,P156&lt;$W$2,$V$1),(IF(AND($N$2&gt;=$T$9,$N$2&lt;$U$9),_xlfn.IFS(P156&gt;=$AD$9,$AD$1,P156&gt;=$AC$9,$AC$1,P156&gt;=$AB$9,$AB$1,P156&gt;=$AA$9,$AA$1,P156&gt;=$Z$9,$Z$1,P156&gt;=$Y$9,$Y$1,P156&gt;=$X$9,$X$1,P156&gt;=$W$9,$W$1),$W$1))))))))))))))),IF(AND($N$2&gt;=$T$2,$N$2&lt;=$U$2),IF(P156&gt;=$W$2,$W$1,$V$1),IF(AND($N$2&gt;=$T$3,$N$2&lt;$U$3),IF(P156&gt;=$W$3,$W$1,$V$1),IF(AND($N$2&gt;=$T$4,$N$2&lt;$U$4),IF(P156&gt;=$W$4,$W$1,$V$1),IF(AND($N$2&gt;=$T$5,$N$2&lt;$U$5),IF(P156&gt;=$W$5,$W$1,$V$1),IF(AND($N$2&gt;=$T$6,$N$2&lt;$U$6),IF(P156&gt;=$W$6,$W$1,$V$1),IF(AND($N$2&gt;=$T$7,$N$2&lt;$U$7),IF(P156&gt;=$W$7,$W$1,$V$1),IF(AND($N$2&gt;=$T$8,$N$2&lt;$U$8),IF(P156&gt;=$W$8,$W$1,$V$1),IF(AND($N$2&gt;=$T$9,$N$2&lt;$U$9),IF(P156&gt;=$W$9,$W$1,$V$1),""))))))))),"")</f>
        <v>DC</v>
      </c>
      <c r="M156" s="9" t="str" cm="1">
        <f t="array" ref="M156">IF(E156&lt;&gt;"",IF(AND(E156&lt;&gt;"GR",E156&gt;=40,J156&gt;=30),_xlfn.IFS(Q156&gt;=$AG$2,$AD$19,Q156&gt;=$AG$3,$AC$19,Q156&gt;=$AG$4,$AB$19,Q156&gt;=$AG$5,$AA$19,Q156&gt;=$AG$6,$Z$19,Q156&gt;=$AG$7,$Y$19,Q156&gt;=$AG$8,$X$19,Q156&gt;=$AG$9,$V$19),L156),"")</f>
        <v>DC</v>
      </c>
      <c r="N156" s="9"/>
      <c r="O156" s="9"/>
      <c r="P156" s="9">
        <f t="shared" si="20"/>
        <v>47</v>
      </c>
      <c r="Q156" s="9">
        <f t="shared" si="21"/>
        <v>47</v>
      </c>
      <c r="R156" s="9">
        <f t="shared" si="22"/>
        <v>-0.32</v>
      </c>
    </row>
    <row r="157" spans="1:18" x14ac:dyDescent="0.35">
      <c r="A157" s="3" t="s">
        <v>8</v>
      </c>
      <c r="B157" s="3">
        <v>156</v>
      </c>
      <c r="C157" s="3">
        <v>12</v>
      </c>
      <c r="D157" s="3">
        <v>23</v>
      </c>
      <c r="E157" s="3">
        <v>62</v>
      </c>
      <c r="F157" s="22">
        <f t="shared" si="23"/>
        <v>62</v>
      </c>
      <c r="G157" s="22">
        <f t="shared" si="24"/>
        <v>12</v>
      </c>
      <c r="H157" s="22">
        <f t="shared" si="25"/>
        <v>23</v>
      </c>
      <c r="I157" s="9">
        <f t="shared" si="26"/>
        <v>18.600000000000001</v>
      </c>
      <c r="J157" s="9">
        <f t="shared" si="18"/>
        <v>42</v>
      </c>
      <c r="K157" s="10">
        <f t="shared" si="19"/>
        <v>345.96000000000004</v>
      </c>
      <c r="L157" s="9" t="str" cm="1">
        <f t="array" ref="L157">IF(D157&lt;&gt;"",IF(AND(H157&gt;=40,I157&gt;=30),IF(AND($N$2&gt;=$T$2,$N$2&lt;=$U$2),_xlfn.IFS(P157&gt;=$AD$2,$AD$1,P157&gt;=$AC$2,$AC$1,P157&gt;=$AB$2,$AB$1,P157&gt;=$AA$2,$AA$1,P157&gt;=$Z$2,$Z$1,P157&gt;=$Y$2,$Y$1,P157&gt;=$X$2,$X$1,P157&gt;=$W$2,$W$1,P157&lt;$W$2,$V$1),(IF(AND($N$2&gt;=$T$3,$N$2&lt;$U$3),_xlfn.IFS(P157&gt;=$AD$3,$AD$1,P157&gt;=$AC$3,$AC$1,P157&gt;=$AB$3,$AB$1,P157&gt;=$AA$3,$AA$1,P157&gt;=$Z$3,$Z$1,P157&gt;=$Y$3,$Y$1,P157&gt;=$X$3,$X$1,P157&gt;=$W$3,$W$1,P157&lt;$W$2,$V$1),(IF(AND($N$2&gt;=$T$4,$N$2&lt;$U$4),_xlfn.IFS(P157&gt;=$AD$4,$AD$1,P157&gt;=$AC$4,$AC$1,P157&gt;=$AB$4,$AB$1,P157&gt;=$AA$4,$AA$1,P157&gt;=$Z$4,$Z$1,P157&gt;=$Y$4,$Y$1,P157&gt;=$X$4,$X$1,P157&gt;=$W$4,$W$1,P157&lt;$W$2,$V$1),(IF(AND($N$2&gt;=$T$5,$N$2&lt;$U$5),_xlfn.IFS(P157&gt;=$AD$5,$AD$1,P157&gt;=$AC$5,$AC$1,P157&gt;=$AB$5,$AB$1,P157&gt;=$AA$5,$AA$1,P157&gt;=$Z$5,$Z$1,P157&gt;=$Y$5,$Y$1,P157&gt;=$X$5,$X$1,P157&gt;=$W$5,$W$1,P157&lt;$W$2,$V$1),(IF(AND($N$2&gt;=$T$6,$N$2&lt;$U$6),_xlfn.IFS(P157&gt;=$AD$6,$AD$1,P157&gt;=$AC$6,$AC$1,P157&gt;=$AB$6,$AB$1,P157&gt;=$AA$6,$AA$1,P157&gt;=$Z$6,$Z$1,P157&gt;=$Y$6,$Y$1,P157&gt;=$X$6,$X$1,P157&gt;=$W$6,$W$1,P157&lt;$W$2,$V$1),(IF(AND($N$2&gt;=$T$7,$N$2&lt;$U$7),_xlfn.IFS(P157&gt;=$AD$7,$AD$1,P157&gt;=$AC$7,$AC$1,P157&gt;=$AB$7,$AB$1,P157&gt;=$AA$7,$AA$1,P157&gt;=$Z$7,$Z$1,P157&gt;=$Y$7,$Y$1,P157&gt;=$X$7,$X$1,P157&gt;=$W$7,$W$1,P157&lt;$W$2,$V$1),(IF(AND($N$2&gt;=$T$8,$N$2&lt;$U$8),_xlfn.IFS(P157&gt;=$AD$8,$AD$1,P157&gt;=$AC$8,$AC$1,P157&gt;=$AB$8,$AB$1,P157&gt;=$AA$8,$AA$1,P157&gt;=$Z$8,$Z$1,P157&gt;=$Y$8,$Y$1,P157&gt;=$X$8,$X$1,P157&gt;=$W$8,$W$1,P157&lt;$W$2,$V$1),(IF(AND($N$2&gt;=$T$9,$N$2&lt;$U$9),_xlfn.IFS(P157&gt;=$AD$9,$AD$1,P157&gt;=$AC$9,$AC$1,P157&gt;=$AB$9,$AB$1,P157&gt;=$AA$9,$AA$1,P157&gt;=$Z$9,$Z$1,P157&gt;=$Y$9,$Y$1,P157&gt;=$X$9,$X$1,P157&gt;=$W$9,$W$1),$W$1))))))))))))))),IF(AND($N$2&gt;=$T$2,$N$2&lt;=$U$2),IF(P157&gt;=$W$2,$W$1,$V$1),IF(AND($N$2&gt;=$T$3,$N$2&lt;$U$3),IF(P157&gt;=$W$3,$W$1,$V$1),IF(AND($N$2&gt;=$T$4,$N$2&lt;$U$4),IF(P157&gt;=$W$4,$W$1,$V$1),IF(AND($N$2&gt;=$T$5,$N$2&lt;$U$5),IF(P157&gt;=$W$5,$W$1,$V$1),IF(AND($N$2&gt;=$T$6,$N$2&lt;$U$6),IF(P157&gt;=$W$6,$W$1,$V$1),IF(AND($N$2&gt;=$T$7,$N$2&lt;$U$7),IF(P157&gt;=$W$7,$W$1,$V$1),IF(AND($N$2&gt;=$T$8,$N$2&lt;$U$8),IF(P157&gt;=$W$8,$W$1,$V$1),IF(AND($N$2&gt;=$T$9,$N$2&lt;$U$9),IF(P157&gt;=$W$9,$W$1,$V$1),""))))))))),"")</f>
        <v>FF</v>
      </c>
      <c r="M157" s="9" t="str" cm="1">
        <f t="array" ref="M157">IF(E157&lt;&gt;"",IF(AND(E157&lt;&gt;"GR",E157&gt;=40,J157&gt;=30),_xlfn.IFS(Q157&gt;=$AG$2,$AD$19,Q157&gt;=$AG$3,$AC$19,Q157&gt;=$AG$4,$AB$19,Q157&gt;=$AG$5,$AA$19,Q157&gt;=$AG$6,$Z$19,Q157&gt;=$AG$7,$Y$19,Q157&gt;=$AG$8,$X$19,Q157&gt;=$AG$9,$V$19),L157),"")</f>
        <v>DC</v>
      </c>
      <c r="N157" s="9"/>
      <c r="O157" s="9"/>
      <c r="P157" s="9">
        <f t="shared" si="20"/>
        <v>31</v>
      </c>
      <c r="Q157" s="9">
        <f t="shared" si="21"/>
        <v>47</v>
      </c>
      <c r="R157" s="9">
        <f t="shared" si="22"/>
        <v>-1.93</v>
      </c>
    </row>
    <row r="158" spans="1:18" x14ac:dyDescent="0.35">
      <c r="A158" s="3" t="s">
        <v>8</v>
      </c>
      <c r="B158" s="3">
        <v>157</v>
      </c>
      <c r="C158" s="3">
        <v>19</v>
      </c>
      <c r="D158" s="3">
        <v>57</v>
      </c>
      <c r="E158" s="3" t="s">
        <v>34</v>
      </c>
      <c r="F158" s="22">
        <f t="shared" si="23"/>
        <v>57</v>
      </c>
      <c r="G158" s="22">
        <f t="shared" si="24"/>
        <v>19</v>
      </c>
      <c r="H158" s="22">
        <f t="shared" si="25"/>
        <v>57</v>
      </c>
      <c r="I158" s="9">
        <f t="shared" si="26"/>
        <v>41.8</v>
      </c>
      <c r="J158" s="9">
        <f t="shared" si="18"/>
        <v>41.8</v>
      </c>
      <c r="K158" s="10">
        <f t="shared" si="19"/>
        <v>1747.2399999999998</v>
      </c>
      <c r="L158" s="9" t="str" cm="1">
        <f t="array" ref="L158">IF(D158&lt;&gt;"",IF(AND(H158&gt;=40,I158&gt;=30),IF(AND($N$2&gt;=$T$2,$N$2&lt;=$U$2),_xlfn.IFS(P158&gt;=$AD$2,$AD$1,P158&gt;=$AC$2,$AC$1,P158&gt;=$AB$2,$AB$1,P158&gt;=$AA$2,$AA$1,P158&gt;=$Z$2,$Z$1,P158&gt;=$Y$2,$Y$1,P158&gt;=$X$2,$X$1,P158&gt;=$W$2,$W$1,P158&lt;$W$2,$V$1),(IF(AND($N$2&gt;=$T$3,$N$2&lt;$U$3),_xlfn.IFS(P158&gt;=$AD$3,$AD$1,P158&gt;=$AC$3,$AC$1,P158&gt;=$AB$3,$AB$1,P158&gt;=$AA$3,$AA$1,P158&gt;=$Z$3,$Z$1,P158&gt;=$Y$3,$Y$1,P158&gt;=$X$3,$X$1,P158&gt;=$W$3,$W$1,P158&lt;$W$2,$V$1),(IF(AND($N$2&gt;=$T$4,$N$2&lt;$U$4),_xlfn.IFS(P158&gt;=$AD$4,$AD$1,P158&gt;=$AC$4,$AC$1,P158&gt;=$AB$4,$AB$1,P158&gt;=$AA$4,$AA$1,P158&gt;=$Z$4,$Z$1,P158&gt;=$Y$4,$Y$1,P158&gt;=$X$4,$X$1,P158&gt;=$W$4,$W$1,P158&lt;$W$2,$V$1),(IF(AND($N$2&gt;=$T$5,$N$2&lt;$U$5),_xlfn.IFS(P158&gt;=$AD$5,$AD$1,P158&gt;=$AC$5,$AC$1,P158&gt;=$AB$5,$AB$1,P158&gt;=$AA$5,$AA$1,P158&gt;=$Z$5,$Z$1,P158&gt;=$Y$5,$Y$1,P158&gt;=$X$5,$X$1,P158&gt;=$W$5,$W$1,P158&lt;$W$2,$V$1),(IF(AND($N$2&gt;=$T$6,$N$2&lt;$U$6),_xlfn.IFS(P158&gt;=$AD$6,$AD$1,P158&gt;=$AC$6,$AC$1,P158&gt;=$AB$6,$AB$1,P158&gt;=$AA$6,$AA$1,P158&gt;=$Z$6,$Z$1,P158&gt;=$Y$6,$Y$1,P158&gt;=$X$6,$X$1,P158&gt;=$W$6,$W$1,P158&lt;$W$2,$V$1),(IF(AND($N$2&gt;=$T$7,$N$2&lt;$U$7),_xlfn.IFS(P158&gt;=$AD$7,$AD$1,P158&gt;=$AC$7,$AC$1,P158&gt;=$AB$7,$AB$1,P158&gt;=$AA$7,$AA$1,P158&gt;=$Z$7,$Z$1,P158&gt;=$Y$7,$Y$1,P158&gt;=$X$7,$X$1,P158&gt;=$W$7,$W$1,P158&lt;$W$2,$V$1),(IF(AND($N$2&gt;=$T$8,$N$2&lt;$U$8),_xlfn.IFS(P158&gt;=$AD$8,$AD$1,P158&gt;=$AC$8,$AC$1,P158&gt;=$AB$8,$AB$1,P158&gt;=$AA$8,$AA$1,P158&gt;=$Z$8,$Z$1,P158&gt;=$Y$8,$Y$1,P158&gt;=$X$8,$X$1,P158&gt;=$W$8,$W$1,P158&lt;$W$2,$V$1),(IF(AND($N$2&gt;=$T$9,$N$2&lt;$U$9),_xlfn.IFS(P158&gt;=$AD$9,$AD$1,P158&gt;=$AC$9,$AC$1,P158&gt;=$AB$9,$AB$1,P158&gt;=$AA$9,$AA$1,P158&gt;=$Z$9,$Z$1,P158&gt;=$Y$9,$Y$1,P158&gt;=$X$9,$X$1,P158&gt;=$W$9,$W$1),$W$1))))))))))))))),IF(AND($N$2&gt;=$T$2,$N$2&lt;=$U$2),IF(P158&gt;=$W$2,$W$1,$V$1),IF(AND($N$2&gt;=$T$3,$N$2&lt;$U$3),IF(P158&gt;=$W$3,$W$1,$V$1),IF(AND($N$2&gt;=$T$4,$N$2&lt;$U$4),IF(P158&gt;=$W$4,$W$1,$V$1),IF(AND($N$2&gt;=$T$5,$N$2&lt;$U$5),IF(P158&gt;=$W$5,$W$1,$V$1),IF(AND($N$2&gt;=$T$6,$N$2&lt;$U$6),IF(P158&gt;=$W$6,$W$1,$V$1),IF(AND($N$2&gt;=$T$7,$N$2&lt;$U$7),IF(P158&gt;=$W$7,$W$1,$V$1),IF(AND($N$2&gt;=$T$8,$N$2&lt;$U$8),IF(P158&gt;=$W$8,$W$1,$V$1),IF(AND($N$2&gt;=$T$9,$N$2&lt;$U$9),IF(P158&gt;=$W$9,$W$1,$V$1),""))))))))),"")</f>
        <v>DC</v>
      </c>
      <c r="M158" s="9" t="str" cm="1">
        <f t="array" ref="M158">IF(E158&lt;&gt;"",IF(AND(E158&lt;&gt;"GR",E158&gt;=40,J158&gt;=30),_xlfn.IFS(Q158&gt;=$AG$2,$AD$19,Q158&gt;=$AG$3,$AC$19,Q158&gt;=$AG$4,$AB$19,Q158&gt;=$AG$5,$AA$19,Q158&gt;=$AG$6,$Z$19,Q158&gt;=$AG$7,$Y$19,Q158&gt;=$AG$8,$X$19,Q158&gt;=$AG$9,$V$19),L158),"")</f>
        <v>DC</v>
      </c>
      <c r="N158" s="9"/>
      <c r="O158" s="9"/>
      <c r="P158" s="9">
        <f t="shared" si="20"/>
        <v>47</v>
      </c>
      <c r="Q158" s="9">
        <f t="shared" si="21"/>
        <v>47</v>
      </c>
      <c r="R158" s="9">
        <f t="shared" si="22"/>
        <v>-0.34</v>
      </c>
    </row>
    <row r="159" spans="1:18" x14ac:dyDescent="0.35">
      <c r="A159" s="3" t="s">
        <v>8</v>
      </c>
      <c r="B159" s="3">
        <v>158</v>
      </c>
      <c r="C159" s="3">
        <v>25</v>
      </c>
      <c r="D159" s="3">
        <v>53</v>
      </c>
      <c r="E159" s="3" t="s">
        <v>34</v>
      </c>
      <c r="F159" s="22">
        <f t="shared" si="23"/>
        <v>53</v>
      </c>
      <c r="G159" s="22">
        <f t="shared" si="24"/>
        <v>25</v>
      </c>
      <c r="H159" s="22">
        <f t="shared" si="25"/>
        <v>53</v>
      </c>
      <c r="I159" s="9">
        <f t="shared" si="26"/>
        <v>41.8</v>
      </c>
      <c r="J159" s="9">
        <f t="shared" si="18"/>
        <v>41.8</v>
      </c>
      <c r="K159" s="10">
        <f t="shared" si="19"/>
        <v>1747.2399999999998</v>
      </c>
      <c r="L159" s="9" t="str" cm="1">
        <f t="array" ref="L159">IF(D159&lt;&gt;"",IF(AND(H159&gt;=40,I159&gt;=30),IF(AND($N$2&gt;=$T$2,$N$2&lt;=$U$2),_xlfn.IFS(P159&gt;=$AD$2,$AD$1,P159&gt;=$AC$2,$AC$1,P159&gt;=$AB$2,$AB$1,P159&gt;=$AA$2,$AA$1,P159&gt;=$Z$2,$Z$1,P159&gt;=$Y$2,$Y$1,P159&gt;=$X$2,$X$1,P159&gt;=$W$2,$W$1,P159&lt;$W$2,$V$1),(IF(AND($N$2&gt;=$T$3,$N$2&lt;$U$3),_xlfn.IFS(P159&gt;=$AD$3,$AD$1,P159&gt;=$AC$3,$AC$1,P159&gt;=$AB$3,$AB$1,P159&gt;=$AA$3,$AA$1,P159&gt;=$Z$3,$Z$1,P159&gt;=$Y$3,$Y$1,P159&gt;=$X$3,$X$1,P159&gt;=$W$3,$W$1,P159&lt;$W$2,$V$1),(IF(AND($N$2&gt;=$T$4,$N$2&lt;$U$4),_xlfn.IFS(P159&gt;=$AD$4,$AD$1,P159&gt;=$AC$4,$AC$1,P159&gt;=$AB$4,$AB$1,P159&gt;=$AA$4,$AA$1,P159&gt;=$Z$4,$Z$1,P159&gt;=$Y$4,$Y$1,P159&gt;=$X$4,$X$1,P159&gt;=$W$4,$W$1,P159&lt;$W$2,$V$1),(IF(AND($N$2&gt;=$T$5,$N$2&lt;$U$5),_xlfn.IFS(P159&gt;=$AD$5,$AD$1,P159&gt;=$AC$5,$AC$1,P159&gt;=$AB$5,$AB$1,P159&gt;=$AA$5,$AA$1,P159&gt;=$Z$5,$Z$1,P159&gt;=$Y$5,$Y$1,P159&gt;=$X$5,$X$1,P159&gt;=$W$5,$W$1,P159&lt;$W$2,$V$1),(IF(AND($N$2&gt;=$T$6,$N$2&lt;$U$6),_xlfn.IFS(P159&gt;=$AD$6,$AD$1,P159&gt;=$AC$6,$AC$1,P159&gt;=$AB$6,$AB$1,P159&gt;=$AA$6,$AA$1,P159&gt;=$Z$6,$Z$1,P159&gt;=$Y$6,$Y$1,P159&gt;=$X$6,$X$1,P159&gt;=$W$6,$W$1,P159&lt;$W$2,$V$1),(IF(AND($N$2&gt;=$T$7,$N$2&lt;$U$7),_xlfn.IFS(P159&gt;=$AD$7,$AD$1,P159&gt;=$AC$7,$AC$1,P159&gt;=$AB$7,$AB$1,P159&gt;=$AA$7,$AA$1,P159&gt;=$Z$7,$Z$1,P159&gt;=$Y$7,$Y$1,P159&gt;=$X$7,$X$1,P159&gt;=$W$7,$W$1,P159&lt;$W$2,$V$1),(IF(AND($N$2&gt;=$T$8,$N$2&lt;$U$8),_xlfn.IFS(P159&gt;=$AD$8,$AD$1,P159&gt;=$AC$8,$AC$1,P159&gt;=$AB$8,$AB$1,P159&gt;=$AA$8,$AA$1,P159&gt;=$Z$8,$Z$1,P159&gt;=$Y$8,$Y$1,P159&gt;=$X$8,$X$1,P159&gt;=$W$8,$W$1,P159&lt;$W$2,$V$1),(IF(AND($N$2&gt;=$T$9,$N$2&lt;$U$9),_xlfn.IFS(P159&gt;=$AD$9,$AD$1,P159&gt;=$AC$9,$AC$1,P159&gt;=$AB$9,$AB$1,P159&gt;=$AA$9,$AA$1,P159&gt;=$Z$9,$Z$1,P159&gt;=$Y$9,$Y$1,P159&gt;=$X$9,$X$1,P159&gt;=$W$9,$W$1),$W$1))))))))))))))),IF(AND($N$2&gt;=$T$2,$N$2&lt;=$U$2),IF(P159&gt;=$W$2,$W$1,$V$1),IF(AND($N$2&gt;=$T$3,$N$2&lt;$U$3),IF(P159&gt;=$W$3,$W$1,$V$1),IF(AND($N$2&gt;=$T$4,$N$2&lt;$U$4),IF(P159&gt;=$W$4,$W$1,$V$1),IF(AND($N$2&gt;=$T$5,$N$2&lt;$U$5),IF(P159&gt;=$W$5,$W$1,$V$1),IF(AND($N$2&gt;=$T$6,$N$2&lt;$U$6),IF(P159&gt;=$W$6,$W$1,$V$1),IF(AND($N$2&gt;=$T$7,$N$2&lt;$U$7),IF(P159&gt;=$W$7,$W$1,$V$1),IF(AND($N$2&gt;=$T$8,$N$2&lt;$U$8),IF(P159&gt;=$W$8,$W$1,$V$1),IF(AND($N$2&gt;=$T$9,$N$2&lt;$U$9),IF(P159&gt;=$W$9,$W$1,$V$1),""))))))))),"")</f>
        <v>DC</v>
      </c>
      <c r="M159" s="9" t="str" cm="1">
        <f t="array" ref="M159">IF(E159&lt;&gt;"",IF(AND(E159&lt;&gt;"GR",E159&gt;=40,J159&gt;=30),_xlfn.IFS(Q159&gt;=$AG$2,$AD$19,Q159&gt;=$AG$3,$AC$19,Q159&gt;=$AG$4,$AB$19,Q159&gt;=$AG$5,$AA$19,Q159&gt;=$AG$6,$Z$19,Q159&gt;=$AG$7,$Y$19,Q159&gt;=$AG$8,$X$19,Q159&gt;=$AG$9,$V$19),L159),"")</f>
        <v>DC</v>
      </c>
      <c r="N159" s="9"/>
      <c r="O159" s="9"/>
      <c r="P159" s="9">
        <f t="shared" si="20"/>
        <v>47</v>
      </c>
      <c r="Q159" s="9">
        <f t="shared" si="21"/>
        <v>47</v>
      </c>
      <c r="R159" s="9">
        <f t="shared" si="22"/>
        <v>-0.34</v>
      </c>
    </row>
    <row r="160" spans="1:18" x14ac:dyDescent="0.35">
      <c r="A160" s="3" t="s">
        <v>8</v>
      </c>
      <c r="B160" s="3">
        <v>159</v>
      </c>
      <c r="C160" s="3">
        <v>5</v>
      </c>
      <c r="D160" s="3">
        <v>30</v>
      </c>
      <c r="E160" s="3">
        <v>66</v>
      </c>
      <c r="F160" s="22">
        <f t="shared" si="23"/>
        <v>66</v>
      </c>
      <c r="G160" s="22">
        <f t="shared" si="24"/>
        <v>5</v>
      </c>
      <c r="H160" s="22">
        <f t="shared" si="25"/>
        <v>30</v>
      </c>
      <c r="I160" s="9">
        <f t="shared" si="26"/>
        <v>20</v>
      </c>
      <c r="J160" s="9">
        <f t="shared" si="18"/>
        <v>41.6</v>
      </c>
      <c r="K160" s="10">
        <f t="shared" si="19"/>
        <v>400</v>
      </c>
      <c r="L160" s="9" t="str" cm="1">
        <f t="array" ref="L160">IF(D160&lt;&gt;"",IF(AND(H160&gt;=40,I160&gt;=30),IF(AND($N$2&gt;=$T$2,$N$2&lt;=$U$2),_xlfn.IFS(P160&gt;=$AD$2,$AD$1,P160&gt;=$AC$2,$AC$1,P160&gt;=$AB$2,$AB$1,P160&gt;=$AA$2,$AA$1,P160&gt;=$Z$2,$Z$1,P160&gt;=$Y$2,$Y$1,P160&gt;=$X$2,$X$1,P160&gt;=$W$2,$W$1,P160&lt;$W$2,$V$1),(IF(AND($N$2&gt;=$T$3,$N$2&lt;$U$3),_xlfn.IFS(P160&gt;=$AD$3,$AD$1,P160&gt;=$AC$3,$AC$1,P160&gt;=$AB$3,$AB$1,P160&gt;=$AA$3,$AA$1,P160&gt;=$Z$3,$Z$1,P160&gt;=$Y$3,$Y$1,P160&gt;=$X$3,$X$1,P160&gt;=$W$3,$W$1,P160&lt;$W$2,$V$1),(IF(AND($N$2&gt;=$T$4,$N$2&lt;$U$4),_xlfn.IFS(P160&gt;=$AD$4,$AD$1,P160&gt;=$AC$4,$AC$1,P160&gt;=$AB$4,$AB$1,P160&gt;=$AA$4,$AA$1,P160&gt;=$Z$4,$Z$1,P160&gt;=$Y$4,$Y$1,P160&gt;=$X$4,$X$1,P160&gt;=$W$4,$W$1,P160&lt;$W$2,$V$1),(IF(AND($N$2&gt;=$T$5,$N$2&lt;$U$5),_xlfn.IFS(P160&gt;=$AD$5,$AD$1,P160&gt;=$AC$5,$AC$1,P160&gt;=$AB$5,$AB$1,P160&gt;=$AA$5,$AA$1,P160&gt;=$Z$5,$Z$1,P160&gt;=$Y$5,$Y$1,P160&gt;=$X$5,$X$1,P160&gt;=$W$5,$W$1,P160&lt;$W$2,$V$1),(IF(AND($N$2&gt;=$T$6,$N$2&lt;$U$6),_xlfn.IFS(P160&gt;=$AD$6,$AD$1,P160&gt;=$AC$6,$AC$1,P160&gt;=$AB$6,$AB$1,P160&gt;=$AA$6,$AA$1,P160&gt;=$Z$6,$Z$1,P160&gt;=$Y$6,$Y$1,P160&gt;=$X$6,$X$1,P160&gt;=$W$6,$W$1,P160&lt;$W$2,$V$1),(IF(AND($N$2&gt;=$T$7,$N$2&lt;$U$7),_xlfn.IFS(P160&gt;=$AD$7,$AD$1,P160&gt;=$AC$7,$AC$1,P160&gt;=$AB$7,$AB$1,P160&gt;=$AA$7,$AA$1,P160&gt;=$Z$7,$Z$1,P160&gt;=$Y$7,$Y$1,P160&gt;=$X$7,$X$1,P160&gt;=$W$7,$W$1,P160&lt;$W$2,$V$1),(IF(AND($N$2&gt;=$T$8,$N$2&lt;$U$8),_xlfn.IFS(P160&gt;=$AD$8,$AD$1,P160&gt;=$AC$8,$AC$1,P160&gt;=$AB$8,$AB$1,P160&gt;=$AA$8,$AA$1,P160&gt;=$Z$8,$Z$1,P160&gt;=$Y$8,$Y$1,P160&gt;=$X$8,$X$1,P160&gt;=$W$8,$W$1,P160&lt;$W$2,$V$1),(IF(AND($N$2&gt;=$T$9,$N$2&lt;$U$9),_xlfn.IFS(P160&gt;=$AD$9,$AD$1,P160&gt;=$AC$9,$AC$1,P160&gt;=$AB$9,$AB$1,P160&gt;=$AA$9,$AA$1,P160&gt;=$Z$9,$Z$1,P160&gt;=$Y$9,$Y$1,P160&gt;=$X$9,$X$1,P160&gt;=$W$9,$W$1),$W$1))))))))))))))),IF(AND($N$2&gt;=$T$2,$N$2&lt;=$U$2),IF(P160&gt;=$W$2,$W$1,$V$1),IF(AND($N$2&gt;=$T$3,$N$2&lt;$U$3),IF(P160&gt;=$W$3,$W$1,$V$1),IF(AND($N$2&gt;=$T$4,$N$2&lt;$U$4),IF(P160&gt;=$W$4,$W$1,$V$1),IF(AND($N$2&gt;=$T$5,$N$2&lt;$U$5),IF(P160&gt;=$W$5,$W$1,$V$1),IF(AND($N$2&gt;=$T$6,$N$2&lt;$U$6),IF(P160&gt;=$W$6,$W$1,$V$1),IF(AND($N$2&gt;=$T$7,$N$2&lt;$U$7),IF(P160&gt;=$W$7,$W$1,$V$1),IF(AND($N$2&gt;=$T$8,$N$2&lt;$U$8),IF(P160&gt;=$W$8,$W$1,$V$1),IF(AND($N$2&gt;=$T$9,$N$2&lt;$U$9),IF(P160&gt;=$W$9,$W$1,$V$1),""))))))))),"")</f>
        <v>FF</v>
      </c>
      <c r="M160" s="9" t="str" cm="1">
        <f t="array" ref="M160">IF(E160&lt;&gt;"",IF(AND(E160&lt;&gt;"GR",E160&gt;=40,J160&gt;=30),_xlfn.IFS(Q160&gt;=$AG$2,$AD$19,Q160&gt;=$AG$3,$AC$19,Q160&gt;=$AG$4,$AB$19,Q160&gt;=$AG$5,$AA$19,Q160&gt;=$AG$6,$Z$19,Q160&gt;=$AG$7,$Y$19,Q160&gt;=$AG$8,$X$19,Q160&gt;=$AG$9,$V$19),L160),"")</f>
        <v>DC</v>
      </c>
      <c r="N160" s="9"/>
      <c r="O160" s="9"/>
      <c r="P160" s="9">
        <f t="shared" si="20"/>
        <v>32</v>
      </c>
      <c r="Q160" s="9">
        <f t="shared" si="21"/>
        <v>46</v>
      </c>
      <c r="R160" s="9">
        <f t="shared" si="22"/>
        <v>-1.83</v>
      </c>
    </row>
    <row r="161" spans="1:18" x14ac:dyDescent="0.35">
      <c r="A161" s="3" t="s">
        <v>8</v>
      </c>
      <c r="B161" s="3">
        <v>160</v>
      </c>
      <c r="C161" s="3">
        <v>24</v>
      </c>
      <c r="D161" s="3">
        <v>53</v>
      </c>
      <c r="E161" s="3" t="s">
        <v>34</v>
      </c>
      <c r="F161" s="22">
        <f t="shared" si="23"/>
        <v>53</v>
      </c>
      <c r="G161" s="22">
        <f t="shared" si="24"/>
        <v>24</v>
      </c>
      <c r="H161" s="22">
        <f t="shared" si="25"/>
        <v>53</v>
      </c>
      <c r="I161" s="9">
        <f t="shared" si="26"/>
        <v>41.4</v>
      </c>
      <c r="J161" s="9">
        <f t="shared" si="18"/>
        <v>41.4</v>
      </c>
      <c r="K161" s="10">
        <f t="shared" si="19"/>
        <v>1713.9599999999998</v>
      </c>
      <c r="L161" s="9" t="str" cm="1">
        <f t="array" ref="L161">IF(D161&lt;&gt;"",IF(AND(H161&gt;=40,I161&gt;=30),IF(AND($N$2&gt;=$T$2,$N$2&lt;=$U$2),_xlfn.IFS(P161&gt;=$AD$2,$AD$1,P161&gt;=$AC$2,$AC$1,P161&gt;=$AB$2,$AB$1,P161&gt;=$AA$2,$AA$1,P161&gt;=$Z$2,$Z$1,P161&gt;=$Y$2,$Y$1,P161&gt;=$X$2,$X$1,P161&gt;=$W$2,$W$1,P161&lt;$W$2,$V$1),(IF(AND($N$2&gt;=$T$3,$N$2&lt;$U$3),_xlfn.IFS(P161&gt;=$AD$3,$AD$1,P161&gt;=$AC$3,$AC$1,P161&gt;=$AB$3,$AB$1,P161&gt;=$AA$3,$AA$1,P161&gt;=$Z$3,$Z$1,P161&gt;=$Y$3,$Y$1,P161&gt;=$X$3,$X$1,P161&gt;=$W$3,$W$1,P161&lt;$W$2,$V$1),(IF(AND($N$2&gt;=$T$4,$N$2&lt;$U$4),_xlfn.IFS(P161&gt;=$AD$4,$AD$1,P161&gt;=$AC$4,$AC$1,P161&gt;=$AB$4,$AB$1,P161&gt;=$AA$4,$AA$1,P161&gt;=$Z$4,$Z$1,P161&gt;=$Y$4,$Y$1,P161&gt;=$X$4,$X$1,P161&gt;=$W$4,$W$1,P161&lt;$W$2,$V$1),(IF(AND($N$2&gt;=$T$5,$N$2&lt;$U$5),_xlfn.IFS(P161&gt;=$AD$5,$AD$1,P161&gt;=$AC$5,$AC$1,P161&gt;=$AB$5,$AB$1,P161&gt;=$AA$5,$AA$1,P161&gt;=$Z$5,$Z$1,P161&gt;=$Y$5,$Y$1,P161&gt;=$X$5,$X$1,P161&gt;=$W$5,$W$1,P161&lt;$W$2,$V$1),(IF(AND($N$2&gt;=$T$6,$N$2&lt;$U$6),_xlfn.IFS(P161&gt;=$AD$6,$AD$1,P161&gt;=$AC$6,$AC$1,P161&gt;=$AB$6,$AB$1,P161&gt;=$AA$6,$AA$1,P161&gt;=$Z$6,$Z$1,P161&gt;=$Y$6,$Y$1,P161&gt;=$X$6,$X$1,P161&gt;=$W$6,$W$1,P161&lt;$W$2,$V$1),(IF(AND($N$2&gt;=$T$7,$N$2&lt;$U$7),_xlfn.IFS(P161&gt;=$AD$7,$AD$1,P161&gt;=$AC$7,$AC$1,P161&gt;=$AB$7,$AB$1,P161&gt;=$AA$7,$AA$1,P161&gt;=$Z$7,$Z$1,P161&gt;=$Y$7,$Y$1,P161&gt;=$X$7,$X$1,P161&gt;=$W$7,$W$1,P161&lt;$W$2,$V$1),(IF(AND($N$2&gt;=$T$8,$N$2&lt;$U$8),_xlfn.IFS(P161&gt;=$AD$8,$AD$1,P161&gt;=$AC$8,$AC$1,P161&gt;=$AB$8,$AB$1,P161&gt;=$AA$8,$AA$1,P161&gt;=$Z$8,$Z$1,P161&gt;=$Y$8,$Y$1,P161&gt;=$X$8,$X$1,P161&gt;=$W$8,$W$1,P161&lt;$W$2,$V$1),(IF(AND($N$2&gt;=$T$9,$N$2&lt;$U$9),_xlfn.IFS(P161&gt;=$AD$9,$AD$1,P161&gt;=$AC$9,$AC$1,P161&gt;=$AB$9,$AB$1,P161&gt;=$AA$9,$AA$1,P161&gt;=$Z$9,$Z$1,P161&gt;=$Y$9,$Y$1,P161&gt;=$X$9,$X$1,P161&gt;=$W$9,$W$1),$W$1))))))))))))))),IF(AND($N$2&gt;=$T$2,$N$2&lt;=$U$2),IF(P161&gt;=$W$2,$W$1,$V$1),IF(AND($N$2&gt;=$T$3,$N$2&lt;$U$3),IF(P161&gt;=$W$3,$W$1,$V$1),IF(AND($N$2&gt;=$T$4,$N$2&lt;$U$4),IF(P161&gt;=$W$4,$W$1,$V$1),IF(AND($N$2&gt;=$T$5,$N$2&lt;$U$5),IF(P161&gt;=$W$5,$W$1,$V$1),IF(AND($N$2&gt;=$T$6,$N$2&lt;$U$6),IF(P161&gt;=$W$6,$W$1,$V$1),IF(AND($N$2&gt;=$T$7,$N$2&lt;$U$7),IF(P161&gt;=$W$7,$W$1,$V$1),IF(AND($N$2&gt;=$T$8,$N$2&lt;$U$8),IF(P161&gt;=$W$8,$W$1,$V$1),IF(AND($N$2&gt;=$T$9,$N$2&lt;$U$9),IF(P161&gt;=$W$9,$W$1,$V$1),""))))))))),"")</f>
        <v>DC</v>
      </c>
      <c r="M161" s="9" t="str" cm="1">
        <f t="array" ref="M161">IF(E161&lt;&gt;"",IF(AND(E161&lt;&gt;"GR",E161&gt;=40,J161&gt;=30),_xlfn.IFS(Q161&gt;=$AG$2,$AD$19,Q161&gt;=$AG$3,$AC$19,Q161&gt;=$AG$4,$AB$19,Q161&gt;=$AG$5,$AA$19,Q161&gt;=$AG$6,$Z$19,Q161&gt;=$AG$7,$Y$19,Q161&gt;=$AG$8,$X$19,Q161&gt;=$AG$9,$V$19),L161),"")</f>
        <v>DC</v>
      </c>
      <c r="N161" s="9"/>
      <c r="O161" s="9"/>
      <c r="P161" s="9">
        <f t="shared" si="20"/>
        <v>46</v>
      </c>
      <c r="Q161" s="9">
        <f t="shared" si="21"/>
        <v>46</v>
      </c>
      <c r="R161" s="9">
        <f t="shared" si="22"/>
        <v>-0.36</v>
      </c>
    </row>
    <row r="162" spans="1:18" x14ac:dyDescent="0.35">
      <c r="A162" s="3" t="s">
        <v>8</v>
      </c>
      <c r="B162" s="3">
        <v>161</v>
      </c>
      <c r="C162" s="3">
        <v>35</v>
      </c>
      <c r="D162" s="3">
        <v>45</v>
      </c>
      <c r="E162" s="3" t="s">
        <v>34</v>
      </c>
      <c r="F162" s="22">
        <f t="shared" si="23"/>
        <v>45</v>
      </c>
      <c r="G162" s="22">
        <f t="shared" si="24"/>
        <v>35</v>
      </c>
      <c r="H162" s="22">
        <f t="shared" si="25"/>
        <v>45</v>
      </c>
      <c r="I162" s="9">
        <f t="shared" si="26"/>
        <v>41</v>
      </c>
      <c r="J162" s="9">
        <f t="shared" si="18"/>
        <v>41</v>
      </c>
      <c r="K162" s="10">
        <f t="shared" si="19"/>
        <v>1681</v>
      </c>
      <c r="L162" s="9" t="str" cm="1">
        <f t="array" ref="L162">IF(D162&lt;&gt;"",IF(AND(H162&gt;=40,I162&gt;=30),IF(AND($N$2&gt;=$T$2,$N$2&lt;=$U$2),_xlfn.IFS(P162&gt;=$AD$2,$AD$1,P162&gt;=$AC$2,$AC$1,P162&gt;=$AB$2,$AB$1,P162&gt;=$AA$2,$AA$1,P162&gt;=$Z$2,$Z$1,P162&gt;=$Y$2,$Y$1,P162&gt;=$X$2,$X$1,P162&gt;=$W$2,$W$1,P162&lt;$W$2,$V$1),(IF(AND($N$2&gt;=$T$3,$N$2&lt;$U$3),_xlfn.IFS(P162&gt;=$AD$3,$AD$1,P162&gt;=$AC$3,$AC$1,P162&gt;=$AB$3,$AB$1,P162&gt;=$AA$3,$AA$1,P162&gt;=$Z$3,$Z$1,P162&gt;=$Y$3,$Y$1,P162&gt;=$X$3,$X$1,P162&gt;=$W$3,$W$1,P162&lt;$W$2,$V$1),(IF(AND($N$2&gt;=$T$4,$N$2&lt;$U$4),_xlfn.IFS(P162&gt;=$AD$4,$AD$1,P162&gt;=$AC$4,$AC$1,P162&gt;=$AB$4,$AB$1,P162&gt;=$AA$4,$AA$1,P162&gt;=$Z$4,$Z$1,P162&gt;=$Y$4,$Y$1,P162&gt;=$X$4,$X$1,P162&gt;=$W$4,$W$1,P162&lt;$W$2,$V$1),(IF(AND($N$2&gt;=$T$5,$N$2&lt;$U$5),_xlfn.IFS(P162&gt;=$AD$5,$AD$1,P162&gt;=$AC$5,$AC$1,P162&gt;=$AB$5,$AB$1,P162&gt;=$AA$5,$AA$1,P162&gt;=$Z$5,$Z$1,P162&gt;=$Y$5,$Y$1,P162&gt;=$X$5,$X$1,P162&gt;=$W$5,$W$1,P162&lt;$W$2,$V$1),(IF(AND($N$2&gt;=$T$6,$N$2&lt;$U$6),_xlfn.IFS(P162&gt;=$AD$6,$AD$1,P162&gt;=$AC$6,$AC$1,P162&gt;=$AB$6,$AB$1,P162&gt;=$AA$6,$AA$1,P162&gt;=$Z$6,$Z$1,P162&gt;=$Y$6,$Y$1,P162&gt;=$X$6,$X$1,P162&gt;=$W$6,$W$1,P162&lt;$W$2,$V$1),(IF(AND($N$2&gt;=$T$7,$N$2&lt;$U$7),_xlfn.IFS(P162&gt;=$AD$7,$AD$1,P162&gt;=$AC$7,$AC$1,P162&gt;=$AB$7,$AB$1,P162&gt;=$AA$7,$AA$1,P162&gt;=$Z$7,$Z$1,P162&gt;=$Y$7,$Y$1,P162&gt;=$X$7,$X$1,P162&gt;=$W$7,$W$1,P162&lt;$W$2,$V$1),(IF(AND($N$2&gt;=$T$8,$N$2&lt;$U$8),_xlfn.IFS(P162&gt;=$AD$8,$AD$1,P162&gt;=$AC$8,$AC$1,P162&gt;=$AB$8,$AB$1,P162&gt;=$AA$8,$AA$1,P162&gt;=$Z$8,$Z$1,P162&gt;=$Y$8,$Y$1,P162&gt;=$X$8,$X$1,P162&gt;=$W$8,$W$1,P162&lt;$W$2,$V$1),(IF(AND($N$2&gt;=$T$9,$N$2&lt;$U$9),_xlfn.IFS(P162&gt;=$AD$9,$AD$1,P162&gt;=$AC$9,$AC$1,P162&gt;=$AB$9,$AB$1,P162&gt;=$AA$9,$AA$1,P162&gt;=$Z$9,$Z$1,P162&gt;=$Y$9,$Y$1,P162&gt;=$X$9,$X$1,P162&gt;=$W$9,$W$1),$W$1))))))))))))))),IF(AND($N$2&gt;=$T$2,$N$2&lt;=$U$2),IF(P162&gt;=$W$2,$W$1,$V$1),IF(AND($N$2&gt;=$T$3,$N$2&lt;$U$3),IF(P162&gt;=$W$3,$W$1,$V$1),IF(AND($N$2&gt;=$T$4,$N$2&lt;$U$4),IF(P162&gt;=$W$4,$W$1,$V$1),IF(AND($N$2&gt;=$T$5,$N$2&lt;$U$5),IF(P162&gt;=$W$5,$W$1,$V$1),IF(AND($N$2&gt;=$T$6,$N$2&lt;$U$6),IF(P162&gt;=$W$6,$W$1,$V$1),IF(AND($N$2&gt;=$T$7,$N$2&lt;$U$7),IF(P162&gt;=$W$7,$W$1,$V$1),IF(AND($N$2&gt;=$T$8,$N$2&lt;$U$8),IF(P162&gt;=$W$8,$W$1,$V$1),IF(AND($N$2&gt;=$T$9,$N$2&lt;$U$9),IF(P162&gt;=$W$9,$W$1,$V$1),""))))))))),"")</f>
        <v>DC</v>
      </c>
      <c r="M162" s="9" t="str" cm="1">
        <f t="array" ref="M162">IF(E162&lt;&gt;"",IF(AND(E162&lt;&gt;"GR",E162&gt;=40,J162&gt;=30),_xlfn.IFS(Q162&gt;=$AG$2,$AD$19,Q162&gt;=$AG$3,$AC$19,Q162&gt;=$AG$4,$AB$19,Q162&gt;=$AG$5,$AA$19,Q162&gt;=$AG$6,$Z$19,Q162&gt;=$AG$7,$Y$19,Q162&gt;=$AG$8,$X$19,Q162&gt;=$AG$9,$V$19),L162),"")</f>
        <v>DC</v>
      </c>
      <c r="N162" s="9"/>
      <c r="O162" s="9"/>
      <c r="P162" s="9">
        <f t="shared" si="20"/>
        <v>46</v>
      </c>
      <c r="Q162" s="9">
        <f t="shared" si="21"/>
        <v>46</v>
      </c>
      <c r="R162" s="9">
        <f t="shared" si="22"/>
        <v>-0.39</v>
      </c>
    </row>
    <row r="163" spans="1:18" x14ac:dyDescent="0.35">
      <c r="A163" s="3" t="s">
        <v>8</v>
      </c>
      <c r="B163" s="3">
        <v>162</v>
      </c>
      <c r="C163" s="3">
        <v>5</v>
      </c>
      <c r="D163" s="3" t="s">
        <v>34</v>
      </c>
      <c r="E163" s="3">
        <v>65</v>
      </c>
      <c r="F163" s="22">
        <f t="shared" si="23"/>
        <v>65</v>
      </c>
      <c r="G163" s="22">
        <f t="shared" si="24"/>
        <v>5</v>
      </c>
      <c r="H163" s="22">
        <f t="shared" si="25"/>
        <v>0</v>
      </c>
      <c r="I163" s="9">
        <f t="shared" si="26"/>
        <v>2</v>
      </c>
      <c r="J163" s="9">
        <f t="shared" si="18"/>
        <v>41</v>
      </c>
      <c r="K163" s="10">
        <f t="shared" si="19"/>
        <v>4</v>
      </c>
      <c r="L163" s="9" t="str" cm="1">
        <f t="array" ref="L163">IF(D163&lt;&gt;"",IF(AND(H163&gt;=40,I163&gt;=30),IF(AND($N$2&gt;=$T$2,$N$2&lt;=$U$2),_xlfn.IFS(P163&gt;=$AD$2,$AD$1,P163&gt;=$AC$2,$AC$1,P163&gt;=$AB$2,$AB$1,P163&gt;=$AA$2,$AA$1,P163&gt;=$Z$2,$Z$1,P163&gt;=$Y$2,$Y$1,P163&gt;=$X$2,$X$1,P163&gt;=$W$2,$W$1,P163&lt;$W$2,$V$1),(IF(AND($N$2&gt;=$T$3,$N$2&lt;$U$3),_xlfn.IFS(P163&gt;=$AD$3,$AD$1,P163&gt;=$AC$3,$AC$1,P163&gt;=$AB$3,$AB$1,P163&gt;=$AA$3,$AA$1,P163&gt;=$Z$3,$Z$1,P163&gt;=$Y$3,$Y$1,P163&gt;=$X$3,$X$1,P163&gt;=$W$3,$W$1,P163&lt;$W$2,$V$1),(IF(AND($N$2&gt;=$T$4,$N$2&lt;$U$4),_xlfn.IFS(P163&gt;=$AD$4,$AD$1,P163&gt;=$AC$4,$AC$1,P163&gt;=$AB$4,$AB$1,P163&gt;=$AA$4,$AA$1,P163&gt;=$Z$4,$Z$1,P163&gt;=$Y$4,$Y$1,P163&gt;=$X$4,$X$1,P163&gt;=$W$4,$W$1,P163&lt;$W$2,$V$1),(IF(AND($N$2&gt;=$T$5,$N$2&lt;$U$5),_xlfn.IFS(P163&gt;=$AD$5,$AD$1,P163&gt;=$AC$5,$AC$1,P163&gt;=$AB$5,$AB$1,P163&gt;=$AA$5,$AA$1,P163&gt;=$Z$5,$Z$1,P163&gt;=$Y$5,$Y$1,P163&gt;=$X$5,$X$1,P163&gt;=$W$5,$W$1,P163&lt;$W$2,$V$1),(IF(AND($N$2&gt;=$T$6,$N$2&lt;$U$6),_xlfn.IFS(P163&gt;=$AD$6,$AD$1,P163&gt;=$AC$6,$AC$1,P163&gt;=$AB$6,$AB$1,P163&gt;=$AA$6,$AA$1,P163&gt;=$Z$6,$Z$1,P163&gt;=$Y$6,$Y$1,P163&gt;=$X$6,$X$1,P163&gt;=$W$6,$W$1,P163&lt;$W$2,$V$1),(IF(AND($N$2&gt;=$T$7,$N$2&lt;$U$7),_xlfn.IFS(P163&gt;=$AD$7,$AD$1,P163&gt;=$AC$7,$AC$1,P163&gt;=$AB$7,$AB$1,P163&gt;=$AA$7,$AA$1,P163&gt;=$Z$7,$Z$1,P163&gt;=$Y$7,$Y$1,P163&gt;=$X$7,$X$1,P163&gt;=$W$7,$W$1,P163&lt;$W$2,$V$1),(IF(AND($N$2&gt;=$T$8,$N$2&lt;$U$8),_xlfn.IFS(P163&gt;=$AD$8,$AD$1,P163&gt;=$AC$8,$AC$1,P163&gt;=$AB$8,$AB$1,P163&gt;=$AA$8,$AA$1,P163&gt;=$Z$8,$Z$1,P163&gt;=$Y$8,$Y$1,P163&gt;=$X$8,$X$1,P163&gt;=$W$8,$W$1,P163&lt;$W$2,$V$1),(IF(AND($N$2&gt;=$T$9,$N$2&lt;$U$9),_xlfn.IFS(P163&gt;=$AD$9,$AD$1,P163&gt;=$AC$9,$AC$1,P163&gt;=$AB$9,$AB$1,P163&gt;=$AA$9,$AA$1,P163&gt;=$Z$9,$Z$1,P163&gt;=$Y$9,$Y$1,P163&gt;=$X$9,$X$1,P163&gt;=$W$9,$W$1),$W$1))))))))))))))),IF(AND($N$2&gt;=$T$2,$N$2&lt;=$U$2),IF(P163&gt;=$W$2,$W$1,$V$1),IF(AND($N$2&gt;=$T$3,$N$2&lt;$U$3),IF(P163&gt;=$W$3,$W$1,$V$1),IF(AND($N$2&gt;=$T$4,$N$2&lt;$U$4),IF(P163&gt;=$W$4,$W$1,$V$1),IF(AND($N$2&gt;=$T$5,$N$2&lt;$U$5),IF(P163&gt;=$W$5,$W$1,$V$1),IF(AND($N$2&gt;=$T$6,$N$2&lt;$U$6),IF(P163&gt;=$W$6,$W$1,$V$1),IF(AND($N$2&gt;=$T$7,$N$2&lt;$U$7),IF(P163&gt;=$W$7,$W$1,$V$1),IF(AND($N$2&gt;=$T$8,$N$2&lt;$U$8),IF(P163&gt;=$W$8,$W$1,$V$1),IF(AND($N$2&gt;=$T$9,$N$2&lt;$U$9),IF(P163&gt;=$W$9,$W$1,$V$1),""))))))))),"")</f>
        <v>FF</v>
      </c>
      <c r="M163" s="9" t="str" cm="1">
        <f t="array" ref="M163">IF(E163&lt;&gt;"",IF(AND(E163&lt;&gt;"GR",E163&gt;=40,J163&gt;=30),_xlfn.IFS(Q163&gt;=$AG$2,$AD$19,Q163&gt;=$AG$3,$AC$19,Q163&gt;=$AG$4,$AB$19,Q163&gt;=$AG$5,$AA$19,Q163&gt;=$AG$6,$Z$19,Q163&gt;=$AG$7,$Y$19,Q163&gt;=$AG$8,$X$19,Q163&gt;=$AG$9,$V$19),L163),"")</f>
        <v>DC</v>
      </c>
      <c r="N163" s="9"/>
      <c r="O163" s="9"/>
      <c r="P163" s="9">
        <f t="shared" si="20"/>
        <v>19</v>
      </c>
      <c r="Q163" s="9">
        <f t="shared" si="21"/>
        <v>46</v>
      </c>
      <c r="R163" s="9">
        <f t="shared" si="22"/>
        <v>-3.07</v>
      </c>
    </row>
    <row r="164" spans="1:18" x14ac:dyDescent="0.35">
      <c r="A164" s="3" t="s">
        <v>8</v>
      </c>
      <c r="B164" s="3">
        <v>163</v>
      </c>
      <c r="C164" s="3">
        <v>35</v>
      </c>
      <c r="D164" s="3">
        <v>45</v>
      </c>
      <c r="E164" s="3" t="s">
        <v>34</v>
      </c>
      <c r="F164" s="22">
        <f t="shared" si="23"/>
        <v>45</v>
      </c>
      <c r="G164" s="22">
        <f t="shared" si="24"/>
        <v>35</v>
      </c>
      <c r="H164" s="22">
        <f t="shared" si="25"/>
        <v>45</v>
      </c>
      <c r="I164" s="9">
        <f t="shared" si="26"/>
        <v>41</v>
      </c>
      <c r="J164" s="9">
        <f t="shared" si="18"/>
        <v>41</v>
      </c>
      <c r="K164" s="10">
        <f t="shared" si="19"/>
        <v>1681</v>
      </c>
      <c r="L164" s="9" t="str" cm="1">
        <f t="array" ref="L164">IF(D164&lt;&gt;"",IF(AND(H164&gt;=40,I164&gt;=30),IF(AND($N$2&gt;=$T$2,$N$2&lt;=$U$2),_xlfn.IFS(P164&gt;=$AD$2,$AD$1,P164&gt;=$AC$2,$AC$1,P164&gt;=$AB$2,$AB$1,P164&gt;=$AA$2,$AA$1,P164&gt;=$Z$2,$Z$1,P164&gt;=$Y$2,$Y$1,P164&gt;=$X$2,$X$1,P164&gt;=$W$2,$W$1,P164&lt;$W$2,$V$1),(IF(AND($N$2&gt;=$T$3,$N$2&lt;$U$3),_xlfn.IFS(P164&gt;=$AD$3,$AD$1,P164&gt;=$AC$3,$AC$1,P164&gt;=$AB$3,$AB$1,P164&gt;=$AA$3,$AA$1,P164&gt;=$Z$3,$Z$1,P164&gt;=$Y$3,$Y$1,P164&gt;=$X$3,$X$1,P164&gt;=$W$3,$W$1,P164&lt;$W$2,$V$1),(IF(AND($N$2&gt;=$T$4,$N$2&lt;$U$4),_xlfn.IFS(P164&gt;=$AD$4,$AD$1,P164&gt;=$AC$4,$AC$1,P164&gt;=$AB$4,$AB$1,P164&gt;=$AA$4,$AA$1,P164&gt;=$Z$4,$Z$1,P164&gt;=$Y$4,$Y$1,P164&gt;=$X$4,$X$1,P164&gt;=$W$4,$W$1,P164&lt;$W$2,$V$1),(IF(AND($N$2&gt;=$T$5,$N$2&lt;$U$5),_xlfn.IFS(P164&gt;=$AD$5,$AD$1,P164&gt;=$AC$5,$AC$1,P164&gt;=$AB$5,$AB$1,P164&gt;=$AA$5,$AA$1,P164&gt;=$Z$5,$Z$1,P164&gt;=$Y$5,$Y$1,P164&gt;=$X$5,$X$1,P164&gt;=$W$5,$W$1,P164&lt;$W$2,$V$1),(IF(AND($N$2&gt;=$T$6,$N$2&lt;$U$6),_xlfn.IFS(P164&gt;=$AD$6,$AD$1,P164&gt;=$AC$6,$AC$1,P164&gt;=$AB$6,$AB$1,P164&gt;=$AA$6,$AA$1,P164&gt;=$Z$6,$Z$1,P164&gt;=$Y$6,$Y$1,P164&gt;=$X$6,$X$1,P164&gt;=$W$6,$W$1,P164&lt;$W$2,$V$1),(IF(AND($N$2&gt;=$T$7,$N$2&lt;$U$7),_xlfn.IFS(P164&gt;=$AD$7,$AD$1,P164&gt;=$AC$7,$AC$1,P164&gt;=$AB$7,$AB$1,P164&gt;=$AA$7,$AA$1,P164&gt;=$Z$7,$Z$1,P164&gt;=$Y$7,$Y$1,P164&gt;=$X$7,$X$1,P164&gt;=$W$7,$W$1,P164&lt;$W$2,$V$1),(IF(AND($N$2&gt;=$T$8,$N$2&lt;$U$8),_xlfn.IFS(P164&gt;=$AD$8,$AD$1,P164&gt;=$AC$8,$AC$1,P164&gt;=$AB$8,$AB$1,P164&gt;=$AA$8,$AA$1,P164&gt;=$Z$8,$Z$1,P164&gt;=$Y$8,$Y$1,P164&gt;=$X$8,$X$1,P164&gt;=$W$8,$W$1,P164&lt;$W$2,$V$1),(IF(AND($N$2&gt;=$T$9,$N$2&lt;$U$9),_xlfn.IFS(P164&gt;=$AD$9,$AD$1,P164&gt;=$AC$9,$AC$1,P164&gt;=$AB$9,$AB$1,P164&gt;=$AA$9,$AA$1,P164&gt;=$Z$9,$Z$1,P164&gt;=$Y$9,$Y$1,P164&gt;=$X$9,$X$1,P164&gt;=$W$9,$W$1),$W$1))))))))))))))),IF(AND($N$2&gt;=$T$2,$N$2&lt;=$U$2),IF(P164&gt;=$W$2,$W$1,$V$1),IF(AND($N$2&gt;=$T$3,$N$2&lt;$U$3),IF(P164&gt;=$W$3,$W$1,$V$1),IF(AND($N$2&gt;=$T$4,$N$2&lt;$U$4),IF(P164&gt;=$W$4,$W$1,$V$1),IF(AND($N$2&gt;=$T$5,$N$2&lt;$U$5),IF(P164&gt;=$W$5,$W$1,$V$1),IF(AND($N$2&gt;=$T$6,$N$2&lt;$U$6),IF(P164&gt;=$W$6,$W$1,$V$1),IF(AND($N$2&gt;=$T$7,$N$2&lt;$U$7),IF(P164&gt;=$W$7,$W$1,$V$1),IF(AND($N$2&gt;=$T$8,$N$2&lt;$U$8),IF(P164&gt;=$W$8,$W$1,$V$1),IF(AND($N$2&gt;=$T$9,$N$2&lt;$U$9),IF(P164&gt;=$W$9,$W$1,$V$1),""))))))))),"")</f>
        <v>DC</v>
      </c>
      <c r="M164" s="9" t="str" cm="1">
        <f t="array" ref="M164">IF(E164&lt;&gt;"",IF(AND(E164&lt;&gt;"GR",E164&gt;=40,J164&gt;=30),_xlfn.IFS(Q164&gt;=$AG$2,$AD$19,Q164&gt;=$AG$3,$AC$19,Q164&gt;=$AG$4,$AB$19,Q164&gt;=$AG$5,$AA$19,Q164&gt;=$AG$6,$Z$19,Q164&gt;=$AG$7,$Y$19,Q164&gt;=$AG$8,$X$19,Q164&gt;=$AG$9,$V$19),L164),"")</f>
        <v>DC</v>
      </c>
      <c r="N164" s="9"/>
      <c r="O164" s="9"/>
      <c r="P164" s="9">
        <f t="shared" si="20"/>
        <v>46</v>
      </c>
      <c r="Q164" s="9">
        <f t="shared" si="21"/>
        <v>46</v>
      </c>
      <c r="R164" s="9">
        <f t="shared" si="22"/>
        <v>-0.39</v>
      </c>
    </row>
    <row r="165" spans="1:18" x14ac:dyDescent="0.35">
      <c r="A165" s="3" t="s">
        <v>8</v>
      </c>
      <c r="B165" s="3">
        <v>164</v>
      </c>
      <c r="C165" s="3">
        <v>23</v>
      </c>
      <c r="D165" s="3">
        <v>53</v>
      </c>
      <c r="E165" s="3" t="s">
        <v>34</v>
      </c>
      <c r="F165" s="22">
        <f t="shared" si="23"/>
        <v>53</v>
      </c>
      <c r="G165" s="22">
        <f t="shared" si="24"/>
        <v>23</v>
      </c>
      <c r="H165" s="22">
        <f t="shared" si="25"/>
        <v>53</v>
      </c>
      <c r="I165" s="9">
        <f t="shared" si="26"/>
        <v>41</v>
      </c>
      <c r="J165" s="9">
        <f t="shared" si="18"/>
        <v>41</v>
      </c>
      <c r="K165" s="10">
        <f t="shared" si="19"/>
        <v>1681</v>
      </c>
      <c r="L165" s="9" t="str" cm="1">
        <f t="array" ref="L165">IF(D165&lt;&gt;"",IF(AND(H165&gt;=40,I165&gt;=30),IF(AND($N$2&gt;=$T$2,$N$2&lt;=$U$2),_xlfn.IFS(P165&gt;=$AD$2,$AD$1,P165&gt;=$AC$2,$AC$1,P165&gt;=$AB$2,$AB$1,P165&gt;=$AA$2,$AA$1,P165&gt;=$Z$2,$Z$1,P165&gt;=$Y$2,$Y$1,P165&gt;=$X$2,$X$1,P165&gt;=$W$2,$W$1,P165&lt;$W$2,$V$1),(IF(AND($N$2&gt;=$T$3,$N$2&lt;$U$3),_xlfn.IFS(P165&gt;=$AD$3,$AD$1,P165&gt;=$AC$3,$AC$1,P165&gt;=$AB$3,$AB$1,P165&gt;=$AA$3,$AA$1,P165&gt;=$Z$3,$Z$1,P165&gt;=$Y$3,$Y$1,P165&gt;=$X$3,$X$1,P165&gt;=$W$3,$W$1,P165&lt;$W$2,$V$1),(IF(AND($N$2&gt;=$T$4,$N$2&lt;$U$4),_xlfn.IFS(P165&gt;=$AD$4,$AD$1,P165&gt;=$AC$4,$AC$1,P165&gt;=$AB$4,$AB$1,P165&gt;=$AA$4,$AA$1,P165&gt;=$Z$4,$Z$1,P165&gt;=$Y$4,$Y$1,P165&gt;=$X$4,$X$1,P165&gt;=$W$4,$W$1,P165&lt;$W$2,$V$1),(IF(AND($N$2&gt;=$T$5,$N$2&lt;$U$5),_xlfn.IFS(P165&gt;=$AD$5,$AD$1,P165&gt;=$AC$5,$AC$1,P165&gt;=$AB$5,$AB$1,P165&gt;=$AA$5,$AA$1,P165&gt;=$Z$5,$Z$1,P165&gt;=$Y$5,$Y$1,P165&gt;=$X$5,$X$1,P165&gt;=$W$5,$W$1,P165&lt;$W$2,$V$1),(IF(AND($N$2&gt;=$T$6,$N$2&lt;$U$6),_xlfn.IFS(P165&gt;=$AD$6,$AD$1,P165&gt;=$AC$6,$AC$1,P165&gt;=$AB$6,$AB$1,P165&gt;=$AA$6,$AA$1,P165&gt;=$Z$6,$Z$1,P165&gt;=$Y$6,$Y$1,P165&gt;=$X$6,$X$1,P165&gt;=$W$6,$W$1,P165&lt;$W$2,$V$1),(IF(AND($N$2&gt;=$T$7,$N$2&lt;$U$7),_xlfn.IFS(P165&gt;=$AD$7,$AD$1,P165&gt;=$AC$7,$AC$1,P165&gt;=$AB$7,$AB$1,P165&gt;=$AA$7,$AA$1,P165&gt;=$Z$7,$Z$1,P165&gt;=$Y$7,$Y$1,P165&gt;=$X$7,$X$1,P165&gt;=$W$7,$W$1,P165&lt;$W$2,$V$1),(IF(AND($N$2&gt;=$T$8,$N$2&lt;$U$8),_xlfn.IFS(P165&gt;=$AD$8,$AD$1,P165&gt;=$AC$8,$AC$1,P165&gt;=$AB$8,$AB$1,P165&gt;=$AA$8,$AA$1,P165&gt;=$Z$8,$Z$1,P165&gt;=$Y$8,$Y$1,P165&gt;=$X$8,$X$1,P165&gt;=$W$8,$W$1,P165&lt;$W$2,$V$1),(IF(AND($N$2&gt;=$T$9,$N$2&lt;$U$9),_xlfn.IFS(P165&gt;=$AD$9,$AD$1,P165&gt;=$AC$9,$AC$1,P165&gt;=$AB$9,$AB$1,P165&gt;=$AA$9,$AA$1,P165&gt;=$Z$9,$Z$1,P165&gt;=$Y$9,$Y$1,P165&gt;=$X$9,$X$1,P165&gt;=$W$9,$W$1),$W$1))))))))))))))),IF(AND($N$2&gt;=$T$2,$N$2&lt;=$U$2),IF(P165&gt;=$W$2,$W$1,$V$1),IF(AND($N$2&gt;=$T$3,$N$2&lt;$U$3),IF(P165&gt;=$W$3,$W$1,$V$1),IF(AND($N$2&gt;=$T$4,$N$2&lt;$U$4),IF(P165&gt;=$W$4,$W$1,$V$1),IF(AND($N$2&gt;=$T$5,$N$2&lt;$U$5),IF(P165&gt;=$W$5,$W$1,$V$1),IF(AND($N$2&gt;=$T$6,$N$2&lt;$U$6),IF(P165&gt;=$W$6,$W$1,$V$1),IF(AND($N$2&gt;=$T$7,$N$2&lt;$U$7),IF(P165&gt;=$W$7,$W$1,$V$1),IF(AND($N$2&gt;=$T$8,$N$2&lt;$U$8),IF(P165&gt;=$W$8,$W$1,$V$1),IF(AND($N$2&gt;=$T$9,$N$2&lt;$U$9),IF(P165&gt;=$W$9,$W$1,$V$1),""))))))))),"")</f>
        <v>DC</v>
      </c>
      <c r="M165" s="9" t="str" cm="1">
        <f t="array" ref="M165">IF(E165&lt;&gt;"",IF(AND(E165&lt;&gt;"GR",E165&gt;=40,J165&gt;=30),_xlfn.IFS(Q165&gt;=$AG$2,$AD$19,Q165&gt;=$AG$3,$AC$19,Q165&gt;=$AG$4,$AB$19,Q165&gt;=$AG$5,$AA$19,Q165&gt;=$AG$6,$Z$19,Q165&gt;=$AG$7,$Y$19,Q165&gt;=$AG$8,$X$19,Q165&gt;=$AG$9,$V$19),L165),"")</f>
        <v>DC</v>
      </c>
      <c r="N165" s="9"/>
      <c r="O165" s="9"/>
      <c r="P165" s="9">
        <f t="shared" si="20"/>
        <v>46</v>
      </c>
      <c r="Q165" s="9">
        <f t="shared" si="21"/>
        <v>46</v>
      </c>
      <c r="R165" s="9">
        <f t="shared" si="22"/>
        <v>-0.39</v>
      </c>
    </row>
    <row r="166" spans="1:18" x14ac:dyDescent="0.35">
      <c r="A166" s="3" t="s">
        <v>8</v>
      </c>
      <c r="B166" s="3">
        <v>165</v>
      </c>
      <c r="C166" s="3">
        <v>27</v>
      </c>
      <c r="D166" s="3">
        <v>27</v>
      </c>
      <c r="E166" s="3">
        <v>50</v>
      </c>
      <c r="F166" s="22">
        <f t="shared" si="23"/>
        <v>50</v>
      </c>
      <c r="G166" s="22">
        <f t="shared" si="24"/>
        <v>27</v>
      </c>
      <c r="H166" s="22">
        <f t="shared" si="25"/>
        <v>27</v>
      </c>
      <c r="I166" s="9">
        <f t="shared" si="26"/>
        <v>27</v>
      </c>
      <c r="J166" s="9">
        <f t="shared" si="18"/>
        <v>40.799999999999997</v>
      </c>
      <c r="K166" s="10">
        <f t="shared" si="19"/>
        <v>729</v>
      </c>
      <c r="L166" s="9" t="str" cm="1">
        <f t="array" ref="L166">IF(D166&lt;&gt;"",IF(AND(H166&gt;=40,I166&gt;=30),IF(AND($N$2&gt;=$T$2,$N$2&lt;=$U$2),_xlfn.IFS(P166&gt;=$AD$2,$AD$1,P166&gt;=$AC$2,$AC$1,P166&gt;=$AB$2,$AB$1,P166&gt;=$AA$2,$AA$1,P166&gt;=$Z$2,$Z$1,P166&gt;=$Y$2,$Y$1,P166&gt;=$X$2,$X$1,P166&gt;=$W$2,$W$1,P166&lt;$W$2,$V$1),(IF(AND($N$2&gt;=$T$3,$N$2&lt;$U$3),_xlfn.IFS(P166&gt;=$AD$3,$AD$1,P166&gt;=$AC$3,$AC$1,P166&gt;=$AB$3,$AB$1,P166&gt;=$AA$3,$AA$1,P166&gt;=$Z$3,$Z$1,P166&gt;=$Y$3,$Y$1,P166&gt;=$X$3,$X$1,P166&gt;=$W$3,$W$1,P166&lt;$W$2,$V$1),(IF(AND($N$2&gt;=$T$4,$N$2&lt;$U$4),_xlfn.IFS(P166&gt;=$AD$4,$AD$1,P166&gt;=$AC$4,$AC$1,P166&gt;=$AB$4,$AB$1,P166&gt;=$AA$4,$AA$1,P166&gt;=$Z$4,$Z$1,P166&gt;=$Y$4,$Y$1,P166&gt;=$X$4,$X$1,P166&gt;=$W$4,$W$1,P166&lt;$W$2,$V$1),(IF(AND($N$2&gt;=$T$5,$N$2&lt;$U$5),_xlfn.IFS(P166&gt;=$AD$5,$AD$1,P166&gt;=$AC$5,$AC$1,P166&gt;=$AB$5,$AB$1,P166&gt;=$AA$5,$AA$1,P166&gt;=$Z$5,$Z$1,P166&gt;=$Y$5,$Y$1,P166&gt;=$X$5,$X$1,P166&gt;=$W$5,$W$1,P166&lt;$W$2,$V$1),(IF(AND($N$2&gt;=$T$6,$N$2&lt;$U$6),_xlfn.IFS(P166&gt;=$AD$6,$AD$1,P166&gt;=$AC$6,$AC$1,P166&gt;=$AB$6,$AB$1,P166&gt;=$AA$6,$AA$1,P166&gt;=$Z$6,$Z$1,P166&gt;=$Y$6,$Y$1,P166&gt;=$X$6,$X$1,P166&gt;=$W$6,$W$1,P166&lt;$W$2,$V$1),(IF(AND($N$2&gt;=$T$7,$N$2&lt;$U$7),_xlfn.IFS(P166&gt;=$AD$7,$AD$1,P166&gt;=$AC$7,$AC$1,P166&gt;=$AB$7,$AB$1,P166&gt;=$AA$7,$AA$1,P166&gt;=$Z$7,$Z$1,P166&gt;=$Y$7,$Y$1,P166&gt;=$X$7,$X$1,P166&gt;=$W$7,$W$1,P166&lt;$W$2,$V$1),(IF(AND($N$2&gt;=$T$8,$N$2&lt;$U$8),_xlfn.IFS(P166&gt;=$AD$8,$AD$1,P166&gt;=$AC$8,$AC$1,P166&gt;=$AB$8,$AB$1,P166&gt;=$AA$8,$AA$1,P166&gt;=$Z$8,$Z$1,P166&gt;=$Y$8,$Y$1,P166&gt;=$X$8,$X$1,P166&gt;=$W$8,$W$1,P166&lt;$W$2,$V$1),(IF(AND($N$2&gt;=$T$9,$N$2&lt;$U$9),_xlfn.IFS(P166&gt;=$AD$9,$AD$1,P166&gt;=$AC$9,$AC$1,P166&gt;=$AB$9,$AB$1,P166&gt;=$AA$9,$AA$1,P166&gt;=$Z$9,$Z$1,P166&gt;=$Y$9,$Y$1,P166&gt;=$X$9,$X$1,P166&gt;=$W$9,$W$1),$W$1))))))))))))))),IF(AND($N$2&gt;=$T$2,$N$2&lt;=$U$2),IF(P166&gt;=$W$2,$W$1,$V$1),IF(AND($N$2&gt;=$T$3,$N$2&lt;$U$3),IF(P166&gt;=$W$3,$W$1,$V$1),IF(AND($N$2&gt;=$T$4,$N$2&lt;$U$4),IF(P166&gt;=$W$4,$W$1,$V$1),IF(AND($N$2&gt;=$T$5,$N$2&lt;$U$5),IF(P166&gt;=$W$5,$W$1,$V$1),IF(AND($N$2&gt;=$T$6,$N$2&lt;$U$6),IF(P166&gt;=$W$6,$W$1,$V$1),IF(AND($N$2&gt;=$T$7,$N$2&lt;$U$7),IF(P166&gt;=$W$7,$W$1,$V$1),IF(AND($N$2&gt;=$T$8,$N$2&lt;$U$8),IF(P166&gt;=$W$8,$W$1,$V$1),IF(AND($N$2&gt;=$T$9,$N$2&lt;$U$9),IF(P166&gt;=$W$9,$W$1,$V$1),""))))))))),"")</f>
        <v>FD</v>
      </c>
      <c r="M166" s="9" t="str" cm="1">
        <f t="array" ref="M166">IF(E166&lt;&gt;"",IF(AND(E166&lt;&gt;"GR",E166&gt;=40,J166&gt;=30),_xlfn.IFS(Q166&gt;=$AG$2,$AD$19,Q166&gt;=$AG$3,$AC$19,Q166&gt;=$AG$4,$AB$19,Q166&gt;=$AG$5,$AA$19,Q166&gt;=$AG$6,$Z$19,Q166&gt;=$AG$7,$Y$19,Q166&gt;=$AG$8,$X$19,Q166&gt;=$AG$9,$V$19),L166),"")</f>
        <v>DC</v>
      </c>
      <c r="N166" s="9"/>
      <c r="O166" s="9"/>
      <c r="P166" s="9">
        <f t="shared" si="20"/>
        <v>36</v>
      </c>
      <c r="Q166" s="9">
        <f t="shared" si="21"/>
        <v>46</v>
      </c>
      <c r="R166" s="9">
        <f t="shared" si="22"/>
        <v>-1.35</v>
      </c>
    </row>
    <row r="167" spans="1:18" x14ac:dyDescent="0.35">
      <c r="A167" s="3" t="s">
        <v>8</v>
      </c>
      <c r="B167" s="3">
        <v>166</v>
      </c>
      <c r="C167" s="3">
        <v>33</v>
      </c>
      <c r="D167" s="3">
        <v>45</v>
      </c>
      <c r="E167" s="3" t="s">
        <v>34</v>
      </c>
      <c r="F167" s="22">
        <f t="shared" si="23"/>
        <v>45</v>
      </c>
      <c r="G167" s="22">
        <f t="shared" si="24"/>
        <v>33</v>
      </c>
      <c r="H167" s="22">
        <f t="shared" si="25"/>
        <v>45</v>
      </c>
      <c r="I167" s="9">
        <f t="shared" si="26"/>
        <v>40.200000000000003</v>
      </c>
      <c r="J167" s="9">
        <f t="shared" si="18"/>
        <v>40.200000000000003</v>
      </c>
      <c r="K167" s="10">
        <f t="shared" si="19"/>
        <v>1616.0400000000002</v>
      </c>
      <c r="L167" s="9" t="str" cm="1">
        <f t="array" ref="L167">IF(D167&lt;&gt;"",IF(AND(H167&gt;=40,I167&gt;=30),IF(AND($N$2&gt;=$T$2,$N$2&lt;=$U$2),_xlfn.IFS(P167&gt;=$AD$2,$AD$1,P167&gt;=$AC$2,$AC$1,P167&gt;=$AB$2,$AB$1,P167&gt;=$AA$2,$AA$1,P167&gt;=$Z$2,$Z$1,P167&gt;=$Y$2,$Y$1,P167&gt;=$X$2,$X$1,P167&gt;=$W$2,$W$1,P167&lt;$W$2,$V$1),(IF(AND($N$2&gt;=$T$3,$N$2&lt;$U$3),_xlfn.IFS(P167&gt;=$AD$3,$AD$1,P167&gt;=$AC$3,$AC$1,P167&gt;=$AB$3,$AB$1,P167&gt;=$AA$3,$AA$1,P167&gt;=$Z$3,$Z$1,P167&gt;=$Y$3,$Y$1,P167&gt;=$X$3,$X$1,P167&gt;=$W$3,$W$1,P167&lt;$W$2,$V$1),(IF(AND($N$2&gt;=$T$4,$N$2&lt;$U$4),_xlfn.IFS(P167&gt;=$AD$4,$AD$1,P167&gt;=$AC$4,$AC$1,P167&gt;=$AB$4,$AB$1,P167&gt;=$AA$4,$AA$1,P167&gt;=$Z$4,$Z$1,P167&gt;=$Y$4,$Y$1,P167&gt;=$X$4,$X$1,P167&gt;=$W$4,$W$1,P167&lt;$W$2,$V$1),(IF(AND($N$2&gt;=$T$5,$N$2&lt;$U$5),_xlfn.IFS(P167&gt;=$AD$5,$AD$1,P167&gt;=$AC$5,$AC$1,P167&gt;=$AB$5,$AB$1,P167&gt;=$AA$5,$AA$1,P167&gt;=$Z$5,$Z$1,P167&gt;=$Y$5,$Y$1,P167&gt;=$X$5,$X$1,P167&gt;=$W$5,$W$1,P167&lt;$W$2,$V$1),(IF(AND($N$2&gt;=$T$6,$N$2&lt;$U$6),_xlfn.IFS(P167&gt;=$AD$6,$AD$1,P167&gt;=$AC$6,$AC$1,P167&gt;=$AB$6,$AB$1,P167&gt;=$AA$6,$AA$1,P167&gt;=$Z$6,$Z$1,P167&gt;=$Y$6,$Y$1,P167&gt;=$X$6,$X$1,P167&gt;=$W$6,$W$1,P167&lt;$W$2,$V$1),(IF(AND($N$2&gt;=$T$7,$N$2&lt;$U$7),_xlfn.IFS(P167&gt;=$AD$7,$AD$1,P167&gt;=$AC$7,$AC$1,P167&gt;=$AB$7,$AB$1,P167&gt;=$AA$7,$AA$1,P167&gt;=$Z$7,$Z$1,P167&gt;=$Y$7,$Y$1,P167&gt;=$X$7,$X$1,P167&gt;=$W$7,$W$1,P167&lt;$W$2,$V$1),(IF(AND($N$2&gt;=$T$8,$N$2&lt;$U$8),_xlfn.IFS(P167&gt;=$AD$8,$AD$1,P167&gt;=$AC$8,$AC$1,P167&gt;=$AB$8,$AB$1,P167&gt;=$AA$8,$AA$1,P167&gt;=$Z$8,$Z$1,P167&gt;=$Y$8,$Y$1,P167&gt;=$X$8,$X$1,P167&gt;=$W$8,$W$1,P167&lt;$W$2,$V$1),(IF(AND($N$2&gt;=$T$9,$N$2&lt;$U$9),_xlfn.IFS(P167&gt;=$AD$9,$AD$1,P167&gt;=$AC$9,$AC$1,P167&gt;=$AB$9,$AB$1,P167&gt;=$AA$9,$AA$1,P167&gt;=$Z$9,$Z$1,P167&gt;=$Y$9,$Y$1,P167&gt;=$X$9,$X$1,P167&gt;=$W$9,$W$1),$W$1))))))))))))))),IF(AND($N$2&gt;=$T$2,$N$2&lt;=$U$2),IF(P167&gt;=$W$2,$W$1,$V$1),IF(AND($N$2&gt;=$T$3,$N$2&lt;$U$3),IF(P167&gt;=$W$3,$W$1,$V$1),IF(AND($N$2&gt;=$T$4,$N$2&lt;$U$4),IF(P167&gt;=$W$4,$W$1,$V$1),IF(AND($N$2&gt;=$T$5,$N$2&lt;$U$5),IF(P167&gt;=$W$5,$W$1,$V$1),IF(AND($N$2&gt;=$T$6,$N$2&lt;$U$6),IF(P167&gt;=$W$6,$W$1,$V$1),IF(AND($N$2&gt;=$T$7,$N$2&lt;$U$7),IF(P167&gt;=$W$7,$W$1,$V$1),IF(AND($N$2&gt;=$T$8,$N$2&lt;$U$8),IF(P167&gt;=$W$8,$W$1,$V$1),IF(AND($N$2&gt;=$T$9,$N$2&lt;$U$9),IF(P167&gt;=$W$9,$W$1,$V$1),""))))))))),"")</f>
        <v>DC</v>
      </c>
      <c r="M167" s="9" t="str" cm="1">
        <f t="array" ref="M167">IF(E167&lt;&gt;"",IF(AND(E167&lt;&gt;"GR",E167&gt;=40,J167&gt;=30),_xlfn.IFS(Q167&gt;=$AG$2,$AD$19,Q167&gt;=$AG$3,$AC$19,Q167&gt;=$AG$4,$AB$19,Q167&gt;=$AG$5,$AA$19,Q167&gt;=$AG$6,$Z$19,Q167&gt;=$AG$7,$Y$19,Q167&gt;=$AG$8,$X$19,Q167&gt;=$AG$9,$V$19),L167),"")</f>
        <v>DC</v>
      </c>
      <c r="N167" s="9"/>
      <c r="O167" s="9"/>
      <c r="P167" s="9">
        <f t="shared" si="20"/>
        <v>46</v>
      </c>
      <c r="Q167" s="9">
        <f t="shared" si="21"/>
        <v>46</v>
      </c>
      <c r="R167" s="9">
        <f t="shared" si="22"/>
        <v>-0.45</v>
      </c>
    </row>
    <row r="168" spans="1:18" x14ac:dyDescent="0.35">
      <c r="A168" s="3" t="s">
        <v>8</v>
      </c>
      <c r="B168" s="3">
        <v>167</v>
      </c>
      <c r="C168" s="3">
        <v>18</v>
      </c>
      <c r="D168" s="3">
        <v>55</v>
      </c>
      <c r="E168" s="3" t="s">
        <v>34</v>
      </c>
      <c r="F168" s="22">
        <f t="shared" si="23"/>
        <v>55</v>
      </c>
      <c r="G168" s="22">
        <f t="shared" si="24"/>
        <v>18</v>
      </c>
      <c r="H168" s="22">
        <f t="shared" si="25"/>
        <v>55</v>
      </c>
      <c r="I168" s="9">
        <f t="shared" si="26"/>
        <v>40.200000000000003</v>
      </c>
      <c r="J168" s="9">
        <f t="shared" si="18"/>
        <v>40.200000000000003</v>
      </c>
      <c r="K168" s="10">
        <f t="shared" si="19"/>
        <v>1616.0400000000002</v>
      </c>
      <c r="L168" s="9" t="str" cm="1">
        <f t="array" ref="L168">IF(D168&lt;&gt;"",IF(AND(H168&gt;=40,I168&gt;=30),IF(AND($N$2&gt;=$T$2,$N$2&lt;=$U$2),_xlfn.IFS(P168&gt;=$AD$2,$AD$1,P168&gt;=$AC$2,$AC$1,P168&gt;=$AB$2,$AB$1,P168&gt;=$AA$2,$AA$1,P168&gt;=$Z$2,$Z$1,P168&gt;=$Y$2,$Y$1,P168&gt;=$X$2,$X$1,P168&gt;=$W$2,$W$1,P168&lt;$W$2,$V$1),(IF(AND($N$2&gt;=$T$3,$N$2&lt;$U$3),_xlfn.IFS(P168&gt;=$AD$3,$AD$1,P168&gt;=$AC$3,$AC$1,P168&gt;=$AB$3,$AB$1,P168&gt;=$AA$3,$AA$1,P168&gt;=$Z$3,$Z$1,P168&gt;=$Y$3,$Y$1,P168&gt;=$X$3,$X$1,P168&gt;=$W$3,$W$1,P168&lt;$W$2,$V$1),(IF(AND($N$2&gt;=$T$4,$N$2&lt;$U$4),_xlfn.IFS(P168&gt;=$AD$4,$AD$1,P168&gt;=$AC$4,$AC$1,P168&gt;=$AB$4,$AB$1,P168&gt;=$AA$4,$AA$1,P168&gt;=$Z$4,$Z$1,P168&gt;=$Y$4,$Y$1,P168&gt;=$X$4,$X$1,P168&gt;=$W$4,$W$1,P168&lt;$W$2,$V$1),(IF(AND($N$2&gt;=$T$5,$N$2&lt;$U$5),_xlfn.IFS(P168&gt;=$AD$5,$AD$1,P168&gt;=$AC$5,$AC$1,P168&gt;=$AB$5,$AB$1,P168&gt;=$AA$5,$AA$1,P168&gt;=$Z$5,$Z$1,P168&gt;=$Y$5,$Y$1,P168&gt;=$X$5,$X$1,P168&gt;=$W$5,$W$1,P168&lt;$W$2,$V$1),(IF(AND($N$2&gt;=$T$6,$N$2&lt;$U$6),_xlfn.IFS(P168&gt;=$AD$6,$AD$1,P168&gt;=$AC$6,$AC$1,P168&gt;=$AB$6,$AB$1,P168&gt;=$AA$6,$AA$1,P168&gt;=$Z$6,$Z$1,P168&gt;=$Y$6,$Y$1,P168&gt;=$X$6,$X$1,P168&gt;=$W$6,$W$1,P168&lt;$W$2,$V$1),(IF(AND($N$2&gt;=$T$7,$N$2&lt;$U$7),_xlfn.IFS(P168&gt;=$AD$7,$AD$1,P168&gt;=$AC$7,$AC$1,P168&gt;=$AB$7,$AB$1,P168&gt;=$AA$7,$AA$1,P168&gt;=$Z$7,$Z$1,P168&gt;=$Y$7,$Y$1,P168&gt;=$X$7,$X$1,P168&gt;=$W$7,$W$1,P168&lt;$W$2,$V$1),(IF(AND($N$2&gt;=$T$8,$N$2&lt;$U$8),_xlfn.IFS(P168&gt;=$AD$8,$AD$1,P168&gt;=$AC$8,$AC$1,P168&gt;=$AB$8,$AB$1,P168&gt;=$AA$8,$AA$1,P168&gt;=$Z$8,$Z$1,P168&gt;=$Y$8,$Y$1,P168&gt;=$X$8,$X$1,P168&gt;=$W$8,$W$1,P168&lt;$W$2,$V$1),(IF(AND($N$2&gt;=$T$9,$N$2&lt;$U$9),_xlfn.IFS(P168&gt;=$AD$9,$AD$1,P168&gt;=$AC$9,$AC$1,P168&gt;=$AB$9,$AB$1,P168&gt;=$AA$9,$AA$1,P168&gt;=$Z$9,$Z$1,P168&gt;=$Y$9,$Y$1,P168&gt;=$X$9,$X$1,P168&gt;=$W$9,$W$1),$W$1))))))))))))))),IF(AND($N$2&gt;=$T$2,$N$2&lt;=$U$2),IF(P168&gt;=$W$2,$W$1,$V$1),IF(AND($N$2&gt;=$T$3,$N$2&lt;$U$3),IF(P168&gt;=$W$3,$W$1,$V$1),IF(AND($N$2&gt;=$T$4,$N$2&lt;$U$4),IF(P168&gt;=$W$4,$W$1,$V$1),IF(AND($N$2&gt;=$T$5,$N$2&lt;$U$5),IF(P168&gt;=$W$5,$W$1,$V$1),IF(AND($N$2&gt;=$T$6,$N$2&lt;$U$6),IF(P168&gt;=$W$6,$W$1,$V$1),IF(AND($N$2&gt;=$T$7,$N$2&lt;$U$7),IF(P168&gt;=$W$7,$W$1,$V$1),IF(AND($N$2&gt;=$T$8,$N$2&lt;$U$8),IF(P168&gt;=$W$8,$W$1,$V$1),IF(AND($N$2&gt;=$T$9,$N$2&lt;$U$9),IF(P168&gt;=$W$9,$W$1,$V$1),""))))))))),"")</f>
        <v>DC</v>
      </c>
      <c r="M168" s="9" t="str" cm="1">
        <f t="array" ref="M168">IF(E168&lt;&gt;"",IF(AND(E168&lt;&gt;"GR",E168&gt;=40,J168&gt;=30),_xlfn.IFS(Q168&gt;=$AG$2,$AD$19,Q168&gt;=$AG$3,$AC$19,Q168&gt;=$AG$4,$AB$19,Q168&gt;=$AG$5,$AA$19,Q168&gt;=$AG$6,$Z$19,Q168&gt;=$AG$7,$Y$19,Q168&gt;=$AG$8,$X$19,Q168&gt;=$AG$9,$V$19),L168),"")</f>
        <v>DC</v>
      </c>
      <c r="N168" s="9"/>
      <c r="O168" s="9"/>
      <c r="P168" s="9">
        <f t="shared" si="20"/>
        <v>46</v>
      </c>
      <c r="Q168" s="9">
        <f t="shared" si="21"/>
        <v>46</v>
      </c>
      <c r="R168" s="9">
        <f t="shared" si="22"/>
        <v>-0.45</v>
      </c>
    </row>
    <row r="169" spans="1:18" x14ac:dyDescent="0.35">
      <c r="A169" s="3" t="s">
        <v>8</v>
      </c>
      <c r="B169" s="3">
        <v>168</v>
      </c>
      <c r="C169" s="3">
        <v>18</v>
      </c>
      <c r="D169" s="3">
        <v>32</v>
      </c>
      <c r="E169" s="3">
        <v>55</v>
      </c>
      <c r="F169" s="22">
        <f t="shared" si="23"/>
        <v>55</v>
      </c>
      <c r="G169" s="22">
        <f t="shared" si="24"/>
        <v>18</v>
      </c>
      <c r="H169" s="22">
        <f t="shared" si="25"/>
        <v>32</v>
      </c>
      <c r="I169" s="9">
        <f t="shared" si="26"/>
        <v>26.4</v>
      </c>
      <c r="J169" s="9">
        <f t="shared" si="18"/>
        <v>40.200000000000003</v>
      </c>
      <c r="K169" s="10">
        <f t="shared" si="19"/>
        <v>696.95999999999992</v>
      </c>
      <c r="L169" s="9" t="str" cm="1">
        <f t="array" ref="L169">IF(D169&lt;&gt;"",IF(AND(H169&gt;=40,I169&gt;=30),IF(AND($N$2&gt;=$T$2,$N$2&lt;=$U$2),_xlfn.IFS(P169&gt;=$AD$2,$AD$1,P169&gt;=$AC$2,$AC$1,P169&gt;=$AB$2,$AB$1,P169&gt;=$AA$2,$AA$1,P169&gt;=$Z$2,$Z$1,P169&gt;=$Y$2,$Y$1,P169&gt;=$X$2,$X$1,P169&gt;=$W$2,$W$1,P169&lt;$W$2,$V$1),(IF(AND($N$2&gt;=$T$3,$N$2&lt;$U$3),_xlfn.IFS(P169&gt;=$AD$3,$AD$1,P169&gt;=$AC$3,$AC$1,P169&gt;=$AB$3,$AB$1,P169&gt;=$AA$3,$AA$1,P169&gt;=$Z$3,$Z$1,P169&gt;=$Y$3,$Y$1,P169&gt;=$X$3,$X$1,P169&gt;=$W$3,$W$1,P169&lt;$W$2,$V$1),(IF(AND($N$2&gt;=$T$4,$N$2&lt;$U$4),_xlfn.IFS(P169&gt;=$AD$4,$AD$1,P169&gt;=$AC$4,$AC$1,P169&gt;=$AB$4,$AB$1,P169&gt;=$AA$4,$AA$1,P169&gt;=$Z$4,$Z$1,P169&gt;=$Y$4,$Y$1,P169&gt;=$X$4,$X$1,P169&gt;=$W$4,$W$1,P169&lt;$W$2,$V$1),(IF(AND($N$2&gt;=$T$5,$N$2&lt;$U$5),_xlfn.IFS(P169&gt;=$AD$5,$AD$1,P169&gt;=$AC$5,$AC$1,P169&gt;=$AB$5,$AB$1,P169&gt;=$AA$5,$AA$1,P169&gt;=$Z$5,$Z$1,P169&gt;=$Y$5,$Y$1,P169&gt;=$X$5,$X$1,P169&gt;=$W$5,$W$1,P169&lt;$W$2,$V$1),(IF(AND($N$2&gt;=$T$6,$N$2&lt;$U$6),_xlfn.IFS(P169&gt;=$AD$6,$AD$1,P169&gt;=$AC$6,$AC$1,P169&gt;=$AB$6,$AB$1,P169&gt;=$AA$6,$AA$1,P169&gt;=$Z$6,$Z$1,P169&gt;=$Y$6,$Y$1,P169&gt;=$X$6,$X$1,P169&gt;=$W$6,$W$1,P169&lt;$W$2,$V$1),(IF(AND($N$2&gt;=$T$7,$N$2&lt;$U$7),_xlfn.IFS(P169&gt;=$AD$7,$AD$1,P169&gt;=$AC$7,$AC$1,P169&gt;=$AB$7,$AB$1,P169&gt;=$AA$7,$AA$1,P169&gt;=$Z$7,$Z$1,P169&gt;=$Y$7,$Y$1,P169&gt;=$X$7,$X$1,P169&gt;=$W$7,$W$1,P169&lt;$W$2,$V$1),(IF(AND($N$2&gt;=$T$8,$N$2&lt;$U$8),_xlfn.IFS(P169&gt;=$AD$8,$AD$1,P169&gt;=$AC$8,$AC$1,P169&gt;=$AB$8,$AB$1,P169&gt;=$AA$8,$AA$1,P169&gt;=$Z$8,$Z$1,P169&gt;=$Y$8,$Y$1,P169&gt;=$X$8,$X$1,P169&gt;=$W$8,$W$1,P169&lt;$W$2,$V$1),(IF(AND($N$2&gt;=$T$9,$N$2&lt;$U$9),_xlfn.IFS(P169&gt;=$AD$9,$AD$1,P169&gt;=$AC$9,$AC$1,P169&gt;=$AB$9,$AB$1,P169&gt;=$AA$9,$AA$1,P169&gt;=$Z$9,$Z$1,P169&gt;=$Y$9,$Y$1,P169&gt;=$X$9,$X$1,P169&gt;=$W$9,$W$1),$W$1))))))))))))))),IF(AND($N$2&gt;=$T$2,$N$2&lt;=$U$2),IF(P169&gt;=$W$2,$W$1,$V$1),IF(AND($N$2&gt;=$T$3,$N$2&lt;$U$3),IF(P169&gt;=$W$3,$W$1,$V$1),IF(AND($N$2&gt;=$T$4,$N$2&lt;$U$4),IF(P169&gt;=$W$4,$W$1,$V$1),IF(AND($N$2&gt;=$T$5,$N$2&lt;$U$5),IF(P169&gt;=$W$5,$W$1,$V$1),IF(AND($N$2&gt;=$T$6,$N$2&lt;$U$6),IF(P169&gt;=$W$6,$W$1,$V$1),IF(AND($N$2&gt;=$T$7,$N$2&lt;$U$7),IF(P169&gt;=$W$7,$W$1,$V$1),IF(AND($N$2&gt;=$T$8,$N$2&lt;$U$8),IF(P169&gt;=$W$8,$W$1,$V$1),IF(AND($N$2&gt;=$T$9,$N$2&lt;$U$9),IF(P169&gt;=$W$9,$W$1,$V$1),""))))))))),"")</f>
        <v>FD</v>
      </c>
      <c r="M169" s="9" t="str" cm="1">
        <f t="array" ref="M169">IF(E169&lt;&gt;"",IF(AND(E169&lt;&gt;"GR",E169&gt;=40,J169&gt;=30),_xlfn.IFS(Q169&gt;=$AG$2,$AD$19,Q169&gt;=$AG$3,$AC$19,Q169&gt;=$AG$4,$AB$19,Q169&gt;=$AG$5,$AA$19,Q169&gt;=$AG$6,$Z$19,Q169&gt;=$AG$7,$Y$19,Q169&gt;=$AG$8,$X$19,Q169&gt;=$AG$9,$V$19),L169),"")</f>
        <v>DC</v>
      </c>
      <c r="N169" s="9"/>
      <c r="O169" s="9"/>
      <c r="P169" s="9">
        <f t="shared" si="20"/>
        <v>36</v>
      </c>
      <c r="Q169" s="9">
        <f t="shared" si="21"/>
        <v>46</v>
      </c>
      <c r="R169" s="9">
        <f t="shared" si="22"/>
        <v>-1.39</v>
      </c>
    </row>
    <row r="170" spans="1:18" x14ac:dyDescent="0.35">
      <c r="A170" s="3" t="s">
        <v>8</v>
      </c>
      <c r="B170" s="3">
        <v>169</v>
      </c>
      <c r="C170" s="3">
        <v>25</v>
      </c>
      <c r="D170" s="3">
        <v>30</v>
      </c>
      <c r="E170" s="3">
        <v>50</v>
      </c>
      <c r="F170" s="22">
        <f t="shared" si="23"/>
        <v>50</v>
      </c>
      <c r="G170" s="22">
        <f t="shared" si="24"/>
        <v>25</v>
      </c>
      <c r="H170" s="22">
        <f t="shared" si="25"/>
        <v>30</v>
      </c>
      <c r="I170" s="9">
        <f t="shared" si="26"/>
        <v>28</v>
      </c>
      <c r="J170" s="9">
        <f t="shared" si="18"/>
        <v>40</v>
      </c>
      <c r="K170" s="10">
        <f t="shared" si="19"/>
        <v>784</v>
      </c>
      <c r="L170" s="9" t="str" cm="1">
        <f t="array" ref="L170">IF(D170&lt;&gt;"",IF(AND(H170&gt;=40,I170&gt;=30),IF(AND($N$2&gt;=$T$2,$N$2&lt;=$U$2),_xlfn.IFS(P170&gt;=$AD$2,$AD$1,P170&gt;=$AC$2,$AC$1,P170&gt;=$AB$2,$AB$1,P170&gt;=$AA$2,$AA$1,P170&gt;=$Z$2,$Z$1,P170&gt;=$Y$2,$Y$1,P170&gt;=$X$2,$X$1,P170&gt;=$W$2,$W$1,P170&lt;$W$2,$V$1),(IF(AND($N$2&gt;=$T$3,$N$2&lt;$U$3),_xlfn.IFS(P170&gt;=$AD$3,$AD$1,P170&gt;=$AC$3,$AC$1,P170&gt;=$AB$3,$AB$1,P170&gt;=$AA$3,$AA$1,P170&gt;=$Z$3,$Z$1,P170&gt;=$Y$3,$Y$1,P170&gt;=$X$3,$X$1,P170&gt;=$W$3,$W$1,P170&lt;$W$2,$V$1),(IF(AND($N$2&gt;=$T$4,$N$2&lt;$U$4),_xlfn.IFS(P170&gt;=$AD$4,$AD$1,P170&gt;=$AC$4,$AC$1,P170&gt;=$AB$4,$AB$1,P170&gt;=$AA$4,$AA$1,P170&gt;=$Z$4,$Z$1,P170&gt;=$Y$4,$Y$1,P170&gt;=$X$4,$X$1,P170&gt;=$W$4,$W$1,P170&lt;$W$2,$V$1),(IF(AND($N$2&gt;=$T$5,$N$2&lt;$U$5),_xlfn.IFS(P170&gt;=$AD$5,$AD$1,P170&gt;=$AC$5,$AC$1,P170&gt;=$AB$5,$AB$1,P170&gt;=$AA$5,$AA$1,P170&gt;=$Z$5,$Z$1,P170&gt;=$Y$5,$Y$1,P170&gt;=$X$5,$X$1,P170&gt;=$W$5,$W$1,P170&lt;$W$2,$V$1),(IF(AND($N$2&gt;=$T$6,$N$2&lt;$U$6),_xlfn.IFS(P170&gt;=$AD$6,$AD$1,P170&gt;=$AC$6,$AC$1,P170&gt;=$AB$6,$AB$1,P170&gt;=$AA$6,$AA$1,P170&gt;=$Z$6,$Z$1,P170&gt;=$Y$6,$Y$1,P170&gt;=$X$6,$X$1,P170&gt;=$W$6,$W$1,P170&lt;$W$2,$V$1),(IF(AND($N$2&gt;=$T$7,$N$2&lt;$U$7),_xlfn.IFS(P170&gt;=$AD$7,$AD$1,P170&gt;=$AC$7,$AC$1,P170&gt;=$AB$7,$AB$1,P170&gt;=$AA$7,$AA$1,P170&gt;=$Z$7,$Z$1,P170&gt;=$Y$7,$Y$1,P170&gt;=$X$7,$X$1,P170&gt;=$W$7,$W$1,P170&lt;$W$2,$V$1),(IF(AND($N$2&gt;=$T$8,$N$2&lt;$U$8),_xlfn.IFS(P170&gt;=$AD$8,$AD$1,P170&gt;=$AC$8,$AC$1,P170&gt;=$AB$8,$AB$1,P170&gt;=$AA$8,$AA$1,P170&gt;=$Z$8,$Z$1,P170&gt;=$Y$8,$Y$1,P170&gt;=$X$8,$X$1,P170&gt;=$W$8,$W$1,P170&lt;$W$2,$V$1),(IF(AND($N$2&gt;=$T$9,$N$2&lt;$U$9),_xlfn.IFS(P170&gt;=$AD$9,$AD$1,P170&gt;=$AC$9,$AC$1,P170&gt;=$AB$9,$AB$1,P170&gt;=$AA$9,$AA$1,P170&gt;=$Z$9,$Z$1,P170&gt;=$Y$9,$Y$1,P170&gt;=$X$9,$X$1,P170&gt;=$W$9,$W$1),$W$1))))))))))))))),IF(AND($N$2&gt;=$T$2,$N$2&lt;=$U$2),IF(P170&gt;=$W$2,$W$1,$V$1),IF(AND($N$2&gt;=$T$3,$N$2&lt;$U$3),IF(P170&gt;=$W$3,$W$1,$V$1),IF(AND($N$2&gt;=$T$4,$N$2&lt;$U$4),IF(P170&gt;=$W$4,$W$1,$V$1),IF(AND($N$2&gt;=$T$5,$N$2&lt;$U$5),IF(P170&gt;=$W$5,$W$1,$V$1),IF(AND($N$2&gt;=$T$6,$N$2&lt;$U$6),IF(P170&gt;=$W$6,$W$1,$V$1),IF(AND($N$2&gt;=$T$7,$N$2&lt;$U$7),IF(P170&gt;=$W$7,$W$1,$V$1),IF(AND($N$2&gt;=$T$8,$N$2&lt;$U$8),IF(P170&gt;=$W$8,$W$1,$V$1),IF(AND($N$2&gt;=$T$9,$N$2&lt;$U$9),IF(P170&gt;=$W$9,$W$1,$V$1),""))))))))),"")</f>
        <v>FD</v>
      </c>
      <c r="M170" s="9" t="str" cm="1">
        <f t="array" ref="M170">IF(E170&lt;&gt;"",IF(AND(E170&lt;&gt;"GR",E170&gt;=40,J170&gt;=30),_xlfn.IFS(Q170&gt;=$AG$2,$AD$19,Q170&gt;=$AG$3,$AC$19,Q170&gt;=$AG$4,$AB$19,Q170&gt;=$AG$5,$AA$19,Q170&gt;=$AG$6,$Z$19,Q170&gt;=$AG$7,$Y$19,Q170&gt;=$AG$8,$X$19,Q170&gt;=$AG$9,$V$19),L170),"")</f>
        <v>DC</v>
      </c>
      <c r="N170" s="9"/>
      <c r="O170" s="9"/>
      <c r="P170" s="9">
        <f t="shared" si="20"/>
        <v>37</v>
      </c>
      <c r="Q170" s="9">
        <f t="shared" si="21"/>
        <v>45</v>
      </c>
      <c r="R170" s="9">
        <f t="shared" si="22"/>
        <v>-1.28</v>
      </c>
    </row>
    <row r="171" spans="1:18" x14ac:dyDescent="0.35">
      <c r="A171" s="3" t="s">
        <v>8</v>
      </c>
      <c r="B171" s="3">
        <v>170</v>
      </c>
      <c r="C171" s="3">
        <v>13</v>
      </c>
      <c r="D171" s="3">
        <v>20</v>
      </c>
      <c r="E171" s="3">
        <v>58</v>
      </c>
      <c r="F171" s="22">
        <f t="shared" si="23"/>
        <v>58</v>
      </c>
      <c r="G171" s="22">
        <f t="shared" si="24"/>
        <v>13</v>
      </c>
      <c r="H171" s="22">
        <f t="shared" si="25"/>
        <v>20</v>
      </c>
      <c r="I171" s="9">
        <f t="shared" si="26"/>
        <v>17.2</v>
      </c>
      <c r="J171" s="9">
        <f t="shared" si="18"/>
        <v>40</v>
      </c>
      <c r="K171" s="10">
        <f t="shared" si="19"/>
        <v>295.83999999999997</v>
      </c>
      <c r="L171" s="9" t="str" cm="1">
        <f t="array" ref="L171">IF(D171&lt;&gt;"",IF(AND(H171&gt;=40,I171&gt;=30),IF(AND($N$2&gt;=$T$2,$N$2&lt;=$U$2),_xlfn.IFS(P171&gt;=$AD$2,$AD$1,P171&gt;=$AC$2,$AC$1,P171&gt;=$AB$2,$AB$1,P171&gt;=$AA$2,$AA$1,P171&gt;=$Z$2,$Z$1,P171&gt;=$Y$2,$Y$1,P171&gt;=$X$2,$X$1,P171&gt;=$W$2,$W$1,P171&lt;$W$2,$V$1),(IF(AND($N$2&gt;=$T$3,$N$2&lt;$U$3),_xlfn.IFS(P171&gt;=$AD$3,$AD$1,P171&gt;=$AC$3,$AC$1,P171&gt;=$AB$3,$AB$1,P171&gt;=$AA$3,$AA$1,P171&gt;=$Z$3,$Z$1,P171&gt;=$Y$3,$Y$1,P171&gt;=$X$3,$X$1,P171&gt;=$W$3,$W$1,P171&lt;$W$2,$V$1),(IF(AND($N$2&gt;=$T$4,$N$2&lt;$U$4),_xlfn.IFS(P171&gt;=$AD$4,$AD$1,P171&gt;=$AC$4,$AC$1,P171&gt;=$AB$4,$AB$1,P171&gt;=$AA$4,$AA$1,P171&gt;=$Z$4,$Z$1,P171&gt;=$Y$4,$Y$1,P171&gt;=$X$4,$X$1,P171&gt;=$W$4,$W$1,P171&lt;$W$2,$V$1),(IF(AND($N$2&gt;=$T$5,$N$2&lt;$U$5),_xlfn.IFS(P171&gt;=$AD$5,$AD$1,P171&gt;=$AC$5,$AC$1,P171&gt;=$AB$5,$AB$1,P171&gt;=$AA$5,$AA$1,P171&gt;=$Z$5,$Z$1,P171&gt;=$Y$5,$Y$1,P171&gt;=$X$5,$X$1,P171&gt;=$W$5,$W$1,P171&lt;$W$2,$V$1),(IF(AND($N$2&gt;=$T$6,$N$2&lt;$U$6),_xlfn.IFS(P171&gt;=$AD$6,$AD$1,P171&gt;=$AC$6,$AC$1,P171&gt;=$AB$6,$AB$1,P171&gt;=$AA$6,$AA$1,P171&gt;=$Z$6,$Z$1,P171&gt;=$Y$6,$Y$1,P171&gt;=$X$6,$X$1,P171&gt;=$W$6,$W$1,P171&lt;$W$2,$V$1),(IF(AND($N$2&gt;=$T$7,$N$2&lt;$U$7),_xlfn.IFS(P171&gt;=$AD$7,$AD$1,P171&gt;=$AC$7,$AC$1,P171&gt;=$AB$7,$AB$1,P171&gt;=$AA$7,$AA$1,P171&gt;=$Z$7,$Z$1,P171&gt;=$Y$7,$Y$1,P171&gt;=$X$7,$X$1,P171&gt;=$W$7,$W$1,P171&lt;$W$2,$V$1),(IF(AND($N$2&gt;=$T$8,$N$2&lt;$U$8),_xlfn.IFS(P171&gt;=$AD$8,$AD$1,P171&gt;=$AC$8,$AC$1,P171&gt;=$AB$8,$AB$1,P171&gt;=$AA$8,$AA$1,P171&gt;=$Z$8,$Z$1,P171&gt;=$Y$8,$Y$1,P171&gt;=$X$8,$X$1,P171&gt;=$W$8,$W$1,P171&lt;$W$2,$V$1),(IF(AND($N$2&gt;=$T$9,$N$2&lt;$U$9),_xlfn.IFS(P171&gt;=$AD$9,$AD$1,P171&gt;=$AC$9,$AC$1,P171&gt;=$AB$9,$AB$1,P171&gt;=$AA$9,$AA$1,P171&gt;=$Z$9,$Z$1,P171&gt;=$Y$9,$Y$1,P171&gt;=$X$9,$X$1,P171&gt;=$W$9,$W$1),$W$1))))))))))))))),IF(AND($N$2&gt;=$T$2,$N$2&lt;=$U$2),IF(P171&gt;=$W$2,$W$1,$V$1),IF(AND($N$2&gt;=$T$3,$N$2&lt;$U$3),IF(P171&gt;=$W$3,$W$1,$V$1),IF(AND($N$2&gt;=$T$4,$N$2&lt;$U$4),IF(P171&gt;=$W$4,$W$1,$V$1),IF(AND($N$2&gt;=$T$5,$N$2&lt;$U$5),IF(P171&gt;=$W$5,$W$1,$V$1),IF(AND($N$2&gt;=$T$6,$N$2&lt;$U$6),IF(P171&gt;=$W$6,$W$1,$V$1),IF(AND($N$2&gt;=$T$7,$N$2&lt;$U$7),IF(P171&gt;=$W$7,$W$1,$V$1),IF(AND($N$2&gt;=$T$8,$N$2&lt;$U$8),IF(P171&gt;=$W$8,$W$1,$V$1),IF(AND($N$2&gt;=$T$9,$N$2&lt;$U$9),IF(P171&gt;=$W$9,$W$1,$V$1),""))))))))),"")</f>
        <v>FF</v>
      </c>
      <c r="M171" s="9" t="str" cm="1">
        <f t="array" ref="M171">IF(E171&lt;&gt;"",IF(AND(E171&lt;&gt;"GR",E171&gt;=40,J171&gt;=30),_xlfn.IFS(Q171&gt;=$AG$2,$AD$19,Q171&gt;=$AG$3,$AC$19,Q171&gt;=$AG$4,$AB$19,Q171&gt;=$AG$5,$AA$19,Q171&gt;=$AG$6,$Z$19,Q171&gt;=$AG$7,$Y$19,Q171&gt;=$AG$8,$X$19,Q171&gt;=$AG$9,$V$19),L171),"")</f>
        <v>DC</v>
      </c>
      <c r="N171" s="9"/>
      <c r="O171" s="9"/>
      <c r="P171" s="9">
        <f t="shared" si="20"/>
        <v>30</v>
      </c>
      <c r="Q171" s="9">
        <f t="shared" si="21"/>
        <v>45</v>
      </c>
      <c r="R171" s="9">
        <f t="shared" si="22"/>
        <v>-2.02</v>
      </c>
    </row>
    <row r="172" spans="1:18" x14ac:dyDescent="0.35">
      <c r="A172" s="3" t="s">
        <v>8</v>
      </c>
      <c r="B172" s="3">
        <v>171</v>
      </c>
      <c r="C172" s="3">
        <v>29</v>
      </c>
      <c r="D172" s="3">
        <v>47</v>
      </c>
      <c r="E172" s="3" t="s">
        <v>34</v>
      </c>
      <c r="F172" s="22">
        <f t="shared" si="23"/>
        <v>47</v>
      </c>
      <c r="G172" s="22">
        <f t="shared" si="24"/>
        <v>29</v>
      </c>
      <c r="H172" s="22">
        <f t="shared" si="25"/>
        <v>47</v>
      </c>
      <c r="I172" s="9">
        <f t="shared" si="26"/>
        <v>39.799999999999997</v>
      </c>
      <c r="J172" s="9">
        <f t="shared" si="18"/>
        <v>39.799999999999997</v>
      </c>
      <c r="K172" s="10">
        <f t="shared" si="19"/>
        <v>1584.0399999999997</v>
      </c>
      <c r="L172" s="9" t="str" cm="1">
        <f t="array" ref="L172">IF(D172&lt;&gt;"",IF(AND(H172&gt;=40,I172&gt;=30),IF(AND($N$2&gt;=$T$2,$N$2&lt;=$U$2),_xlfn.IFS(P172&gt;=$AD$2,$AD$1,P172&gt;=$AC$2,$AC$1,P172&gt;=$AB$2,$AB$1,P172&gt;=$AA$2,$AA$1,P172&gt;=$Z$2,$Z$1,P172&gt;=$Y$2,$Y$1,P172&gt;=$X$2,$X$1,P172&gt;=$W$2,$W$1,P172&lt;$W$2,$V$1),(IF(AND($N$2&gt;=$T$3,$N$2&lt;$U$3),_xlfn.IFS(P172&gt;=$AD$3,$AD$1,P172&gt;=$AC$3,$AC$1,P172&gt;=$AB$3,$AB$1,P172&gt;=$AA$3,$AA$1,P172&gt;=$Z$3,$Z$1,P172&gt;=$Y$3,$Y$1,P172&gt;=$X$3,$X$1,P172&gt;=$W$3,$W$1,P172&lt;$W$2,$V$1),(IF(AND($N$2&gt;=$T$4,$N$2&lt;$U$4),_xlfn.IFS(P172&gt;=$AD$4,$AD$1,P172&gt;=$AC$4,$AC$1,P172&gt;=$AB$4,$AB$1,P172&gt;=$AA$4,$AA$1,P172&gt;=$Z$4,$Z$1,P172&gt;=$Y$4,$Y$1,P172&gt;=$X$4,$X$1,P172&gt;=$W$4,$W$1,P172&lt;$W$2,$V$1),(IF(AND($N$2&gt;=$T$5,$N$2&lt;$U$5),_xlfn.IFS(P172&gt;=$AD$5,$AD$1,P172&gt;=$AC$5,$AC$1,P172&gt;=$AB$5,$AB$1,P172&gt;=$AA$5,$AA$1,P172&gt;=$Z$5,$Z$1,P172&gt;=$Y$5,$Y$1,P172&gt;=$X$5,$X$1,P172&gt;=$W$5,$W$1,P172&lt;$W$2,$V$1),(IF(AND($N$2&gt;=$T$6,$N$2&lt;$U$6),_xlfn.IFS(P172&gt;=$AD$6,$AD$1,P172&gt;=$AC$6,$AC$1,P172&gt;=$AB$6,$AB$1,P172&gt;=$AA$6,$AA$1,P172&gt;=$Z$6,$Z$1,P172&gt;=$Y$6,$Y$1,P172&gt;=$X$6,$X$1,P172&gt;=$W$6,$W$1,P172&lt;$W$2,$V$1),(IF(AND($N$2&gt;=$T$7,$N$2&lt;$U$7),_xlfn.IFS(P172&gt;=$AD$7,$AD$1,P172&gt;=$AC$7,$AC$1,P172&gt;=$AB$7,$AB$1,P172&gt;=$AA$7,$AA$1,P172&gt;=$Z$7,$Z$1,P172&gt;=$Y$7,$Y$1,P172&gt;=$X$7,$X$1,P172&gt;=$W$7,$W$1,P172&lt;$W$2,$V$1),(IF(AND($N$2&gt;=$T$8,$N$2&lt;$U$8),_xlfn.IFS(P172&gt;=$AD$8,$AD$1,P172&gt;=$AC$8,$AC$1,P172&gt;=$AB$8,$AB$1,P172&gt;=$AA$8,$AA$1,P172&gt;=$Z$8,$Z$1,P172&gt;=$Y$8,$Y$1,P172&gt;=$X$8,$X$1,P172&gt;=$W$8,$W$1,P172&lt;$W$2,$V$1),(IF(AND($N$2&gt;=$T$9,$N$2&lt;$U$9),_xlfn.IFS(P172&gt;=$AD$9,$AD$1,P172&gt;=$AC$9,$AC$1,P172&gt;=$AB$9,$AB$1,P172&gt;=$AA$9,$AA$1,P172&gt;=$Z$9,$Z$1,P172&gt;=$Y$9,$Y$1,P172&gt;=$X$9,$X$1,P172&gt;=$W$9,$W$1),$W$1))))))))))))))),IF(AND($N$2&gt;=$T$2,$N$2&lt;=$U$2),IF(P172&gt;=$W$2,$W$1,$V$1),IF(AND($N$2&gt;=$T$3,$N$2&lt;$U$3),IF(P172&gt;=$W$3,$W$1,$V$1),IF(AND($N$2&gt;=$T$4,$N$2&lt;$U$4),IF(P172&gt;=$W$4,$W$1,$V$1),IF(AND($N$2&gt;=$T$5,$N$2&lt;$U$5),IF(P172&gt;=$W$5,$W$1,$V$1),IF(AND($N$2&gt;=$T$6,$N$2&lt;$U$6),IF(P172&gt;=$W$6,$W$1,$V$1),IF(AND($N$2&gt;=$T$7,$N$2&lt;$U$7),IF(P172&gt;=$W$7,$W$1,$V$1),IF(AND($N$2&gt;=$T$8,$N$2&lt;$U$8),IF(P172&gt;=$W$8,$W$1,$V$1),IF(AND($N$2&gt;=$T$9,$N$2&lt;$U$9),IF(P172&gt;=$W$9,$W$1,$V$1),""))))))))),"")</f>
        <v>DC</v>
      </c>
      <c r="M172" s="9" t="str" cm="1">
        <f t="array" ref="M172">IF(E172&lt;&gt;"",IF(AND(E172&lt;&gt;"GR",E172&gt;=40,J172&gt;=30),_xlfn.IFS(Q172&gt;=$AG$2,$AD$19,Q172&gt;=$AG$3,$AC$19,Q172&gt;=$AG$4,$AB$19,Q172&gt;=$AG$5,$AA$19,Q172&gt;=$AG$6,$Z$19,Q172&gt;=$AG$7,$Y$19,Q172&gt;=$AG$8,$X$19,Q172&gt;=$AG$9,$V$19),L172),"")</f>
        <v>DC</v>
      </c>
      <c r="N172" s="9"/>
      <c r="O172" s="9"/>
      <c r="P172" s="9">
        <f t="shared" si="20"/>
        <v>45</v>
      </c>
      <c r="Q172" s="9">
        <f t="shared" si="21"/>
        <v>45</v>
      </c>
      <c r="R172" s="9">
        <f t="shared" si="22"/>
        <v>-0.47</v>
      </c>
    </row>
    <row r="173" spans="1:18" x14ac:dyDescent="0.35">
      <c r="A173" s="3" t="s">
        <v>8</v>
      </c>
      <c r="B173" s="3">
        <v>172</v>
      </c>
      <c r="C173" s="3">
        <v>17</v>
      </c>
      <c r="D173" s="3">
        <v>55</v>
      </c>
      <c r="E173" s="3" t="s">
        <v>34</v>
      </c>
      <c r="F173" s="22">
        <f t="shared" si="23"/>
        <v>55</v>
      </c>
      <c r="G173" s="22">
        <f t="shared" si="24"/>
        <v>17</v>
      </c>
      <c r="H173" s="22">
        <f t="shared" si="25"/>
        <v>55</v>
      </c>
      <c r="I173" s="9">
        <f t="shared" si="26"/>
        <v>39.799999999999997</v>
      </c>
      <c r="J173" s="9">
        <f t="shared" si="18"/>
        <v>39.799999999999997</v>
      </c>
      <c r="K173" s="10">
        <f t="shared" si="19"/>
        <v>1584.0399999999997</v>
      </c>
      <c r="L173" s="9" t="str" cm="1">
        <f t="array" ref="L173">IF(D173&lt;&gt;"",IF(AND(H173&gt;=40,I173&gt;=30),IF(AND($N$2&gt;=$T$2,$N$2&lt;=$U$2),_xlfn.IFS(P173&gt;=$AD$2,$AD$1,P173&gt;=$AC$2,$AC$1,P173&gt;=$AB$2,$AB$1,P173&gt;=$AA$2,$AA$1,P173&gt;=$Z$2,$Z$1,P173&gt;=$Y$2,$Y$1,P173&gt;=$X$2,$X$1,P173&gt;=$W$2,$W$1,P173&lt;$W$2,$V$1),(IF(AND($N$2&gt;=$T$3,$N$2&lt;$U$3),_xlfn.IFS(P173&gt;=$AD$3,$AD$1,P173&gt;=$AC$3,$AC$1,P173&gt;=$AB$3,$AB$1,P173&gt;=$AA$3,$AA$1,P173&gt;=$Z$3,$Z$1,P173&gt;=$Y$3,$Y$1,P173&gt;=$X$3,$X$1,P173&gt;=$W$3,$W$1,P173&lt;$W$2,$V$1),(IF(AND($N$2&gt;=$T$4,$N$2&lt;$U$4),_xlfn.IFS(P173&gt;=$AD$4,$AD$1,P173&gt;=$AC$4,$AC$1,P173&gt;=$AB$4,$AB$1,P173&gt;=$AA$4,$AA$1,P173&gt;=$Z$4,$Z$1,P173&gt;=$Y$4,$Y$1,P173&gt;=$X$4,$X$1,P173&gt;=$W$4,$W$1,P173&lt;$W$2,$V$1),(IF(AND($N$2&gt;=$T$5,$N$2&lt;$U$5),_xlfn.IFS(P173&gt;=$AD$5,$AD$1,P173&gt;=$AC$5,$AC$1,P173&gt;=$AB$5,$AB$1,P173&gt;=$AA$5,$AA$1,P173&gt;=$Z$5,$Z$1,P173&gt;=$Y$5,$Y$1,P173&gt;=$X$5,$X$1,P173&gt;=$W$5,$W$1,P173&lt;$W$2,$V$1),(IF(AND($N$2&gt;=$T$6,$N$2&lt;$U$6),_xlfn.IFS(P173&gt;=$AD$6,$AD$1,P173&gt;=$AC$6,$AC$1,P173&gt;=$AB$6,$AB$1,P173&gt;=$AA$6,$AA$1,P173&gt;=$Z$6,$Z$1,P173&gt;=$Y$6,$Y$1,P173&gt;=$X$6,$X$1,P173&gt;=$W$6,$W$1,P173&lt;$W$2,$V$1),(IF(AND($N$2&gt;=$T$7,$N$2&lt;$U$7),_xlfn.IFS(P173&gt;=$AD$7,$AD$1,P173&gt;=$AC$7,$AC$1,P173&gt;=$AB$7,$AB$1,P173&gt;=$AA$7,$AA$1,P173&gt;=$Z$7,$Z$1,P173&gt;=$Y$7,$Y$1,P173&gt;=$X$7,$X$1,P173&gt;=$W$7,$W$1,P173&lt;$W$2,$V$1),(IF(AND($N$2&gt;=$T$8,$N$2&lt;$U$8),_xlfn.IFS(P173&gt;=$AD$8,$AD$1,P173&gt;=$AC$8,$AC$1,P173&gt;=$AB$8,$AB$1,P173&gt;=$AA$8,$AA$1,P173&gt;=$Z$8,$Z$1,P173&gt;=$Y$8,$Y$1,P173&gt;=$X$8,$X$1,P173&gt;=$W$8,$W$1,P173&lt;$W$2,$V$1),(IF(AND($N$2&gt;=$T$9,$N$2&lt;$U$9),_xlfn.IFS(P173&gt;=$AD$9,$AD$1,P173&gt;=$AC$9,$AC$1,P173&gt;=$AB$9,$AB$1,P173&gt;=$AA$9,$AA$1,P173&gt;=$Z$9,$Z$1,P173&gt;=$Y$9,$Y$1,P173&gt;=$X$9,$X$1,P173&gt;=$W$9,$W$1),$W$1))))))))))))))),IF(AND($N$2&gt;=$T$2,$N$2&lt;=$U$2),IF(P173&gt;=$W$2,$W$1,$V$1),IF(AND($N$2&gt;=$T$3,$N$2&lt;$U$3),IF(P173&gt;=$W$3,$W$1,$V$1),IF(AND($N$2&gt;=$T$4,$N$2&lt;$U$4),IF(P173&gt;=$W$4,$W$1,$V$1),IF(AND($N$2&gt;=$T$5,$N$2&lt;$U$5),IF(P173&gt;=$W$5,$W$1,$V$1),IF(AND($N$2&gt;=$T$6,$N$2&lt;$U$6),IF(P173&gt;=$W$6,$W$1,$V$1),IF(AND($N$2&gt;=$T$7,$N$2&lt;$U$7),IF(P173&gt;=$W$7,$W$1,$V$1),IF(AND($N$2&gt;=$T$8,$N$2&lt;$U$8),IF(P173&gt;=$W$8,$W$1,$V$1),IF(AND($N$2&gt;=$T$9,$N$2&lt;$U$9),IF(P173&gt;=$W$9,$W$1,$V$1),""))))))))),"")</f>
        <v>DC</v>
      </c>
      <c r="M173" s="9" t="str" cm="1">
        <f t="array" ref="M173">IF(E173&lt;&gt;"",IF(AND(E173&lt;&gt;"GR",E173&gt;=40,J173&gt;=30),_xlfn.IFS(Q173&gt;=$AG$2,$AD$19,Q173&gt;=$AG$3,$AC$19,Q173&gt;=$AG$4,$AB$19,Q173&gt;=$AG$5,$AA$19,Q173&gt;=$AG$6,$Z$19,Q173&gt;=$AG$7,$Y$19,Q173&gt;=$AG$8,$X$19,Q173&gt;=$AG$9,$V$19),L173),"")</f>
        <v>DC</v>
      </c>
      <c r="N173" s="9"/>
      <c r="O173" s="9"/>
      <c r="P173" s="9">
        <f t="shared" si="20"/>
        <v>45</v>
      </c>
      <c r="Q173" s="9">
        <f t="shared" si="21"/>
        <v>45</v>
      </c>
      <c r="R173" s="9">
        <f t="shared" si="22"/>
        <v>-0.47</v>
      </c>
    </row>
    <row r="174" spans="1:18" x14ac:dyDescent="0.35">
      <c r="A174" s="3" t="s">
        <v>8</v>
      </c>
      <c r="B174" s="3">
        <v>173</v>
      </c>
      <c r="C174" s="3">
        <v>35</v>
      </c>
      <c r="D174" s="3">
        <v>28</v>
      </c>
      <c r="E174" s="3">
        <v>43</v>
      </c>
      <c r="F174" s="22">
        <f t="shared" si="23"/>
        <v>43</v>
      </c>
      <c r="G174" s="22">
        <f t="shared" si="24"/>
        <v>35</v>
      </c>
      <c r="H174" s="22">
        <f t="shared" si="25"/>
        <v>28</v>
      </c>
      <c r="I174" s="9">
        <f t="shared" si="26"/>
        <v>30.8</v>
      </c>
      <c r="J174" s="9">
        <f t="shared" si="18"/>
        <v>39.799999999999997</v>
      </c>
      <c r="K174" s="10">
        <f t="shared" si="19"/>
        <v>948.6400000000001</v>
      </c>
      <c r="L174" s="9" t="str" cm="1">
        <f t="array" ref="L174">IF(D174&lt;&gt;"",IF(AND(H174&gt;=40,I174&gt;=30),IF(AND($N$2&gt;=$T$2,$N$2&lt;=$U$2),_xlfn.IFS(P174&gt;=$AD$2,$AD$1,P174&gt;=$AC$2,$AC$1,P174&gt;=$AB$2,$AB$1,P174&gt;=$AA$2,$AA$1,P174&gt;=$Z$2,$Z$1,P174&gt;=$Y$2,$Y$1,P174&gt;=$X$2,$X$1,P174&gt;=$W$2,$W$1,P174&lt;$W$2,$V$1),(IF(AND($N$2&gt;=$T$3,$N$2&lt;$U$3),_xlfn.IFS(P174&gt;=$AD$3,$AD$1,P174&gt;=$AC$3,$AC$1,P174&gt;=$AB$3,$AB$1,P174&gt;=$AA$3,$AA$1,P174&gt;=$Z$3,$Z$1,P174&gt;=$Y$3,$Y$1,P174&gt;=$X$3,$X$1,P174&gt;=$W$3,$W$1,P174&lt;$W$2,$V$1),(IF(AND($N$2&gt;=$T$4,$N$2&lt;$U$4),_xlfn.IFS(P174&gt;=$AD$4,$AD$1,P174&gt;=$AC$4,$AC$1,P174&gt;=$AB$4,$AB$1,P174&gt;=$AA$4,$AA$1,P174&gt;=$Z$4,$Z$1,P174&gt;=$Y$4,$Y$1,P174&gt;=$X$4,$X$1,P174&gt;=$W$4,$W$1,P174&lt;$W$2,$V$1),(IF(AND($N$2&gt;=$T$5,$N$2&lt;$U$5),_xlfn.IFS(P174&gt;=$AD$5,$AD$1,P174&gt;=$AC$5,$AC$1,P174&gt;=$AB$5,$AB$1,P174&gt;=$AA$5,$AA$1,P174&gt;=$Z$5,$Z$1,P174&gt;=$Y$5,$Y$1,P174&gt;=$X$5,$X$1,P174&gt;=$W$5,$W$1,P174&lt;$W$2,$V$1),(IF(AND($N$2&gt;=$T$6,$N$2&lt;$U$6),_xlfn.IFS(P174&gt;=$AD$6,$AD$1,P174&gt;=$AC$6,$AC$1,P174&gt;=$AB$6,$AB$1,P174&gt;=$AA$6,$AA$1,P174&gt;=$Z$6,$Z$1,P174&gt;=$Y$6,$Y$1,P174&gt;=$X$6,$X$1,P174&gt;=$W$6,$W$1,P174&lt;$W$2,$V$1),(IF(AND($N$2&gt;=$T$7,$N$2&lt;$U$7),_xlfn.IFS(P174&gt;=$AD$7,$AD$1,P174&gt;=$AC$7,$AC$1,P174&gt;=$AB$7,$AB$1,P174&gt;=$AA$7,$AA$1,P174&gt;=$Z$7,$Z$1,P174&gt;=$Y$7,$Y$1,P174&gt;=$X$7,$X$1,P174&gt;=$W$7,$W$1,P174&lt;$W$2,$V$1),(IF(AND($N$2&gt;=$T$8,$N$2&lt;$U$8),_xlfn.IFS(P174&gt;=$AD$8,$AD$1,P174&gt;=$AC$8,$AC$1,P174&gt;=$AB$8,$AB$1,P174&gt;=$AA$8,$AA$1,P174&gt;=$Z$8,$Z$1,P174&gt;=$Y$8,$Y$1,P174&gt;=$X$8,$X$1,P174&gt;=$W$8,$W$1,P174&lt;$W$2,$V$1),(IF(AND($N$2&gt;=$T$9,$N$2&lt;$U$9),_xlfn.IFS(P174&gt;=$AD$9,$AD$1,P174&gt;=$AC$9,$AC$1,P174&gt;=$AB$9,$AB$1,P174&gt;=$AA$9,$AA$1,P174&gt;=$Z$9,$Z$1,P174&gt;=$Y$9,$Y$1,P174&gt;=$X$9,$X$1,P174&gt;=$W$9,$W$1),$W$1))))))))))))))),IF(AND($N$2&gt;=$T$2,$N$2&lt;=$U$2),IF(P174&gt;=$W$2,$W$1,$V$1),IF(AND($N$2&gt;=$T$3,$N$2&lt;$U$3),IF(P174&gt;=$W$3,$W$1,$V$1),IF(AND($N$2&gt;=$T$4,$N$2&lt;$U$4),IF(P174&gt;=$W$4,$W$1,$V$1),IF(AND($N$2&gt;=$T$5,$N$2&lt;$U$5),IF(P174&gt;=$W$5,$W$1,$V$1),IF(AND($N$2&gt;=$T$6,$N$2&lt;$U$6),IF(P174&gt;=$W$6,$W$1,$V$1),IF(AND($N$2&gt;=$T$7,$N$2&lt;$U$7),IF(P174&gt;=$W$7,$W$1,$V$1),IF(AND($N$2&gt;=$T$8,$N$2&lt;$U$8),IF(P174&gt;=$W$8,$W$1,$V$1),IF(AND($N$2&gt;=$T$9,$N$2&lt;$U$9),IF(P174&gt;=$W$9,$W$1,$V$1),""))))))))),"")</f>
        <v>FD</v>
      </c>
      <c r="M174" s="9" t="str" cm="1">
        <f t="array" ref="M174">IF(E174&lt;&gt;"",IF(AND(E174&lt;&gt;"GR",E174&gt;=40,J174&gt;=30),_xlfn.IFS(Q174&gt;=$AG$2,$AD$19,Q174&gt;=$AG$3,$AC$19,Q174&gt;=$AG$4,$AB$19,Q174&gt;=$AG$5,$AA$19,Q174&gt;=$AG$6,$Z$19,Q174&gt;=$AG$7,$Y$19,Q174&gt;=$AG$8,$X$19,Q174&gt;=$AG$9,$V$19),L174),"")</f>
        <v>DC</v>
      </c>
      <c r="N174" s="9"/>
      <c r="O174" s="9"/>
      <c r="P174" s="9">
        <f t="shared" si="20"/>
        <v>39</v>
      </c>
      <c r="Q174" s="9">
        <f t="shared" si="21"/>
        <v>45</v>
      </c>
      <c r="R174" s="9">
        <f t="shared" si="22"/>
        <v>-1.0900000000000001</v>
      </c>
    </row>
    <row r="175" spans="1:18" x14ac:dyDescent="0.35">
      <c r="A175" s="3" t="s">
        <v>8</v>
      </c>
      <c r="B175" s="3">
        <v>174</v>
      </c>
      <c r="C175" s="3">
        <v>9</v>
      </c>
      <c r="D175" s="3">
        <v>28</v>
      </c>
      <c r="E175" s="3">
        <v>60</v>
      </c>
      <c r="F175" s="22">
        <f t="shared" si="23"/>
        <v>60</v>
      </c>
      <c r="G175" s="22">
        <f t="shared" si="24"/>
        <v>9</v>
      </c>
      <c r="H175" s="22">
        <f t="shared" si="25"/>
        <v>28</v>
      </c>
      <c r="I175" s="9">
        <f t="shared" si="26"/>
        <v>20.400000000000002</v>
      </c>
      <c r="J175" s="9">
        <f t="shared" si="18"/>
        <v>39.6</v>
      </c>
      <c r="K175" s="10">
        <f t="shared" si="19"/>
        <v>416.16000000000008</v>
      </c>
      <c r="L175" s="9" t="str" cm="1">
        <f t="array" ref="L175">IF(D175&lt;&gt;"",IF(AND(H175&gt;=40,I175&gt;=30),IF(AND($N$2&gt;=$T$2,$N$2&lt;=$U$2),_xlfn.IFS(P175&gt;=$AD$2,$AD$1,P175&gt;=$AC$2,$AC$1,P175&gt;=$AB$2,$AB$1,P175&gt;=$AA$2,$AA$1,P175&gt;=$Z$2,$Z$1,P175&gt;=$Y$2,$Y$1,P175&gt;=$X$2,$X$1,P175&gt;=$W$2,$W$1,P175&lt;$W$2,$V$1),(IF(AND($N$2&gt;=$T$3,$N$2&lt;$U$3),_xlfn.IFS(P175&gt;=$AD$3,$AD$1,P175&gt;=$AC$3,$AC$1,P175&gt;=$AB$3,$AB$1,P175&gt;=$AA$3,$AA$1,P175&gt;=$Z$3,$Z$1,P175&gt;=$Y$3,$Y$1,P175&gt;=$X$3,$X$1,P175&gt;=$W$3,$W$1,P175&lt;$W$2,$V$1),(IF(AND($N$2&gt;=$T$4,$N$2&lt;$U$4),_xlfn.IFS(P175&gt;=$AD$4,$AD$1,P175&gt;=$AC$4,$AC$1,P175&gt;=$AB$4,$AB$1,P175&gt;=$AA$4,$AA$1,P175&gt;=$Z$4,$Z$1,P175&gt;=$Y$4,$Y$1,P175&gt;=$X$4,$X$1,P175&gt;=$W$4,$W$1,P175&lt;$W$2,$V$1),(IF(AND($N$2&gt;=$T$5,$N$2&lt;$U$5),_xlfn.IFS(P175&gt;=$AD$5,$AD$1,P175&gt;=$AC$5,$AC$1,P175&gt;=$AB$5,$AB$1,P175&gt;=$AA$5,$AA$1,P175&gt;=$Z$5,$Z$1,P175&gt;=$Y$5,$Y$1,P175&gt;=$X$5,$X$1,P175&gt;=$W$5,$W$1,P175&lt;$W$2,$V$1),(IF(AND($N$2&gt;=$T$6,$N$2&lt;$U$6),_xlfn.IFS(P175&gt;=$AD$6,$AD$1,P175&gt;=$AC$6,$AC$1,P175&gt;=$AB$6,$AB$1,P175&gt;=$AA$6,$AA$1,P175&gt;=$Z$6,$Z$1,P175&gt;=$Y$6,$Y$1,P175&gt;=$X$6,$X$1,P175&gt;=$W$6,$W$1,P175&lt;$W$2,$V$1),(IF(AND($N$2&gt;=$T$7,$N$2&lt;$U$7),_xlfn.IFS(P175&gt;=$AD$7,$AD$1,P175&gt;=$AC$7,$AC$1,P175&gt;=$AB$7,$AB$1,P175&gt;=$AA$7,$AA$1,P175&gt;=$Z$7,$Z$1,P175&gt;=$Y$7,$Y$1,P175&gt;=$X$7,$X$1,P175&gt;=$W$7,$W$1,P175&lt;$W$2,$V$1),(IF(AND($N$2&gt;=$T$8,$N$2&lt;$U$8),_xlfn.IFS(P175&gt;=$AD$8,$AD$1,P175&gt;=$AC$8,$AC$1,P175&gt;=$AB$8,$AB$1,P175&gt;=$AA$8,$AA$1,P175&gt;=$Z$8,$Z$1,P175&gt;=$Y$8,$Y$1,P175&gt;=$X$8,$X$1,P175&gt;=$W$8,$W$1,P175&lt;$W$2,$V$1),(IF(AND($N$2&gt;=$T$9,$N$2&lt;$U$9),_xlfn.IFS(P175&gt;=$AD$9,$AD$1,P175&gt;=$AC$9,$AC$1,P175&gt;=$AB$9,$AB$1,P175&gt;=$AA$9,$AA$1,P175&gt;=$Z$9,$Z$1,P175&gt;=$Y$9,$Y$1,P175&gt;=$X$9,$X$1,P175&gt;=$W$9,$W$1),$W$1))))))))))))))),IF(AND($N$2&gt;=$T$2,$N$2&lt;=$U$2),IF(P175&gt;=$W$2,$W$1,$V$1),IF(AND($N$2&gt;=$T$3,$N$2&lt;$U$3),IF(P175&gt;=$W$3,$W$1,$V$1),IF(AND($N$2&gt;=$T$4,$N$2&lt;$U$4),IF(P175&gt;=$W$4,$W$1,$V$1),IF(AND($N$2&gt;=$T$5,$N$2&lt;$U$5),IF(P175&gt;=$W$5,$W$1,$V$1),IF(AND($N$2&gt;=$T$6,$N$2&lt;$U$6),IF(P175&gt;=$W$6,$W$1,$V$1),IF(AND($N$2&gt;=$T$7,$N$2&lt;$U$7),IF(P175&gt;=$W$7,$W$1,$V$1),IF(AND($N$2&gt;=$T$8,$N$2&lt;$U$8),IF(P175&gt;=$W$8,$W$1,$V$1),IF(AND($N$2&gt;=$T$9,$N$2&lt;$U$9),IF(P175&gt;=$W$9,$W$1,$V$1),""))))))))),"")</f>
        <v>FF</v>
      </c>
      <c r="M175" s="9" t="str" cm="1">
        <f t="array" ref="M175">IF(E175&lt;&gt;"",IF(AND(E175&lt;&gt;"GR",E175&gt;=40,J175&gt;=30),_xlfn.IFS(Q175&gt;=$AG$2,$AD$19,Q175&gt;=$AG$3,$AC$19,Q175&gt;=$AG$4,$AB$19,Q175&gt;=$AG$5,$AA$19,Q175&gt;=$AG$6,$Z$19,Q175&gt;=$AG$7,$Y$19,Q175&gt;=$AG$8,$X$19,Q175&gt;=$AG$9,$V$19),L175),"")</f>
        <v>DC</v>
      </c>
      <c r="N175" s="9"/>
      <c r="O175" s="9"/>
      <c r="P175" s="9">
        <f t="shared" si="20"/>
        <v>32</v>
      </c>
      <c r="Q175" s="9">
        <f t="shared" si="21"/>
        <v>45</v>
      </c>
      <c r="R175" s="9">
        <f t="shared" si="22"/>
        <v>-1.81</v>
      </c>
    </row>
    <row r="176" spans="1:18" x14ac:dyDescent="0.35">
      <c r="A176" s="3" t="s">
        <v>8</v>
      </c>
      <c r="B176" s="3">
        <v>175</v>
      </c>
      <c r="C176" s="3">
        <v>27</v>
      </c>
      <c r="D176" s="3">
        <v>48</v>
      </c>
      <c r="E176" s="3" t="s">
        <v>34</v>
      </c>
      <c r="F176" s="22">
        <f t="shared" si="23"/>
        <v>48</v>
      </c>
      <c r="G176" s="22">
        <f t="shared" si="24"/>
        <v>27</v>
      </c>
      <c r="H176" s="22">
        <f t="shared" si="25"/>
        <v>48</v>
      </c>
      <c r="I176" s="9">
        <f t="shared" si="26"/>
        <v>39.599999999999994</v>
      </c>
      <c r="J176" s="9">
        <f t="shared" si="18"/>
        <v>39.6</v>
      </c>
      <c r="K176" s="10">
        <f t="shared" si="19"/>
        <v>1568.1599999999996</v>
      </c>
      <c r="L176" s="9" t="str" cm="1">
        <f t="array" ref="L176">IF(D176&lt;&gt;"",IF(AND(H176&gt;=40,I176&gt;=30),IF(AND($N$2&gt;=$T$2,$N$2&lt;=$U$2),_xlfn.IFS(P176&gt;=$AD$2,$AD$1,P176&gt;=$AC$2,$AC$1,P176&gt;=$AB$2,$AB$1,P176&gt;=$AA$2,$AA$1,P176&gt;=$Z$2,$Z$1,P176&gt;=$Y$2,$Y$1,P176&gt;=$X$2,$X$1,P176&gt;=$W$2,$W$1,P176&lt;$W$2,$V$1),(IF(AND($N$2&gt;=$T$3,$N$2&lt;$U$3),_xlfn.IFS(P176&gt;=$AD$3,$AD$1,P176&gt;=$AC$3,$AC$1,P176&gt;=$AB$3,$AB$1,P176&gt;=$AA$3,$AA$1,P176&gt;=$Z$3,$Z$1,P176&gt;=$Y$3,$Y$1,P176&gt;=$X$3,$X$1,P176&gt;=$W$3,$W$1,P176&lt;$W$2,$V$1),(IF(AND($N$2&gt;=$T$4,$N$2&lt;$U$4),_xlfn.IFS(P176&gt;=$AD$4,$AD$1,P176&gt;=$AC$4,$AC$1,P176&gt;=$AB$4,$AB$1,P176&gt;=$AA$4,$AA$1,P176&gt;=$Z$4,$Z$1,P176&gt;=$Y$4,$Y$1,P176&gt;=$X$4,$X$1,P176&gt;=$W$4,$W$1,P176&lt;$W$2,$V$1),(IF(AND($N$2&gt;=$T$5,$N$2&lt;$U$5),_xlfn.IFS(P176&gt;=$AD$5,$AD$1,P176&gt;=$AC$5,$AC$1,P176&gt;=$AB$5,$AB$1,P176&gt;=$AA$5,$AA$1,P176&gt;=$Z$5,$Z$1,P176&gt;=$Y$5,$Y$1,P176&gt;=$X$5,$X$1,P176&gt;=$W$5,$W$1,P176&lt;$W$2,$V$1),(IF(AND($N$2&gt;=$T$6,$N$2&lt;$U$6),_xlfn.IFS(P176&gt;=$AD$6,$AD$1,P176&gt;=$AC$6,$AC$1,P176&gt;=$AB$6,$AB$1,P176&gt;=$AA$6,$AA$1,P176&gt;=$Z$6,$Z$1,P176&gt;=$Y$6,$Y$1,P176&gt;=$X$6,$X$1,P176&gt;=$W$6,$W$1,P176&lt;$W$2,$V$1),(IF(AND($N$2&gt;=$T$7,$N$2&lt;$U$7),_xlfn.IFS(P176&gt;=$AD$7,$AD$1,P176&gt;=$AC$7,$AC$1,P176&gt;=$AB$7,$AB$1,P176&gt;=$AA$7,$AA$1,P176&gt;=$Z$7,$Z$1,P176&gt;=$Y$7,$Y$1,P176&gt;=$X$7,$X$1,P176&gt;=$W$7,$W$1,P176&lt;$W$2,$V$1),(IF(AND($N$2&gt;=$T$8,$N$2&lt;$U$8),_xlfn.IFS(P176&gt;=$AD$8,$AD$1,P176&gt;=$AC$8,$AC$1,P176&gt;=$AB$8,$AB$1,P176&gt;=$AA$8,$AA$1,P176&gt;=$Z$8,$Z$1,P176&gt;=$Y$8,$Y$1,P176&gt;=$X$8,$X$1,P176&gt;=$W$8,$W$1,P176&lt;$W$2,$V$1),(IF(AND($N$2&gt;=$T$9,$N$2&lt;$U$9),_xlfn.IFS(P176&gt;=$AD$9,$AD$1,P176&gt;=$AC$9,$AC$1,P176&gt;=$AB$9,$AB$1,P176&gt;=$AA$9,$AA$1,P176&gt;=$Z$9,$Z$1,P176&gt;=$Y$9,$Y$1,P176&gt;=$X$9,$X$1,P176&gt;=$W$9,$W$1),$W$1))))))))))))))),IF(AND($N$2&gt;=$T$2,$N$2&lt;=$U$2),IF(P176&gt;=$W$2,$W$1,$V$1),IF(AND($N$2&gt;=$T$3,$N$2&lt;$U$3),IF(P176&gt;=$W$3,$W$1,$V$1),IF(AND($N$2&gt;=$T$4,$N$2&lt;$U$4),IF(P176&gt;=$W$4,$W$1,$V$1),IF(AND($N$2&gt;=$T$5,$N$2&lt;$U$5),IF(P176&gt;=$W$5,$W$1,$V$1),IF(AND($N$2&gt;=$T$6,$N$2&lt;$U$6),IF(P176&gt;=$W$6,$W$1,$V$1),IF(AND($N$2&gt;=$T$7,$N$2&lt;$U$7),IF(P176&gt;=$W$7,$W$1,$V$1),IF(AND($N$2&gt;=$T$8,$N$2&lt;$U$8),IF(P176&gt;=$W$8,$W$1,$V$1),IF(AND($N$2&gt;=$T$9,$N$2&lt;$U$9),IF(P176&gt;=$W$9,$W$1,$V$1),""))))))))),"")</f>
        <v>DC</v>
      </c>
      <c r="M176" s="9" t="str" cm="1">
        <f t="array" ref="M176">IF(E176&lt;&gt;"",IF(AND(E176&lt;&gt;"GR",E176&gt;=40,J176&gt;=30),_xlfn.IFS(Q176&gt;=$AG$2,$AD$19,Q176&gt;=$AG$3,$AC$19,Q176&gt;=$AG$4,$AB$19,Q176&gt;=$AG$5,$AA$19,Q176&gt;=$AG$6,$Z$19,Q176&gt;=$AG$7,$Y$19,Q176&gt;=$AG$8,$X$19,Q176&gt;=$AG$9,$V$19),L176),"")</f>
        <v>DC</v>
      </c>
      <c r="N176" s="9"/>
      <c r="O176" s="9"/>
      <c r="P176" s="9">
        <f t="shared" si="20"/>
        <v>45</v>
      </c>
      <c r="Q176" s="9">
        <f t="shared" si="21"/>
        <v>45</v>
      </c>
      <c r="R176" s="9">
        <f t="shared" si="22"/>
        <v>-0.49</v>
      </c>
    </row>
    <row r="177" spans="1:18" x14ac:dyDescent="0.35">
      <c r="A177" s="3" t="s">
        <v>8</v>
      </c>
      <c r="B177" s="3">
        <v>176</v>
      </c>
      <c r="C177" s="3">
        <v>31</v>
      </c>
      <c r="D177" s="3">
        <v>45</v>
      </c>
      <c r="E177" s="3" t="s">
        <v>34</v>
      </c>
      <c r="F177" s="22">
        <f t="shared" si="23"/>
        <v>45</v>
      </c>
      <c r="G177" s="22">
        <f t="shared" si="24"/>
        <v>31</v>
      </c>
      <c r="H177" s="22">
        <f t="shared" si="25"/>
        <v>45</v>
      </c>
      <c r="I177" s="9">
        <f t="shared" si="26"/>
        <v>39.4</v>
      </c>
      <c r="J177" s="9">
        <f t="shared" si="18"/>
        <v>39.4</v>
      </c>
      <c r="K177" s="10">
        <f t="shared" si="19"/>
        <v>1552.36</v>
      </c>
      <c r="L177" s="9" t="str" cm="1">
        <f t="array" ref="L177">IF(D177&lt;&gt;"",IF(AND(H177&gt;=40,I177&gt;=30),IF(AND($N$2&gt;=$T$2,$N$2&lt;=$U$2),_xlfn.IFS(P177&gt;=$AD$2,$AD$1,P177&gt;=$AC$2,$AC$1,P177&gt;=$AB$2,$AB$1,P177&gt;=$AA$2,$AA$1,P177&gt;=$Z$2,$Z$1,P177&gt;=$Y$2,$Y$1,P177&gt;=$X$2,$X$1,P177&gt;=$W$2,$W$1,P177&lt;$W$2,$V$1),(IF(AND($N$2&gt;=$T$3,$N$2&lt;$U$3),_xlfn.IFS(P177&gt;=$AD$3,$AD$1,P177&gt;=$AC$3,$AC$1,P177&gt;=$AB$3,$AB$1,P177&gt;=$AA$3,$AA$1,P177&gt;=$Z$3,$Z$1,P177&gt;=$Y$3,$Y$1,P177&gt;=$X$3,$X$1,P177&gt;=$W$3,$W$1,P177&lt;$W$2,$V$1),(IF(AND($N$2&gt;=$T$4,$N$2&lt;$U$4),_xlfn.IFS(P177&gt;=$AD$4,$AD$1,P177&gt;=$AC$4,$AC$1,P177&gt;=$AB$4,$AB$1,P177&gt;=$AA$4,$AA$1,P177&gt;=$Z$4,$Z$1,P177&gt;=$Y$4,$Y$1,P177&gt;=$X$4,$X$1,P177&gt;=$W$4,$W$1,P177&lt;$W$2,$V$1),(IF(AND($N$2&gt;=$T$5,$N$2&lt;$U$5),_xlfn.IFS(P177&gt;=$AD$5,$AD$1,P177&gt;=$AC$5,$AC$1,P177&gt;=$AB$5,$AB$1,P177&gt;=$AA$5,$AA$1,P177&gt;=$Z$5,$Z$1,P177&gt;=$Y$5,$Y$1,P177&gt;=$X$5,$X$1,P177&gt;=$W$5,$W$1,P177&lt;$W$2,$V$1),(IF(AND($N$2&gt;=$T$6,$N$2&lt;$U$6),_xlfn.IFS(P177&gt;=$AD$6,$AD$1,P177&gt;=$AC$6,$AC$1,P177&gt;=$AB$6,$AB$1,P177&gt;=$AA$6,$AA$1,P177&gt;=$Z$6,$Z$1,P177&gt;=$Y$6,$Y$1,P177&gt;=$X$6,$X$1,P177&gt;=$W$6,$W$1,P177&lt;$W$2,$V$1),(IF(AND($N$2&gt;=$T$7,$N$2&lt;$U$7),_xlfn.IFS(P177&gt;=$AD$7,$AD$1,P177&gt;=$AC$7,$AC$1,P177&gt;=$AB$7,$AB$1,P177&gt;=$AA$7,$AA$1,P177&gt;=$Z$7,$Z$1,P177&gt;=$Y$7,$Y$1,P177&gt;=$X$7,$X$1,P177&gt;=$W$7,$W$1,P177&lt;$W$2,$V$1),(IF(AND($N$2&gt;=$T$8,$N$2&lt;$U$8),_xlfn.IFS(P177&gt;=$AD$8,$AD$1,P177&gt;=$AC$8,$AC$1,P177&gt;=$AB$8,$AB$1,P177&gt;=$AA$8,$AA$1,P177&gt;=$Z$8,$Z$1,P177&gt;=$Y$8,$Y$1,P177&gt;=$X$8,$X$1,P177&gt;=$W$8,$W$1,P177&lt;$W$2,$V$1),(IF(AND($N$2&gt;=$T$9,$N$2&lt;$U$9),_xlfn.IFS(P177&gt;=$AD$9,$AD$1,P177&gt;=$AC$9,$AC$1,P177&gt;=$AB$9,$AB$1,P177&gt;=$AA$9,$AA$1,P177&gt;=$Z$9,$Z$1,P177&gt;=$Y$9,$Y$1,P177&gt;=$X$9,$X$1,P177&gt;=$W$9,$W$1),$W$1))))))))))))))),IF(AND($N$2&gt;=$T$2,$N$2&lt;=$U$2),IF(P177&gt;=$W$2,$W$1,$V$1),IF(AND($N$2&gt;=$T$3,$N$2&lt;$U$3),IF(P177&gt;=$W$3,$W$1,$V$1),IF(AND($N$2&gt;=$T$4,$N$2&lt;$U$4),IF(P177&gt;=$W$4,$W$1,$V$1),IF(AND($N$2&gt;=$T$5,$N$2&lt;$U$5),IF(P177&gt;=$W$5,$W$1,$V$1),IF(AND($N$2&gt;=$T$6,$N$2&lt;$U$6),IF(P177&gt;=$W$6,$W$1,$V$1),IF(AND($N$2&gt;=$T$7,$N$2&lt;$U$7),IF(P177&gt;=$W$7,$W$1,$V$1),IF(AND($N$2&gt;=$T$8,$N$2&lt;$U$8),IF(P177&gt;=$W$8,$W$1,$V$1),IF(AND($N$2&gt;=$T$9,$N$2&lt;$U$9),IF(P177&gt;=$W$9,$W$1,$V$1),""))))))))),"")</f>
        <v>DC</v>
      </c>
      <c r="M177" s="9" t="str" cm="1">
        <f t="array" ref="M177">IF(E177&lt;&gt;"",IF(AND(E177&lt;&gt;"GR",E177&gt;=40,J177&gt;=30),_xlfn.IFS(Q177&gt;=$AG$2,$AD$19,Q177&gt;=$AG$3,$AC$19,Q177&gt;=$AG$4,$AB$19,Q177&gt;=$AG$5,$AA$19,Q177&gt;=$AG$6,$Z$19,Q177&gt;=$AG$7,$Y$19,Q177&gt;=$AG$8,$X$19,Q177&gt;=$AG$9,$V$19),L177),"")</f>
        <v>DC</v>
      </c>
      <c r="N177" s="9"/>
      <c r="O177" s="9"/>
      <c r="P177" s="9">
        <f t="shared" si="20"/>
        <v>45</v>
      </c>
      <c r="Q177" s="9">
        <f t="shared" si="21"/>
        <v>45</v>
      </c>
      <c r="R177" s="9">
        <f t="shared" si="22"/>
        <v>-0.5</v>
      </c>
    </row>
    <row r="178" spans="1:18" x14ac:dyDescent="0.35">
      <c r="A178" s="3" t="s">
        <v>8</v>
      </c>
      <c r="B178" s="3">
        <v>177</v>
      </c>
      <c r="C178" s="3">
        <v>17</v>
      </c>
      <c r="D178" s="3">
        <v>54</v>
      </c>
      <c r="E178" s="3" t="s">
        <v>34</v>
      </c>
      <c r="F178" s="22">
        <f t="shared" si="23"/>
        <v>54</v>
      </c>
      <c r="G178" s="22">
        <f t="shared" si="24"/>
        <v>17</v>
      </c>
      <c r="H178" s="22">
        <f t="shared" si="25"/>
        <v>54</v>
      </c>
      <c r="I178" s="9">
        <f t="shared" si="26"/>
        <v>39.200000000000003</v>
      </c>
      <c r="J178" s="9">
        <f t="shared" si="18"/>
        <v>39.200000000000003</v>
      </c>
      <c r="K178" s="10">
        <f t="shared" si="19"/>
        <v>1536.6400000000003</v>
      </c>
      <c r="L178" s="9" t="str" cm="1">
        <f t="array" ref="L178">IF(D178&lt;&gt;"",IF(AND(H178&gt;=40,I178&gt;=30),IF(AND($N$2&gt;=$T$2,$N$2&lt;=$U$2),_xlfn.IFS(P178&gt;=$AD$2,$AD$1,P178&gt;=$AC$2,$AC$1,P178&gt;=$AB$2,$AB$1,P178&gt;=$AA$2,$AA$1,P178&gt;=$Z$2,$Z$1,P178&gt;=$Y$2,$Y$1,P178&gt;=$X$2,$X$1,P178&gt;=$W$2,$W$1,P178&lt;$W$2,$V$1),(IF(AND($N$2&gt;=$T$3,$N$2&lt;$U$3),_xlfn.IFS(P178&gt;=$AD$3,$AD$1,P178&gt;=$AC$3,$AC$1,P178&gt;=$AB$3,$AB$1,P178&gt;=$AA$3,$AA$1,P178&gt;=$Z$3,$Z$1,P178&gt;=$Y$3,$Y$1,P178&gt;=$X$3,$X$1,P178&gt;=$W$3,$W$1,P178&lt;$W$2,$V$1),(IF(AND($N$2&gt;=$T$4,$N$2&lt;$U$4),_xlfn.IFS(P178&gt;=$AD$4,$AD$1,P178&gt;=$AC$4,$AC$1,P178&gt;=$AB$4,$AB$1,P178&gt;=$AA$4,$AA$1,P178&gt;=$Z$4,$Z$1,P178&gt;=$Y$4,$Y$1,P178&gt;=$X$4,$X$1,P178&gt;=$W$4,$W$1,P178&lt;$W$2,$V$1),(IF(AND($N$2&gt;=$T$5,$N$2&lt;$U$5),_xlfn.IFS(P178&gt;=$AD$5,$AD$1,P178&gt;=$AC$5,$AC$1,P178&gt;=$AB$5,$AB$1,P178&gt;=$AA$5,$AA$1,P178&gt;=$Z$5,$Z$1,P178&gt;=$Y$5,$Y$1,P178&gt;=$X$5,$X$1,P178&gt;=$W$5,$W$1,P178&lt;$W$2,$V$1),(IF(AND($N$2&gt;=$T$6,$N$2&lt;$U$6),_xlfn.IFS(P178&gt;=$AD$6,$AD$1,P178&gt;=$AC$6,$AC$1,P178&gt;=$AB$6,$AB$1,P178&gt;=$AA$6,$AA$1,P178&gt;=$Z$6,$Z$1,P178&gt;=$Y$6,$Y$1,P178&gt;=$X$6,$X$1,P178&gt;=$W$6,$W$1,P178&lt;$W$2,$V$1),(IF(AND($N$2&gt;=$T$7,$N$2&lt;$U$7),_xlfn.IFS(P178&gt;=$AD$7,$AD$1,P178&gt;=$AC$7,$AC$1,P178&gt;=$AB$7,$AB$1,P178&gt;=$AA$7,$AA$1,P178&gt;=$Z$7,$Z$1,P178&gt;=$Y$7,$Y$1,P178&gt;=$X$7,$X$1,P178&gt;=$W$7,$W$1,P178&lt;$W$2,$V$1),(IF(AND($N$2&gt;=$T$8,$N$2&lt;$U$8),_xlfn.IFS(P178&gt;=$AD$8,$AD$1,P178&gt;=$AC$8,$AC$1,P178&gt;=$AB$8,$AB$1,P178&gt;=$AA$8,$AA$1,P178&gt;=$Z$8,$Z$1,P178&gt;=$Y$8,$Y$1,P178&gt;=$X$8,$X$1,P178&gt;=$W$8,$W$1,P178&lt;$W$2,$V$1),(IF(AND($N$2&gt;=$T$9,$N$2&lt;$U$9),_xlfn.IFS(P178&gt;=$AD$9,$AD$1,P178&gt;=$AC$9,$AC$1,P178&gt;=$AB$9,$AB$1,P178&gt;=$AA$9,$AA$1,P178&gt;=$Z$9,$Z$1,P178&gt;=$Y$9,$Y$1,P178&gt;=$X$9,$X$1,P178&gt;=$W$9,$W$1),$W$1))))))))))))))),IF(AND($N$2&gt;=$T$2,$N$2&lt;=$U$2),IF(P178&gt;=$W$2,$W$1,$V$1),IF(AND($N$2&gt;=$T$3,$N$2&lt;$U$3),IF(P178&gt;=$W$3,$W$1,$V$1),IF(AND($N$2&gt;=$T$4,$N$2&lt;$U$4),IF(P178&gt;=$W$4,$W$1,$V$1),IF(AND($N$2&gt;=$T$5,$N$2&lt;$U$5),IF(P178&gt;=$W$5,$W$1,$V$1),IF(AND($N$2&gt;=$T$6,$N$2&lt;$U$6),IF(P178&gt;=$W$6,$W$1,$V$1),IF(AND($N$2&gt;=$T$7,$N$2&lt;$U$7),IF(P178&gt;=$W$7,$W$1,$V$1),IF(AND($N$2&gt;=$T$8,$N$2&lt;$U$8),IF(P178&gt;=$W$8,$W$1,$V$1),IF(AND($N$2&gt;=$T$9,$N$2&lt;$U$9),IF(P178&gt;=$W$9,$W$1,$V$1),""))))))))),"")</f>
        <v>DC</v>
      </c>
      <c r="M178" s="9" t="str" cm="1">
        <f t="array" ref="M178">IF(E178&lt;&gt;"",IF(AND(E178&lt;&gt;"GR",E178&gt;=40,J178&gt;=30),_xlfn.IFS(Q178&gt;=$AG$2,$AD$19,Q178&gt;=$AG$3,$AC$19,Q178&gt;=$AG$4,$AB$19,Q178&gt;=$AG$5,$AA$19,Q178&gt;=$AG$6,$Z$19,Q178&gt;=$AG$7,$Y$19,Q178&gt;=$AG$8,$X$19,Q178&gt;=$AG$9,$V$19),L178),"")</f>
        <v>DC</v>
      </c>
      <c r="N178" s="9"/>
      <c r="O178" s="9"/>
      <c r="P178" s="9">
        <f t="shared" si="20"/>
        <v>45</v>
      </c>
      <c r="Q178" s="9">
        <f t="shared" si="21"/>
        <v>45</v>
      </c>
      <c r="R178" s="9">
        <f t="shared" si="22"/>
        <v>-0.52</v>
      </c>
    </row>
    <row r="179" spans="1:18" x14ac:dyDescent="0.35">
      <c r="A179" s="3" t="s">
        <v>8</v>
      </c>
      <c r="B179" s="3">
        <v>178</v>
      </c>
      <c r="C179" s="3">
        <v>30</v>
      </c>
      <c r="D179" s="3">
        <v>25</v>
      </c>
      <c r="E179" s="3">
        <v>45</v>
      </c>
      <c r="F179" s="22">
        <f t="shared" si="23"/>
        <v>45</v>
      </c>
      <c r="G179" s="22">
        <f t="shared" si="24"/>
        <v>30</v>
      </c>
      <c r="H179" s="22">
        <f t="shared" si="25"/>
        <v>25</v>
      </c>
      <c r="I179" s="9">
        <f t="shared" si="26"/>
        <v>27</v>
      </c>
      <c r="J179" s="9">
        <f t="shared" si="18"/>
        <v>39</v>
      </c>
      <c r="K179" s="10">
        <f t="shared" si="19"/>
        <v>729</v>
      </c>
      <c r="L179" s="9" t="str" cm="1">
        <f t="array" ref="L179">IF(D179&lt;&gt;"",IF(AND(H179&gt;=40,I179&gt;=30),IF(AND($N$2&gt;=$T$2,$N$2&lt;=$U$2),_xlfn.IFS(P179&gt;=$AD$2,$AD$1,P179&gt;=$AC$2,$AC$1,P179&gt;=$AB$2,$AB$1,P179&gt;=$AA$2,$AA$1,P179&gt;=$Z$2,$Z$1,P179&gt;=$Y$2,$Y$1,P179&gt;=$X$2,$X$1,P179&gt;=$W$2,$W$1,P179&lt;$W$2,$V$1),(IF(AND($N$2&gt;=$T$3,$N$2&lt;$U$3),_xlfn.IFS(P179&gt;=$AD$3,$AD$1,P179&gt;=$AC$3,$AC$1,P179&gt;=$AB$3,$AB$1,P179&gt;=$AA$3,$AA$1,P179&gt;=$Z$3,$Z$1,P179&gt;=$Y$3,$Y$1,P179&gt;=$X$3,$X$1,P179&gt;=$W$3,$W$1,P179&lt;$W$2,$V$1),(IF(AND($N$2&gt;=$T$4,$N$2&lt;$U$4),_xlfn.IFS(P179&gt;=$AD$4,$AD$1,P179&gt;=$AC$4,$AC$1,P179&gt;=$AB$4,$AB$1,P179&gt;=$AA$4,$AA$1,P179&gt;=$Z$4,$Z$1,P179&gt;=$Y$4,$Y$1,P179&gt;=$X$4,$X$1,P179&gt;=$W$4,$W$1,P179&lt;$W$2,$V$1),(IF(AND($N$2&gt;=$T$5,$N$2&lt;$U$5),_xlfn.IFS(P179&gt;=$AD$5,$AD$1,P179&gt;=$AC$5,$AC$1,P179&gt;=$AB$5,$AB$1,P179&gt;=$AA$5,$AA$1,P179&gt;=$Z$5,$Z$1,P179&gt;=$Y$5,$Y$1,P179&gt;=$X$5,$X$1,P179&gt;=$W$5,$W$1,P179&lt;$W$2,$V$1),(IF(AND($N$2&gt;=$T$6,$N$2&lt;$U$6),_xlfn.IFS(P179&gt;=$AD$6,$AD$1,P179&gt;=$AC$6,$AC$1,P179&gt;=$AB$6,$AB$1,P179&gt;=$AA$6,$AA$1,P179&gt;=$Z$6,$Z$1,P179&gt;=$Y$6,$Y$1,P179&gt;=$X$6,$X$1,P179&gt;=$W$6,$W$1,P179&lt;$W$2,$V$1),(IF(AND($N$2&gt;=$T$7,$N$2&lt;$U$7),_xlfn.IFS(P179&gt;=$AD$7,$AD$1,P179&gt;=$AC$7,$AC$1,P179&gt;=$AB$7,$AB$1,P179&gt;=$AA$7,$AA$1,P179&gt;=$Z$7,$Z$1,P179&gt;=$Y$7,$Y$1,P179&gt;=$X$7,$X$1,P179&gt;=$W$7,$W$1,P179&lt;$W$2,$V$1),(IF(AND($N$2&gt;=$T$8,$N$2&lt;$U$8),_xlfn.IFS(P179&gt;=$AD$8,$AD$1,P179&gt;=$AC$8,$AC$1,P179&gt;=$AB$8,$AB$1,P179&gt;=$AA$8,$AA$1,P179&gt;=$Z$8,$Z$1,P179&gt;=$Y$8,$Y$1,P179&gt;=$X$8,$X$1,P179&gt;=$W$8,$W$1,P179&lt;$W$2,$V$1),(IF(AND($N$2&gt;=$T$9,$N$2&lt;$U$9),_xlfn.IFS(P179&gt;=$AD$9,$AD$1,P179&gt;=$AC$9,$AC$1,P179&gt;=$AB$9,$AB$1,P179&gt;=$AA$9,$AA$1,P179&gt;=$Z$9,$Z$1,P179&gt;=$Y$9,$Y$1,P179&gt;=$X$9,$X$1,P179&gt;=$W$9,$W$1),$W$1))))))))))))))),IF(AND($N$2&gt;=$T$2,$N$2&lt;=$U$2),IF(P179&gt;=$W$2,$W$1,$V$1),IF(AND($N$2&gt;=$T$3,$N$2&lt;$U$3),IF(P179&gt;=$W$3,$W$1,$V$1),IF(AND($N$2&gt;=$T$4,$N$2&lt;$U$4),IF(P179&gt;=$W$4,$W$1,$V$1),IF(AND($N$2&gt;=$T$5,$N$2&lt;$U$5),IF(P179&gt;=$W$5,$W$1,$V$1),IF(AND($N$2&gt;=$T$6,$N$2&lt;$U$6),IF(P179&gt;=$W$6,$W$1,$V$1),IF(AND($N$2&gt;=$T$7,$N$2&lt;$U$7),IF(P179&gt;=$W$7,$W$1,$V$1),IF(AND($N$2&gt;=$T$8,$N$2&lt;$U$8),IF(P179&gt;=$W$8,$W$1,$V$1),IF(AND($N$2&gt;=$T$9,$N$2&lt;$U$9),IF(P179&gt;=$W$9,$W$1,$V$1),""))))))))),"")</f>
        <v>FD</v>
      </c>
      <c r="M179" s="9" t="str" cm="1">
        <f t="array" ref="M179">IF(E179&lt;&gt;"",IF(AND(E179&lt;&gt;"GR",E179&gt;=40,J179&gt;=30),_xlfn.IFS(Q179&gt;=$AG$2,$AD$19,Q179&gt;=$AG$3,$AC$19,Q179&gt;=$AG$4,$AB$19,Q179&gt;=$AG$5,$AA$19,Q179&gt;=$AG$6,$Z$19,Q179&gt;=$AG$7,$Y$19,Q179&gt;=$AG$8,$X$19,Q179&gt;=$AG$9,$V$19),L179),"")</f>
        <v>DC</v>
      </c>
      <c r="N179" s="9"/>
      <c r="O179" s="9"/>
      <c r="P179" s="9">
        <f t="shared" si="20"/>
        <v>36</v>
      </c>
      <c r="Q179" s="9">
        <f t="shared" si="21"/>
        <v>45</v>
      </c>
      <c r="R179" s="9">
        <f t="shared" si="22"/>
        <v>-1.35</v>
      </c>
    </row>
    <row r="180" spans="1:18" x14ac:dyDescent="0.35">
      <c r="A180" s="3" t="s">
        <v>8</v>
      </c>
      <c r="B180" s="3">
        <v>179</v>
      </c>
      <c r="C180" s="3">
        <v>25</v>
      </c>
      <c r="D180" s="3">
        <v>48</v>
      </c>
      <c r="E180" s="3" t="s">
        <v>34</v>
      </c>
      <c r="F180" s="22">
        <f t="shared" si="23"/>
        <v>48</v>
      </c>
      <c r="G180" s="22">
        <f t="shared" si="24"/>
        <v>25</v>
      </c>
      <c r="H180" s="22">
        <f t="shared" si="25"/>
        <v>48</v>
      </c>
      <c r="I180" s="9">
        <f t="shared" si="26"/>
        <v>38.799999999999997</v>
      </c>
      <c r="J180" s="9">
        <f t="shared" si="18"/>
        <v>38.799999999999997</v>
      </c>
      <c r="K180" s="10">
        <f t="shared" si="19"/>
        <v>1505.4399999999998</v>
      </c>
      <c r="L180" s="9" t="str" cm="1">
        <f t="array" ref="L180">IF(D180&lt;&gt;"",IF(AND(H180&gt;=40,I180&gt;=30),IF(AND($N$2&gt;=$T$2,$N$2&lt;=$U$2),_xlfn.IFS(P180&gt;=$AD$2,$AD$1,P180&gt;=$AC$2,$AC$1,P180&gt;=$AB$2,$AB$1,P180&gt;=$AA$2,$AA$1,P180&gt;=$Z$2,$Z$1,P180&gt;=$Y$2,$Y$1,P180&gt;=$X$2,$X$1,P180&gt;=$W$2,$W$1,P180&lt;$W$2,$V$1),(IF(AND($N$2&gt;=$T$3,$N$2&lt;$U$3),_xlfn.IFS(P180&gt;=$AD$3,$AD$1,P180&gt;=$AC$3,$AC$1,P180&gt;=$AB$3,$AB$1,P180&gt;=$AA$3,$AA$1,P180&gt;=$Z$3,$Z$1,P180&gt;=$Y$3,$Y$1,P180&gt;=$X$3,$X$1,P180&gt;=$W$3,$W$1,P180&lt;$W$2,$V$1),(IF(AND($N$2&gt;=$T$4,$N$2&lt;$U$4),_xlfn.IFS(P180&gt;=$AD$4,$AD$1,P180&gt;=$AC$4,$AC$1,P180&gt;=$AB$4,$AB$1,P180&gt;=$AA$4,$AA$1,P180&gt;=$Z$4,$Z$1,P180&gt;=$Y$4,$Y$1,P180&gt;=$X$4,$X$1,P180&gt;=$W$4,$W$1,P180&lt;$W$2,$V$1),(IF(AND($N$2&gt;=$T$5,$N$2&lt;$U$5),_xlfn.IFS(P180&gt;=$AD$5,$AD$1,P180&gt;=$AC$5,$AC$1,P180&gt;=$AB$5,$AB$1,P180&gt;=$AA$5,$AA$1,P180&gt;=$Z$5,$Z$1,P180&gt;=$Y$5,$Y$1,P180&gt;=$X$5,$X$1,P180&gt;=$W$5,$W$1,P180&lt;$W$2,$V$1),(IF(AND($N$2&gt;=$T$6,$N$2&lt;$U$6),_xlfn.IFS(P180&gt;=$AD$6,$AD$1,P180&gt;=$AC$6,$AC$1,P180&gt;=$AB$6,$AB$1,P180&gt;=$AA$6,$AA$1,P180&gt;=$Z$6,$Z$1,P180&gt;=$Y$6,$Y$1,P180&gt;=$X$6,$X$1,P180&gt;=$W$6,$W$1,P180&lt;$W$2,$V$1),(IF(AND($N$2&gt;=$T$7,$N$2&lt;$U$7),_xlfn.IFS(P180&gt;=$AD$7,$AD$1,P180&gt;=$AC$7,$AC$1,P180&gt;=$AB$7,$AB$1,P180&gt;=$AA$7,$AA$1,P180&gt;=$Z$7,$Z$1,P180&gt;=$Y$7,$Y$1,P180&gt;=$X$7,$X$1,P180&gt;=$W$7,$W$1,P180&lt;$W$2,$V$1),(IF(AND($N$2&gt;=$T$8,$N$2&lt;$U$8),_xlfn.IFS(P180&gt;=$AD$8,$AD$1,P180&gt;=$AC$8,$AC$1,P180&gt;=$AB$8,$AB$1,P180&gt;=$AA$8,$AA$1,P180&gt;=$Z$8,$Z$1,P180&gt;=$Y$8,$Y$1,P180&gt;=$X$8,$X$1,P180&gt;=$W$8,$W$1,P180&lt;$W$2,$V$1),(IF(AND($N$2&gt;=$T$9,$N$2&lt;$U$9),_xlfn.IFS(P180&gt;=$AD$9,$AD$1,P180&gt;=$AC$9,$AC$1,P180&gt;=$AB$9,$AB$1,P180&gt;=$AA$9,$AA$1,P180&gt;=$Z$9,$Z$1,P180&gt;=$Y$9,$Y$1,P180&gt;=$X$9,$X$1,P180&gt;=$W$9,$W$1),$W$1))))))))))))))),IF(AND($N$2&gt;=$T$2,$N$2&lt;=$U$2),IF(P180&gt;=$W$2,$W$1,$V$1),IF(AND($N$2&gt;=$T$3,$N$2&lt;$U$3),IF(P180&gt;=$W$3,$W$1,$V$1),IF(AND($N$2&gt;=$T$4,$N$2&lt;$U$4),IF(P180&gt;=$W$4,$W$1,$V$1),IF(AND($N$2&gt;=$T$5,$N$2&lt;$U$5),IF(P180&gt;=$W$5,$W$1,$V$1),IF(AND($N$2&gt;=$T$6,$N$2&lt;$U$6),IF(P180&gt;=$W$6,$W$1,$V$1),IF(AND($N$2&gt;=$T$7,$N$2&lt;$U$7),IF(P180&gt;=$W$7,$W$1,$V$1),IF(AND($N$2&gt;=$T$8,$N$2&lt;$U$8),IF(P180&gt;=$W$8,$W$1,$V$1),IF(AND($N$2&gt;=$T$9,$N$2&lt;$U$9),IF(P180&gt;=$W$9,$W$1,$V$1),""))))))))),"")</f>
        <v>DC</v>
      </c>
      <c r="M180" s="9" t="str" cm="1">
        <f t="array" ref="M180">IF(E180&lt;&gt;"",IF(AND(E180&lt;&gt;"GR",E180&gt;=40,J180&gt;=30),_xlfn.IFS(Q180&gt;=$AG$2,$AD$19,Q180&gt;=$AG$3,$AC$19,Q180&gt;=$AG$4,$AB$19,Q180&gt;=$AG$5,$AA$19,Q180&gt;=$AG$6,$Z$19,Q180&gt;=$AG$7,$Y$19,Q180&gt;=$AG$8,$X$19,Q180&gt;=$AG$9,$V$19),L180),"")</f>
        <v>DC</v>
      </c>
      <c r="N180" s="9"/>
      <c r="O180" s="9"/>
      <c r="P180" s="9">
        <f t="shared" si="20"/>
        <v>45</v>
      </c>
      <c r="Q180" s="9">
        <f t="shared" si="21"/>
        <v>45</v>
      </c>
      <c r="R180" s="9">
        <f t="shared" si="22"/>
        <v>-0.54</v>
      </c>
    </row>
    <row r="181" spans="1:18" x14ac:dyDescent="0.35">
      <c r="A181" s="3" t="s">
        <v>8</v>
      </c>
      <c r="B181" s="3">
        <v>180</v>
      </c>
      <c r="C181" s="3">
        <v>19</v>
      </c>
      <c r="D181" s="3">
        <v>52</v>
      </c>
      <c r="E181" s="3" t="s">
        <v>34</v>
      </c>
      <c r="F181" s="22">
        <f t="shared" si="23"/>
        <v>52</v>
      </c>
      <c r="G181" s="22">
        <f t="shared" si="24"/>
        <v>19</v>
      </c>
      <c r="H181" s="22">
        <f t="shared" si="25"/>
        <v>52</v>
      </c>
      <c r="I181" s="9">
        <f t="shared" si="26"/>
        <v>38.799999999999997</v>
      </c>
      <c r="J181" s="9">
        <f t="shared" si="18"/>
        <v>38.799999999999997</v>
      </c>
      <c r="K181" s="10">
        <f t="shared" si="19"/>
        <v>1505.4399999999998</v>
      </c>
      <c r="L181" s="9" t="str" cm="1">
        <f t="array" ref="L181">IF(D181&lt;&gt;"",IF(AND(H181&gt;=40,I181&gt;=30),IF(AND($N$2&gt;=$T$2,$N$2&lt;=$U$2),_xlfn.IFS(P181&gt;=$AD$2,$AD$1,P181&gt;=$AC$2,$AC$1,P181&gt;=$AB$2,$AB$1,P181&gt;=$AA$2,$AA$1,P181&gt;=$Z$2,$Z$1,P181&gt;=$Y$2,$Y$1,P181&gt;=$X$2,$X$1,P181&gt;=$W$2,$W$1,P181&lt;$W$2,$V$1),(IF(AND($N$2&gt;=$T$3,$N$2&lt;$U$3),_xlfn.IFS(P181&gt;=$AD$3,$AD$1,P181&gt;=$AC$3,$AC$1,P181&gt;=$AB$3,$AB$1,P181&gt;=$AA$3,$AA$1,P181&gt;=$Z$3,$Z$1,P181&gt;=$Y$3,$Y$1,P181&gt;=$X$3,$X$1,P181&gt;=$W$3,$W$1,P181&lt;$W$2,$V$1),(IF(AND($N$2&gt;=$T$4,$N$2&lt;$U$4),_xlfn.IFS(P181&gt;=$AD$4,$AD$1,P181&gt;=$AC$4,$AC$1,P181&gt;=$AB$4,$AB$1,P181&gt;=$AA$4,$AA$1,P181&gt;=$Z$4,$Z$1,P181&gt;=$Y$4,$Y$1,P181&gt;=$X$4,$X$1,P181&gt;=$W$4,$W$1,P181&lt;$W$2,$V$1),(IF(AND($N$2&gt;=$T$5,$N$2&lt;$U$5),_xlfn.IFS(P181&gt;=$AD$5,$AD$1,P181&gt;=$AC$5,$AC$1,P181&gt;=$AB$5,$AB$1,P181&gt;=$AA$5,$AA$1,P181&gt;=$Z$5,$Z$1,P181&gt;=$Y$5,$Y$1,P181&gt;=$X$5,$X$1,P181&gt;=$W$5,$W$1,P181&lt;$W$2,$V$1),(IF(AND($N$2&gt;=$T$6,$N$2&lt;$U$6),_xlfn.IFS(P181&gt;=$AD$6,$AD$1,P181&gt;=$AC$6,$AC$1,P181&gt;=$AB$6,$AB$1,P181&gt;=$AA$6,$AA$1,P181&gt;=$Z$6,$Z$1,P181&gt;=$Y$6,$Y$1,P181&gt;=$X$6,$X$1,P181&gt;=$W$6,$W$1,P181&lt;$W$2,$V$1),(IF(AND($N$2&gt;=$T$7,$N$2&lt;$U$7),_xlfn.IFS(P181&gt;=$AD$7,$AD$1,P181&gt;=$AC$7,$AC$1,P181&gt;=$AB$7,$AB$1,P181&gt;=$AA$7,$AA$1,P181&gt;=$Z$7,$Z$1,P181&gt;=$Y$7,$Y$1,P181&gt;=$X$7,$X$1,P181&gt;=$W$7,$W$1,P181&lt;$W$2,$V$1),(IF(AND($N$2&gt;=$T$8,$N$2&lt;$U$8),_xlfn.IFS(P181&gt;=$AD$8,$AD$1,P181&gt;=$AC$8,$AC$1,P181&gt;=$AB$8,$AB$1,P181&gt;=$AA$8,$AA$1,P181&gt;=$Z$8,$Z$1,P181&gt;=$Y$8,$Y$1,P181&gt;=$X$8,$X$1,P181&gt;=$W$8,$W$1,P181&lt;$W$2,$V$1),(IF(AND($N$2&gt;=$T$9,$N$2&lt;$U$9),_xlfn.IFS(P181&gt;=$AD$9,$AD$1,P181&gt;=$AC$9,$AC$1,P181&gt;=$AB$9,$AB$1,P181&gt;=$AA$9,$AA$1,P181&gt;=$Z$9,$Z$1,P181&gt;=$Y$9,$Y$1,P181&gt;=$X$9,$X$1,P181&gt;=$W$9,$W$1),$W$1))))))))))))))),IF(AND($N$2&gt;=$T$2,$N$2&lt;=$U$2),IF(P181&gt;=$W$2,$W$1,$V$1),IF(AND($N$2&gt;=$T$3,$N$2&lt;$U$3),IF(P181&gt;=$W$3,$W$1,$V$1),IF(AND($N$2&gt;=$T$4,$N$2&lt;$U$4),IF(P181&gt;=$W$4,$W$1,$V$1),IF(AND($N$2&gt;=$T$5,$N$2&lt;$U$5),IF(P181&gt;=$W$5,$W$1,$V$1),IF(AND($N$2&gt;=$T$6,$N$2&lt;$U$6),IF(P181&gt;=$W$6,$W$1,$V$1),IF(AND($N$2&gt;=$T$7,$N$2&lt;$U$7),IF(P181&gt;=$W$7,$W$1,$V$1),IF(AND($N$2&gt;=$T$8,$N$2&lt;$U$8),IF(P181&gt;=$W$8,$W$1,$V$1),IF(AND($N$2&gt;=$T$9,$N$2&lt;$U$9),IF(P181&gt;=$W$9,$W$1,$V$1),""))))))))),"")</f>
        <v>DC</v>
      </c>
      <c r="M181" s="9" t="str" cm="1">
        <f t="array" ref="M181">IF(E181&lt;&gt;"",IF(AND(E181&lt;&gt;"GR",E181&gt;=40,J181&gt;=30),_xlfn.IFS(Q181&gt;=$AG$2,$AD$19,Q181&gt;=$AG$3,$AC$19,Q181&gt;=$AG$4,$AB$19,Q181&gt;=$AG$5,$AA$19,Q181&gt;=$AG$6,$Z$19,Q181&gt;=$AG$7,$Y$19,Q181&gt;=$AG$8,$X$19,Q181&gt;=$AG$9,$V$19),L181),"")</f>
        <v>DC</v>
      </c>
      <c r="N181" s="9"/>
      <c r="O181" s="9"/>
      <c r="P181" s="9">
        <f t="shared" si="20"/>
        <v>45</v>
      </c>
      <c r="Q181" s="9">
        <f t="shared" si="21"/>
        <v>45</v>
      </c>
      <c r="R181" s="9">
        <f t="shared" si="22"/>
        <v>-0.54</v>
      </c>
    </row>
    <row r="182" spans="1:18" x14ac:dyDescent="0.35">
      <c r="A182" s="3" t="s">
        <v>8</v>
      </c>
      <c r="B182" s="3">
        <v>181</v>
      </c>
      <c r="C182" s="3">
        <v>29</v>
      </c>
      <c r="D182" s="3">
        <v>45</v>
      </c>
      <c r="E182" s="3" t="s">
        <v>34</v>
      </c>
      <c r="F182" s="22">
        <f t="shared" si="23"/>
        <v>45</v>
      </c>
      <c r="G182" s="22">
        <f t="shared" si="24"/>
        <v>29</v>
      </c>
      <c r="H182" s="22">
        <f t="shared" si="25"/>
        <v>45</v>
      </c>
      <c r="I182" s="9">
        <f t="shared" si="26"/>
        <v>38.6</v>
      </c>
      <c r="J182" s="9">
        <f t="shared" si="18"/>
        <v>38.6</v>
      </c>
      <c r="K182" s="10">
        <f t="shared" si="19"/>
        <v>1489.96</v>
      </c>
      <c r="L182" s="9" t="str" cm="1">
        <f t="array" ref="L182">IF(D182&lt;&gt;"",IF(AND(H182&gt;=40,I182&gt;=30),IF(AND($N$2&gt;=$T$2,$N$2&lt;=$U$2),_xlfn.IFS(P182&gt;=$AD$2,$AD$1,P182&gt;=$AC$2,$AC$1,P182&gt;=$AB$2,$AB$1,P182&gt;=$AA$2,$AA$1,P182&gt;=$Z$2,$Z$1,P182&gt;=$Y$2,$Y$1,P182&gt;=$X$2,$X$1,P182&gt;=$W$2,$W$1,P182&lt;$W$2,$V$1),(IF(AND($N$2&gt;=$T$3,$N$2&lt;$U$3),_xlfn.IFS(P182&gt;=$AD$3,$AD$1,P182&gt;=$AC$3,$AC$1,P182&gt;=$AB$3,$AB$1,P182&gt;=$AA$3,$AA$1,P182&gt;=$Z$3,$Z$1,P182&gt;=$Y$3,$Y$1,P182&gt;=$X$3,$X$1,P182&gt;=$W$3,$W$1,P182&lt;$W$2,$V$1),(IF(AND($N$2&gt;=$T$4,$N$2&lt;$U$4),_xlfn.IFS(P182&gt;=$AD$4,$AD$1,P182&gt;=$AC$4,$AC$1,P182&gt;=$AB$4,$AB$1,P182&gt;=$AA$4,$AA$1,P182&gt;=$Z$4,$Z$1,P182&gt;=$Y$4,$Y$1,P182&gt;=$X$4,$X$1,P182&gt;=$W$4,$W$1,P182&lt;$W$2,$V$1),(IF(AND($N$2&gt;=$T$5,$N$2&lt;$U$5),_xlfn.IFS(P182&gt;=$AD$5,$AD$1,P182&gt;=$AC$5,$AC$1,P182&gt;=$AB$5,$AB$1,P182&gt;=$AA$5,$AA$1,P182&gt;=$Z$5,$Z$1,P182&gt;=$Y$5,$Y$1,P182&gt;=$X$5,$X$1,P182&gt;=$W$5,$W$1,P182&lt;$W$2,$V$1),(IF(AND($N$2&gt;=$T$6,$N$2&lt;$U$6),_xlfn.IFS(P182&gt;=$AD$6,$AD$1,P182&gt;=$AC$6,$AC$1,P182&gt;=$AB$6,$AB$1,P182&gt;=$AA$6,$AA$1,P182&gt;=$Z$6,$Z$1,P182&gt;=$Y$6,$Y$1,P182&gt;=$X$6,$X$1,P182&gt;=$W$6,$W$1,P182&lt;$W$2,$V$1),(IF(AND($N$2&gt;=$T$7,$N$2&lt;$U$7),_xlfn.IFS(P182&gt;=$AD$7,$AD$1,P182&gt;=$AC$7,$AC$1,P182&gt;=$AB$7,$AB$1,P182&gt;=$AA$7,$AA$1,P182&gt;=$Z$7,$Z$1,P182&gt;=$Y$7,$Y$1,P182&gt;=$X$7,$X$1,P182&gt;=$W$7,$W$1,P182&lt;$W$2,$V$1),(IF(AND($N$2&gt;=$T$8,$N$2&lt;$U$8),_xlfn.IFS(P182&gt;=$AD$8,$AD$1,P182&gt;=$AC$8,$AC$1,P182&gt;=$AB$8,$AB$1,P182&gt;=$AA$8,$AA$1,P182&gt;=$Z$8,$Z$1,P182&gt;=$Y$8,$Y$1,P182&gt;=$X$8,$X$1,P182&gt;=$W$8,$W$1,P182&lt;$W$2,$V$1),(IF(AND($N$2&gt;=$T$9,$N$2&lt;$U$9),_xlfn.IFS(P182&gt;=$AD$9,$AD$1,P182&gt;=$AC$9,$AC$1,P182&gt;=$AB$9,$AB$1,P182&gt;=$AA$9,$AA$1,P182&gt;=$Z$9,$Z$1,P182&gt;=$Y$9,$Y$1,P182&gt;=$X$9,$X$1,P182&gt;=$W$9,$W$1),$W$1))))))))))))))),IF(AND($N$2&gt;=$T$2,$N$2&lt;=$U$2),IF(P182&gt;=$W$2,$W$1,$V$1),IF(AND($N$2&gt;=$T$3,$N$2&lt;$U$3),IF(P182&gt;=$W$3,$W$1,$V$1),IF(AND($N$2&gt;=$T$4,$N$2&lt;$U$4),IF(P182&gt;=$W$4,$W$1,$V$1),IF(AND($N$2&gt;=$T$5,$N$2&lt;$U$5),IF(P182&gt;=$W$5,$W$1,$V$1),IF(AND($N$2&gt;=$T$6,$N$2&lt;$U$6),IF(P182&gt;=$W$6,$W$1,$V$1),IF(AND($N$2&gt;=$T$7,$N$2&lt;$U$7),IF(P182&gt;=$W$7,$W$1,$V$1),IF(AND($N$2&gt;=$T$8,$N$2&lt;$U$8),IF(P182&gt;=$W$8,$W$1,$V$1),IF(AND($N$2&gt;=$T$9,$N$2&lt;$U$9),IF(P182&gt;=$W$9,$W$1,$V$1),""))))))))),"")</f>
        <v>DC</v>
      </c>
      <c r="M182" s="9" t="str" cm="1">
        <f t="array" ref="M182">IF(E182&lt;&gt;"",IF(AND(E182&lt;&gt;"GR",E182&gt;=40,J182&gt;=30),_xlfn.IFS(Q182&gt;=$AG$2,$AD$19,Q182&gt;=$AG$3,$AC$19,Q182&gt;=$AG$4,$AB$19,Q182&gt;=$AG$5,$AA$19,Q182&gt;=$AG$6,$Z$19,Q182&gt;=$AG$7,$Y$19,Q182&gt;=$AG$8,$X$19,Q182&gt;=$AG$9,$V$19),L182),"")</f>
        <v>DC</v>
      </c>
      <c r="N182" s="9"/>
      <c r="O182" s="9"/>
      <c r="P182" s="9">
        <f t="shared" si="20"/>
        <v>44</v>
      </c>
      <c r="Q182" s="9">
        <f t="shared" si="21"/>
        <v>44</v>
      </c>
      <c r="R182" s="9">
        <f t="shared" si="22"/>
        <v>-0.56000000000000005</v>
      </c>
    </row>
    <row r="183" spans="1:18" x14ac:dyDescent="0.35">
      <c r="A183" s="3" t="s">
        <v>8</v>
      </c>
      <c r="B183" s="3">
        <v>182</v>
      </c>
      <c r="C183" s="3">
        <v>9</v>
      </c>
      <c r="D183" s="3">
        <v>58</v>
      </c>
      <c r="E183" s="3" t="s">
        <v>34</v>
      </c>
      <c r="F183" s="22">
        <f t="shared" si="23"/>
        <v>58</v>
      </c>
      <c r="G183" s="22">
        <f t="shared" si="24"/>
        <v>9</v>
      </c>
      <c r="H183" s="22">
        <f t="shared" si="25"/>
        <v>58</v>
      </c>
      <c r="I183" s="9">
        <f t="shared" si="26"/>
        <v>38.4</v>
      </c>
      <c r="J183" s="9">
        <f t="shared" si="18"/>
        <v>38.4</v>
      </c>
      <c r="K183" s="10">
        <f t="shared" si="19"/>
        <v>1474.56</v>
      </c>
      <c r="L183" s="9" t="str" cm="1">
        <f t="array" ref="L183">IF(D183&lt;&gt;"",IF(AND(H183&gt;=40,I183&gt;=30),IF(AND($N$2&gt;=$T$2,$N$2&lt;=$U$2),_xlfn.IFS(P183&gt;=$AD$2,$AD$1,P183&gt;=$AC$2,$AC$1,P183&gt;=$AB$2,$AB$1,P183&gt;=$AA$2,$AA$1,P183&gt;=$Z$2,$Z$1,P183&gt;=$Y$2,$Y$1,P183&gt;=$X$2,$X$1,P183&gt;=$W$2,$W$1,P183&lt;$W$2,$V$1),(IF(AND($N$2&gt;=$T$3,$N$2&lt;$U$3),_xlfn.IFS(P183&gt;=$AD$3,$AD$1,P183&gt;=$AC$3,$AC$1,P183&gt;=$AB$3,$AB$1,P183&gt;=$AA$3,$AA$1,P183&gt;=$Z$3,$Z$1,P183&gt;=$Y$3,$Y$1,P183&gt;=$X$3,$X$1,P183&gt;=$W$3,$W$1,P183&lt;$W$2,$V$1),(IF(AND($N$2&gt;=$T$4,$N$2&lt;$U$4),_xlfn.IFS(P183&gt;=$AD$4,$AD$1,P183&gt;=$AC$4,$AC$1,P183&gt;=$AB$4,$AB$1,P183&gt;=$AA$4,$AA$1,P183&gt;=$Z$4,$Z$1,P183&gt;=$Y$4,$Y$1,P183&gt;=$X$4,$X$1,P183&gt;=$W$4,$W$1,P183&lt;$W$2,$V$1),(IF(AND($N$2&gt;=$T$5,$N$2&lt;$U$5),_xlfn.IFS(P183&gt;=$AD$5,$AD$1,P183&gt;=$AC$5,$AC$1,P183&gt;=$AB$5,$AB$1,P183&gt;=$AA$5,$AA$1,P183&gt;=$Z$5,$Z$1,P183&gt;=$Y$5,$Y$1,P183&gt;=$X$5,$X$1,P183&gt;=$W$5,$W$1,P183&lt;$W$2,$V$1),(IF(AND($N$2&gt;=$T$6,$N$2&lt;$U$6),_xlfn.IFS(P183&gt;=$AD$6,$AD$1,P183&gt;=$AC$6,$AC$1,P183&gt;=$AB$6,$AB$1,P183&gt;=$AA$6,$AA$1,P183&gt;=$Z$6,$Z$1,P183&gt;=$Y$6,$Y$1,P183&gt;=$X$6,$X$1,P183&gt;=$W$6,$W$1,P183&lt;$W$2,$V$1),(IF(AND($N$2&gt;=$T$7,$N$2&lt;$U$7),_xlfn.IFS(P183&gt;=$AD$7,$AD$1,P183&gt;=$AC$7,$AC$1,P183&gt;=$AB$7,$AB$1,P183&gt;=$AA$7,$AA$1,P183&gt;=$Z$7,$Z$1,P183&gt;=$Y$7,$Y$1,P183&gt;=$X$7,$X$1,P183&gt;=$W$7,$W$1,P183&lt;$W$2,$V$1),(IF(AND($N$2&gt;=$T$8,$N$2&lt;$U$8),_xlfn.IFS(P183&gt;=$AD$8,$AD$1,P183&gt;=$AC$8,$AC$1,P183&gt;=$AB$8,$AB$1,P183&gt;=$AA$8,$AA$1,P183&gt;=$Z$8,$Z$1,P183&gt;=$Y$8,$Y$1,P183&gt;=$X$8,$X$1,P183&gt;=$W$8,$W$1,P183&lt;$W$2,$V$1),(IF(AND($N$2&gt;=$T$9,$N$2&lt;$U$9),_xlfn.IFS(P183&gt;=$AD$9,$AD$1,P183&gt;=$AC$9,$AC$1,P183&gt;=$AB$9,$AB$1,P183&gt;=$AA$9,$AA$1,P183&gt;=$Z$9,$Z$1,P183&gt;=$Y$9,$Y$1,P183&gt;=$X$9,$X$1,P183&gt;=$W$9,$W$1),$W$1))))))))))))))),IF(AND($N$2&gt;=$T$2,$N$2&lt;=$U$2),IF(P183&gt;=$W$2,$W$1,$V$1),IF(AND($N$2&gt;=$T$3,$N$2&lt;$U$3),IF(P183&gt;=$W$3,$W$1,$V$1),IF(AND($N$2&gt;=$T$4,$N$2&lt;$U$4),IF(P183&gt;=$W$4,$W$1,$V$1),IF(AND($N$2&gt;=$T$5,$N$2&lt;$U$5),IF(P183&gt;=$W$5,$W$1,$V$1),IF(AND($N$2&gt;=$T$6,$N$2&lt;$U$6),IF(P183&gt;=$W$6,$W$1,$V$1),IF(AND($N$2&gt;=$T$7,$N$2&lt;$U$7),IF(P183&gt;=$W$7,$W$1,$V$1),IF(AND($N$2&gt;=$T$8,$N$2&lt;$U$8),IF(P183&gt;=$W$8,$W$1,$V$1),IF(AND($N$2&gt;=$T$9,$N$2&lt;$U$9),IF(P183&gt;=$W$9,$W$1,$V$1),""))))))))),"")</f>
        <v>DC</v>
      </c>
      <c r="M183" s="9" t="str" cm="1">
        <f t="array" ref="M183">IF(E183&lt;&gt;"",IF(AND(E183&lt;&gt;"GR",E183&gt;=40,J183&gt;=30),_xlfn.IFS(Q183&gt;=$AG$2,$AD$19,Q183&gt;=$AG$3,$AC$19,Q183&gt;=$AG$4,$AB$19,Q183&gt;=$AG$5,$AA$19,Q183&gt;=$AG$6,$Z$19,Q183&gt;=$AG$7,$Y$19,Q183&gt;=$AG$8,$X$19,Q183&gt;=$AG$9,$V$19),L183),"")</f>
        <v>DC</v>
      </c>
      <c r="N183" s="9"/>
      <c r="O183" s="9"/>
      <c r="P183" s="9">
        <f t="shared" si="20"/>
        <v>44</v>
      </c>
      <c r="Q183" s="9">
        <f t="shared" si="21"/>
        <v>44</v>
      </c>
      <c r="R183" s="9">
        <f t="shared" si="22"/>
        <v>-0.56999999999999995</v>
      </c>
    </row>
    <row r="184" spans="1:18" x14ac:dyDescent="0.35">
      <c r="A184" s="3" t="s">
        <v>8</v>
      </c>
      <c r="B184" s="3">
        <v>183</v>
      </c>
      <c r="C184" s="3">
        <v>24</v>
      </c>
      <c r="D184" s="3">
        <v>48</v>
      </c>
      <c r="E184" s="3" t="s">
        <v>34</v>
      </c>
      <c r="F184" s="22">
        <f t="shared" si="23"/>
        <v>48</v>
      </c>
      <c r="G184" s="22">
        <f t="shared" si="24"/>
        <v>24</v>
      </c>
      <c r="H184" s="22">
        <f t="shared" si="25"/>
        <v>48</v>
      </c>
      <c r="I184" s="9">
        <f t="shared" si="26"/>
        <v>38.4</v>
      </c>
      <c r="J184" s="9">
        <f t="shared" si="18"/>
        <v>38.4</v>
      </c>
      <c r="K184" s="10">
        <f t="shared" si="19"/>
        <v>1474.56</v>
      </c>
      <c r="L184" s="9" t="str" cm="1">
        <f t="array" ref="L184">IF(D184&lt;&gt;"",IF(AND(H184&gt;=40,I184&gt;=30),IF(AND($N$2&gt;=$T$2,$N$2&lt;=$U$2),_xlfn.IFS(P184&gt;=$AD$2,$AD$1,P184&gt;=$AC$2,$AC$1,P184&gt;=$AB$2,$AB$1,P184&gt;=$AA$2,$AA$1,P184&gt;=$Z$2,$Z$1,P184&gt;=$Y$2,$Y$1,P184&gt;=$X$2,$X$1,P184&gt;=$W$2,$W$1,P184&lt;$W$2,$V$1),(IF(AND($N$2&gt;=$T$3,$N$2&lt;$U$3),_xlfn.IFS(P184&gt;=$AD$3,$AD$1,P184&gt;=$AC$3,$AC$1,P184&gt;=$AB$3,$AB$1,P184&gt;=$AA$3,$AA$1,P184&gt;=$Z$3,$Z$1,P184&gt;=$Y$3,$Y$1,P184&gt;=$X$3,$X$1,P184&gt;=$W$3,$W$1,P184&lt;$W$2,$V$1),(IF(AND($N$2&gt;=$T$4,$N$2&lt;$U$4),_xlfn.IFS(P184&gt;=$AD$4,$AD$1,P184&gt;=$AC$4,$AC$1,P184&gt;=$AB$4,$AB$1,P184&gt;=$AA$4,$AA$1,P184&gt;=$Z$4,$Z$1,P184&gt;=$Y$4,$Y$1,P184&gt;=$X$4,$X$1,P184&gt;=$W$4,$W$1,P184&lt;$W$2,$V$1),(IF(AND($N$2&gt;=$T$5,$N$2&lt;$U$5),_xlfn.IFS(P184&gt;=$AD$5,$AD$1,P184&gt;=$AC$5,$AC$1,P184&gt;=$AB$5,$AB$1,P184&gt;=$AA$5,$AA$1,P184&gt;=$Z$5,$Z$1,P184&gt;=$Y$5,$Y$1,P184&gt;=$X$5,$X$1,P184&gt;=$W$5,$W$1,P184&lt;$W$2,$V$1),(IF(AND($N$2&gt;=$T$6,$N$2&lt;$U$6),_xlfn.IFS(P184&gt;=$AD$6,$AD$1,P184&gt;=$AC$6,$AC$1,P184&gt;=$AB$6,$AB$1,P184&gt;=$AA$6,$AA$1,P184&gt;=$Z$6,$Z$1,P184&gt;=$Y$6,$Y$1,P184&gt;=$X$6,$X$1,P184&gt;=$W$6,$W$1,P184&lt;$W$2,$V$1),(IF(AND($N$2&gt;=$T$7,$N$2&lt;$U$7),_xlfn.IFS(P184&gt;=$AD$7,$AD$1,P184&gt;=$AC$7,$AC$1,P184&gt;=$AB$7,$AB$1,P184&gt;=$AA$7,$AA$1,P184&gt;=$Z$7,$Z$1,P184&gt;=$Y$7,$Y$1,P184&gt;=$X$7,$X$1,P184&gt;=$W$7,$W$1,P184&lt;$W$2,$V$1),(IF(AND($N$2&gt;=$T$8,$N$2&lt;$U$8),_xlfn.IFS(P184&gt;=$AD$8,$AD$1,P184&gt;=$AC$8,$AC$1,P184&gt;=$AB$8,$AB$1,P184&gt;=$AA$8,$AA$1,P184&gt;=$Z$8,$Z$1,P184&gt;=$Y$8,$Y$1,P184&gt;=$X$8,$X$1,P184&gt;=$W$8,$W$1,P184&lt;$W$2,$V$1),(IF(AND($N$2&gt;=$T$9,$N$2&lt;$U$9),_xlfn.IFS(P184&gt;=$AD$9,$AD$1,P184&gt;=$AC$9,$AC$1,P184&gt;=$AB$9,$AB$1,P184&gt;=$AA$9,$AA$1,P184&gt;=$Z$9,$Z$1,P184&gt;=$Y$9,$Y$1,P184&gt;=$X$9,$X$1,P184&gt;=$W$9,$W$1),$W$1))))))))))))))),IF(AND($N$2&gt;=$T$2,$N$2&lt;=$U$2),IF(P184&gt;=$W$2,$W$1,$V$1),IF(AND($N$2&gt;=$T$3,$N$2&lt;$U$3),IF(P184&gt;=$W$3,$W$1,$V$1),IF(AND($N$2&gt;=$T$4,$N$2&lt;$U$4),IF(P184&gt;=$W$4,$W$1,$V$1),IF(AND($N$2&gt;=$T$5,$N$2&lt;$U$5),IF(P184&gt;=$W$5,$W$1,$V$1),IF(AND($N$2&gt;=$T$6,$N$2&lt;$U$6),IF(P184&gt;=$W$6,$W$1,$V$1),IF(AND($N$2&gt;=$T$7,$N$2&lt;$U$7),IF(P184&gt;=$W$7,$W$1,$V$1),IF(AND($N$2&gt;=$T$8,$N$2&lt;$U$8),IF(P184&gt;=$W$8,$W$1,$V$1),IF(AND($N$2&gt;=$T$9,$N$2&lt;$U$9),IF(P184&gt;=$W$9,$W$1,$V$1),""))))))))),"")</f>
        <v>DC</v>
      </c>
      <c r="M184" s="9" t="str" cm="1">
        <f t="array" ref="M184">IF(E184&lt;&gt;"",IF(AND(E184&lt;&gt;"GR",E184&gt;=40,J184&gt;=30),_xlfn.IFS(Q184&gt;=$AG$2,$AD$19,Q184&gt;=$AG$3,$AC$19,Q184&gt;=$AG$4,$AB$19,Q184&gt;=$AG$5,$AA$19,Q184&gt;=$AG$6,$Z$19,Q184&gt;=$AG$7,$Y$19,Q184&gt;=$AG$8,$X$19,Q184&gt;=$AG$9,$V$19),L184),"")</f>
        <v>DC</v>
      </c>
      <c r="N184" s="9"/>
      <c r="O184" s="9"/>
      <c r="P184" s="9">
        <f t="shared" si="20"/>
        <v>44</v>
      </c>
      <c r="Q184" s="9">
        <f t="shared" si="21"/>
        <v>44</v>
      </c>
      <c r="R184" s="9">
        <f t="shared" si="22"/>
        <v>-0.56999999999999995</v>
      </c>
    </row>
    <row r="185" spans="1:18" x14ac:dyDescent="0.35">
      <c r="A185" s="3" t="s">
        <v>8</v>
      </c>
      <c r="B185" s="3">
        <v>184</v>
      </c>
      <c r="C185" s="3">
        <v>15</v>
      </c>
      <c r="D185" s="3">
        <v>54</v>
      </c>
      <c r="E185" s="3" t="s">
        <v>34</v>
      </c>
      <c r="F185" s="22">
        <f t="shared" si="23"/>
        <v>54</v>
      </c>
      <c r="G185" s="22">
        <f t="shared" si="24"/>
        <v>15</v>
      </c>
      <c r="H185" s="22">
        <f t="shared" si="25"/>
        <v>54</v>
      </c>
      <c r="I185" s="9">
        <f t="shared" si="26"/>
        <v>38.4</v>
      </c>
      <c r="J185" s="9">
        <f t="shared" si="18"/>
        <v>38.4</v>
      </c>
      <c r="K185" s="10">
        <f t="shared" si="19"/>
        <v>1474.56</v>
      </c>
      <c r="L185" s="9" t="str" cm="1">
        <f t="array" ref="L185">IF(D185&lt;&gt;"",IF(AND(H185&gt;=40,I185&gt;=30),IF(AND($N$2&gt;=$T$2,$N$2&lt;=$U$2),_xlfn.IFS(P185&gt;=$AD$2,$AD$1,P185&gt;=$AC$2,$AC$1,P185&gt;=$AB$2,$AB$1,P185&gt;=$AA$2,$AA$1,P185&gt;=$Z$2,$Z$1,P185&gt;=$Y$2,$Y$1,P185&gt;=$X$2,$X$1,P185&gt;=$W$2,$W$1,P185&lt;$W$2,$V$1),(IF(AND($N$2&gt;=$T$3,$N$2&lt;$U$3),_xlfn.IFS(P185&gt;=$AD$3,$AD$1,P185&gt;=$AC$3,$AC$1,P185&gt;=$AB$3,$AB$1,P185&gt;=$AA$3,$AA$1,P185&gt;=$Z$3,$Z$1,P185&gt;=$Y$3,$Y$1,P185&gt;=$X$3,$X$1,P185&gt;=$W$3,$W$1,P185&lt;$W$2,$V$1),(IF(AND($N$2&gt;=$T$4,$N$2&lt;$U$4),_xlfn.IFS(P185&gt;=$AD$4,$AD$1,P185&gt;=$AC$4,$AC$1,P185&gt;=$AB$4,$AB$1,P185&gt;=$AA$4,$AA$1,P185&gt;=$Z$4,$Z$1,P185&gt;=$Y$4,$Y$1,P185&gt;=$X$4,$X$1,P185&gt;=$W$4,$W$1,P185&lt;$W$2,$V$1),(IF(AND($N$2&gt;=$T$5,$N$2&lt;$U$5),_xlfn.IFS(P185&gt;=$AD$5,$AD$1,P185&gt;=$AC$5,$AC$1,P185&gt;=$AB$5,$AB$1,P185&gt;=$AA$5,$AA$1,P185&gt;=$Z$5,$Z$1,P185&gt;=$Y$5,$Y$1,P185&gt;=$X$5,$X$1,P185&gt;=$W$5,$W$1,P185&lt;$W$2,$V$1),(IF(AND($N$2&gt;=$T$6,$N$2&lt;$U$6),_xlfn.IFS(P185&gt;=$AD$6,$AD$1,P185&gt;=$AC$6,$AC$1,P185&gt;=$AB$6,$AB$1,P185&gt;=$AA$6,$AA$1,P185&gt;=$Z$6,$Z$1,P185&gt;=$Y$6,$Y$1,P185&gt;=$X$6,$X$1,P185&gt;=$W$6,$W$1,P185&lt;$W$2,$V$1),(IF(AND($N$2&gt;=$T$7,$N$2&lt;$U$7),_xlfn.IFS(P185&gt;=$AD$7,$AD$1,P185&gt;=$AC$7,$AC$1,P185&gt;=$AB$7,$AB$1,P185&gt;=$AA$7,$AA$1,P185&gt;=$Z$7,$Z$1,P185&gt;=$Y$7,$Y$1,P185&gt;=$X$7,$X$1,P185&gt;=$W$7,$W$1,P185&lt;$W$2,$V$1),(IF(AND($N$2&gt;=$T$8,$N$2&lt;$U$8),_xlfn.IFS(P185&gt;=$AD$8,$AD$1,P185&gt;=$AC$8,$AC$1,P185&gt;=$AB$8,$AB$1,P185&gt;=$AA$8,$AA$1,P185&gt;=$Z$8,$Z$1,P185&gt;=$Y$8,$Y$1,P185&gt;=$X$8,$X$1,P185&gt;=$W$8,$W$1,P185&lt;$W$2,$V$1),(IF(AND($N$2&gt;=$T$9,$N$2&lt;$U$9),_xlfn.IFS(P185&gt;=$AD$9,$AD$1,P185&gt;=$AC$9,$AC$1,P185&gt;=$AB$9,$AB$1,P185&gt;=$AA$9,$AA$1,P185&gt;=$Z$9,$Z$1,P185&gt;=$Y$9,$Y$1,P185&gt;=$X$9,$X$1,P185&gt;=$W$9,$W$1),$W$1))))))))))))))),IF(AND($N$2&gt;=$T$2,$N$2&lt;=$U$2),IF(P185&gt;=$W$2,$W$1,$V$1),IF(AND($N$2&gt;=$T$3,$N$2&lt;$U$3),IF(P185&gt;=$W$3,$W$1,$V$1),IF(AND($N$2&gt;=$T$4,$N$2&lt;$U$4),IF(P185&gt;=$W$4,$W$1,$V$1),IF(AND($N$2&gt;=$T$5,$N$2&lt;$U$5),IF(P185&gt;=$W$5,$W$1,$V$1),IF(AND($N$2&gt;=$T$6,$N$2&lt;$U$6),IF(P185&gt;=$W$6,$W$1,$V$1),IF(AND($N$2&gt;=$T$7,$N$2&lt;$U$7),IF(P185&gt;=$W$7,$W$1,$V$1),IF(AND($N$2&gt;=$T$8,$N$2&lt;$U$8),IF(P185&gt;=$W$8,$W$1,$V$1),IF(AND($N$2&gt;=$T$9,$N$2&lt;$U$9),IF(P185&gt;=$W$9,$W$1,$V$1),""))))))))),"")</f>
        <v>DC</v>
      </c>
      <c r="M185" s="9" t="str" cm="1">
        <f t="array" ref="M185">IF(E185&lt;&gt;"",IF(AND(E185&lt;&gt;"GR",E185&gt;=40,J185&gt;=30),_xlfn.IFS(Q185&gt;=$AG$2,$AD$19,Q185&gt;=$AG$3,$AC$19,Q185&gt;=$AG$4,$AB$19,Q185&gt;=$AG$5,$AA$19,Q185&gt;=$AG$6,$Z$19,Q185&gt;=$AG$7,$Y$19,Q185&gt;=$AG$8,$X$19,Q185&gt;=$AG$9,$V$19),L185),"")</f>
        <v>DC</v>
      </c>
      <c r="N185" s="9"/>
      <c r="O185" s="9"/>
      <c r="P185" s="9">
        <f t="shared" si="20"/>
        <v>44</v>
      </c>
      <c r="Q185" s="9">
        <f t="shared" si="21"/>
        <v>44</v>
      </c>
      <c r="R185" s="9">
        <f t="shared" si="22"/>
        <v>-0.56999999999999995</v>
      </c>
    </row>
    <row r="186" spans="1:18" x14ac:dyDescent="0.35">
      <c r="A186" s="3" t="s">
        <v>8</v>
      </c>
      <c r="B186" s="3">
        <v>185</v>
      </c>
      <c r="C186" s="3">
        <v>7</v>
      </c>
      <c r="D186" s="3">
        <v>58</v>
      </c>
      <c r="E186" s="3" t="s">
        <v>34</v>
      </c>
      <c r="F186" s="22">
        <f t="shared" si="23"/>
        <v>58</v>
      </c>
      <c r="G186" s="22">
        <f t="shared" si="24"/>
        <v>7</v>
      </c>
      <c r="H186" s="22">
        <f t="shared" si="25"/>
        <v>58</v>
      </c>
      <c r="I186" s="9">
        <f t="shared" si="26"/>
        <v>37.599999999999994</v>
      </c>
      <c r="J186" s="9">
        <f t="shared" si="18"/>
        <v>37.6</v>
      </c>
      <c r="K186" s="10">
        <f t="shared" si="19"/>
        <v>1413.7599999999995</v>
      </c>
      <c r="L186" s="9" t="str" cm="1">
        <f t="array" ref="L186">IF(D186&lt;&gt;"",IF(AND(H186&gt;=40,I186&gt;=30),IF(AND($N$2&gt;=$T$2,$N$2&lt;=$U$2),_xlfn.IFS(P186&gt;=$AD$2,$AD$1,P186&gt;=$AC$2,$AC$1,P186&gt;=$AB$2,$AB$1,P186&gt;=$AA$2,$AA$1,P186&gt;=$Z$2,$Z$1,P186&gt;=$Y$2,$Y$1,P186&gt;=$X$2,$X$1,P186&gt;=$W$2,$W$1,P186&lt;$W$2,$V$1),(IF(AND($N$2&gt;=$T$3,$N$2&lt;$U$3),_xlfn.IFS(P186&gt;=$AD$3,$AD$1,P186&gt;=$AC$3,$AC$1,P186&gt;=$AB$3,$AB$1,P186&gt;=$AA$3,$AA$1,P186&gt;=$Z$3,$Z$1,P186&gt;=$Y$3,$Y$1,P186&gt;=$X$3,$X$1,P186&gt;=$W$3,$W$1,P186&lt;$W$2,$V$1),(IF(AND($N$2&gt;=$T$4,$N$2&lt;$U$4),_xlfn.IFS(P186&gt;=$AD$4,$AD$1,P186&gt;=$AC$4,$AC$1,P186&gt;=$AB$4,$AB$1,P186&gt;=$AA$4,$AA$1,P186&gt;=$Z$4,$Z$1,P186&gt;=$Y$4,$Y$1,P186&gt;=$X$4,$X$1,P186&gt;=$W$4,$W$1,P186&lt;$W$2,$V$1),(IF(AND($N$2&gt;=$T$5,$N$2&lt;$U$5),_xlfn.IFS(P186&gt;=$AD$5,$AD$1,P186&gt;=$AC$5,$AC$1,P186&gt;=$AB$5,$AB$1,P186&gt;=$AA$5,$AA$1,P186&gt;=$Z$5,$Z$1,P186&gt;=$Y$5,$Y$1,P186&gt;=$X$5,$X$1,P186&gt;=$W$5,$W$1,P186&lt;$W$2,$V$1),(IF(AND($N$2&gt;=$T$6,$N$2&lt;$U$6),_xlfn.IFS(P186&gt;=$AD$6,$AD$1,P186&gt;=$AC$6,$AC$1,P186&gt;=$AB$6,$AB$1,P186&gt;=$AA$6,$AA$1,P186&gt;=$Z$6,$Z$1,P186&gt;=$Y$6,$Y$1,P186&gt;=$X$6,$X$1,P186&gt;=$W$6,$W$1,P186&lt;$W$2,$V$1),(IF(AND($N$2&gt;=$T$7,$N$2&lt;$U$7),_xlfn.IFS(P186&gt;=$AD$7,$AD$1,P186&gt;=$AC$7,$AC$1,P186&gt;=$AB$7,$AB$1,P186&gt;=$AA$7,$AA$1,P186&gt;=$Z$7,$Z$1,P186&gt;=$Y$7,$Y$1,P186&gt;=$X$7,$X$1,P186&gt;=$W$7,$W$1,P186&lt;$W$2,$V$1),(IF(AND($N$2&gt;=$T$8,$N$2&lt;$U$8),_xlfn.IFS(P186&gt;=$AD$8,$AD$1,P186&gt;=$AC$8,$AC$1,P186&gt;=$AB$8,$AB$1,P186&gt;=$AA$8,$AA$1,P186&gt;=$Z$8,$Z$1,P186&gt;=$Y$8,$Y$1,P186&gt;=$X$8,$X$1,P186&gt;=$W$8,$W$1,P186&lt;$W$2,$V$1),(IF(AND($N$2&gt;=$T$9,$N$2&lt;$U$9),_xlfn.IFS(P186&gt;=$AD$9,$AD$1,P186&gt;=$AC$9,$AC$1,P186&gt;=$AB$9,$AB$1,P186&gt;=$AA$9,$AA$1,P186&gt;=$Z$9,$Z$1,P186&gt;=$Y$9,$Y$1,P186&gt;=$X$9,$X$1,P186&gt;=$W$9,$W$1),$W$1))))))))))))))),IF(AND($N$2&gt;=$T$2,$N$2&lt;=$U$2),IF(P186&gt;=$W$2,$W$1,$V$1),IF(AND($N$2&gt;=$T$3,$N$2&lt;$U$3),IF(P186&gt;=$W$3,$W$1,$V$1),IF(AND($N$2&gt;=$T$4,$N$2&lt;$U$4),IF(P186&gt;=$W$4,$W$1,$V$1),IF(AND($N$2&gt;=$T$5,$N$2&lt;$U$5),IF(P186&gt;=$W$5,$W$1,$V$1),IF(AND($N$2&gt;=$T$6,$N$2&lt;$U$6),IF(P186&gt;=$W$6,$W$1,$V$1),IF(AND($N$2&gt;=$T$7,$N$2&lt;$U$7),IF(P186&gt;=$W$7,$W$1,$V$1),IF(AND($N$2&gt;=$T$8,$N$2&lt;$U$8),IF(P186&gt;=$W$8,$W$1,$V$1),IF(AND($N$2&gt;=$T$9,$N$2&lt;$U$9),IF(P186&gt;=$W$9,$W$1,$V$1),""))))))))),"")</f>
        <v>DC</v>
      </c>
      <c r="M186" s="9" t="str" cm="1">
        <f t="array" ref="M186">IF(E186&lt;&gt;"",IF(AND(E186&lt;&gt;"GR",E186&gt;=40,J186&gt;=30),_xlfn.IFS(Q186&gt;=$AG$2,$AD$19,Q186&gt;=$AG$3,$AC$19,Q186&gt;=$AG$4,$AB$19,Q186&gt;=$AG$5,$AA$19,Q186&gt;=$AG$6,$Z$19,Q186&gt;=$AG$7,$Y$19,Q186&gt;=$AG$8,$X$19,Q186&gt;=$AG$9,$V$19),L186),"")</f>
        <v>DC</v>
      </c>
      <c r="N186" s="9"/>
      <c r="O186" s="9"/>
      <c r="P186" s="9">
        <f t="shared" si="20"/>
        <v>44</v>
      </c>
      <c r="Q186" s="9">
        <f t="shared" si="21"/>
        <v>44</v>
      </c>
      <c r="R186" s="9">
        <f t="shared" si="22"/>
        <v>-0.63</v>
      </c>
    </row>
    <row r="187" spans="1:18" x14ac:dyDescent="0.35">
      <c r="A187" s="3" t="s">
        <v>8</v>
      </c>
      <c r="B187" s="3">
        <v>186</v>
      </c>
      <c r="C187" s="3">
        <v>26</v>
      </c>
      <c r="D187" s="3">
        <v>29</v>
      </c>
      <c r="E187" s="3">
        <v>45</v>
      </c>
      <c r="F187" s="22">
        <f t="shared" si="23"/>
        <v>45</v>
      </c>
      <c r="G187" s="22">
        <f t="shared" si="24"/>
        <v>26</v>
      </c>
      <c r="H187" s="22">
        <f t="shared" si="25"/>
        <v>29</v>
      </c>
      <c r="I187" s="9">
        <f t="shared" si="26"/>
        <v>27.799999999999997</v>
      </c>
      <c r="J187" s="9">
        <f t="shared" si="18"/>
        <v>37.4</v>
      </c>
      <c r="K187" s="10">
        <f t="shared" si="19"/>
        <v>772.8399999999998</v>
      </c>
      <c r="L187" s="9" t="str" cm="1">
        <f t="array" ref="L187">IF(D187&lt;&gt;"",IF(AND(H187&gt;=40,I187&gt;=30),IF(AND($N$2&gt;=$T$2,$N$2&lt;=$U$2),_xlfn.IFS(P187&gt;=$AD$2,$AD$1,P187&gt;=$AC$2,$AC$1,P187&gt;=$AB$2,$AB$1,P187&gt;=$AA$2,$AA$1,P187&gt;=$Z$2,$Z$1,P187&gt;=$Y$2,$Y$1,P187&gt;=$X$2,$X$1,P187&gt;=$W$2,$W$1,P187&lt;$W$2,$V$1),(IF(AND($N$2&gt;=$T$3,$N$2&lt;$U$3),_xlfn.IFS(P187&gt;=$AD$3,$AD$1,P187&gt;=$AC$3,$AC$1,P187&gt;=$AB$3,$AB$1,P187&gt;=$AA$3,$AA$1,P187&gt;=$Z$3,$Z$1,P187&gt;=$Y$3,$Y$1,P187&gt;=$X$3,$X$1,P187&gt;=$W$3,$W$1,P187&lt;$W$2,$V$1),(IF(AND($N$2&gt;=$T$4,$N$2&lt;$U$4),_xlfn.IFS(P187&gt;=$AD$4,$AD$1,P187&gt;=$AC$4,$AC$1,P187&gt;=$AB$4,$AB$1,P187&gt;=$AA$4,$AA$1,P187&gt;=$Z$4,$Z$1,P187&gt;=$Y$4,$Y$1,P187&gt;=$X$4,$X$1,P187&gt;=$W$4,$W$1,P187&lt;$W$2,$V$1),(IF(AND($N$2&gt;=$T$5,$N$2&lt;$U$5),_xlfn.IFS(P187&gt;=$AD$5,$AD$1,P187&gt;=$AC$5,$AC$1,P187&gt;=$AB$5,$AB$1,P187&gt;=$AA$5,$AA$1,P187&gt;=$Z$5,$Z$1,P187&gt;=$Y$5,$Y$1,P187&gt;=$X$5,$X$1,P187&gt;=$W$5,$W$1,P187&lt;$W$2,$V$1),(IF(AND($N$2&gt;=$T$6,$N$2&lt;$U$6),_xlfn.IFS(P187&gt;=$AD$6,$AD$1,P187&gt;=$AC$6,$AC$1,P187&gt;=$AB$6,$AB$1,P187&gt;=$AA$6,$AA$1,P187&gt;=$Z$6,$Z$1,P187&gt;=$Y$6,$Y$1,P187&gt;=$X$6,$X$1,P187&gt;=$W$6,$W$1,P187&lt;$W$2,$V$1),(IF(AND($N$2&gt;=$T$7,$N$2&lt;$U$7),_xlfn.IFS(P187&gt;=$AD$7,$AD$1,P187&gt;=$AC$7,$AC$1,P187&gt;=$AB$7,$AB$1,P187&gt;=$AA$7,$AA$1,P187&gt;=$Z$7,$Z$1,P187&gt;=$Y$7,$Y$1,P187&gt;=$X$7,$X$1,P187&gt;=$W$7,$W$1,P187&lt;$W$2,$V$1),(IF(AND($N$2&gt;=$T$8,$N$2&lt;$U$8),_xlfn.IFS(P187&gt;=$AD$8,$AD$1,P187&gt;=$AC$8,$AC$1,P187&gt;=$AB$8,$AB$1,P187&gt;=$AA$8,$AA$1,P187&gt;=$Z$8,$Z$1,P187&gt;=$Y$8,$Y$1,P187&gt;=$X$8,$X$1,P187&gt;=$W$8,$W$1,P187&lt;$W$2,$V$1),(IF(AND($N$2&gt;=$T$9,$N$2&lt;$U$9),_xlfn.IFS(P187&gt;=$AD$9,$AD$1,P187&gt;=$AC$9,$AC$1,P187&gt;=$AB$9,$AB$1,P187&gt;=$AA$9,$AA$1,P187&gt;=$Z$9,$Z$1,P187&gt;=$Y$9,$Y$1,P187&gt;=$X$9,$X$1,P187&gt;=$W$9,$W$1),$W$1))))))))))))))),IF(AND($N$2&gt;=$T$2,$N$2&lt;=$U$2),IF(P187&gt;=$W$2,$W$1,$V$1),IF(AND($N$2&gt;=$T$3,$N$2&lt;$U$3),IF(P187&gt;=$W$3,$W$1,$V$1),IF(AND($N$2&gt;=$T$4,$N$2&lt;$U$4),IF(P187&gt;=$W$4,$W$1,$V$1),IF(AND($N$2&gt;=$T$5,$N$2&lt;$U$5),IF(P187&gt;=$W$5,$W$1,$V$1),IF(AND($N$2&gt;=$T$6,$N$2&lt;$U$6),IF(P187&gt;=$W$6,$W$1,$V$1),IF(AND($N$2&gt;=$T$7,$N$2&lt;$U$7),IF(P187&gt;=$W$7,$W$1,$V$1),IF(AND($N$2&gt;=$T$8,$N$2&lt;$U$8),IF(P187&gt;=$W$8,$W$1,$V$1),IF(AND($N$2&gt;=$T$9,$N$2&lt;$U$9),IF(P187&gt;=$W$9,$W$1,$V$1),""))))))))),"")</f>
        <v>FD</v>
      </c>
      <c r="M187" s="9" t="str" cm="1">
        <f t="array" ref="M187">IF(E187&lt;&gt;"",IF(AND(E187&lt;&gt;"GR",E187&gt;=40,J187&gt;=30),_xlfn.IFS(Q187&gt;=$AG$2,$AD$19,Q187&gt;=$AG$3,$AC$19,Q187&gt;=$AG$4,$AB$19,Q187&gt;=$AG$5,$AA$19,Q187&gt;=$AG$6,$Z$19,Q187&gt;=$AG$7,$Y$19,Q187&gt;=$AG$8,$X$19,Q187&gt;=$AG$9,$V$19),L187),"")</f>
        <v>DC</v>
      </c>
      <c r="N187" s="9"/>
      <c r="O187" s="9"/>
      <c r="P187" s="9">
        <f t="shared" si="20"/>
        <v>37</v>
      </c>
      <c r="Q187" s="9">
        <f t="shared" si="21"/>
        <v>44</v>
      </c>
      <c r="R187" s="9">
        <f t="shared" si="22"/>
        <v>-1.3</v>
      </c>
    </row>
    <row r="188" spans="1:18" x14ac:dyDescent="0.35">
      <c r="A188" s="3" t="s">
        <v>8</v>
      </c>
      <c r="B188" s="3">
        <v>187</v>
      </c>
      <c r="C188" s="3">
        <v>21</v>
      </c>
      <c r="D188" s="3">
        <v>48</v>
      </c>
      <c r="E188" s="3" t="s">
        <v>34</v>
      </c>
      <c r="F188" s="22">
        <f t="shared" si="23"/>
        <v>48</v>
      </c>
      <c r="G188" s="22">
        <f t="shared" si="24"/>
        <v>21</v>
      </c>
      <c r="H188" s="22">
        <f t="shared" si="25"/>
        <v>48</v>
      </c>
      <c r="I188" s="9">
        <f t="shared" si="26"/>
        <v>37.199999999999996</v>
      </c>
      <c r="J188" s="9">
        <f t="shared" si="18"/>
        <v>37.200000000000003</v>
      </c>
      <c r="K188" s="10">
        <f t="shared" si="19"/>
        <v>1383.8399999999997</v>
      </c>
      <c r="L188" s="9" t="str" cm="1">
        <f t="array" ref="L188">IF(D188&lt;&gt;"",IF(AND(H188&gt;=40,I188&gt;=30),IF(AND($N$2&gt;=$T$2,$N$2&lt;=$U$2),_xlfn.IFS(P188&gt;=$AD$2,$AD$1,P188&gt;=$AC$2,$AC$1,P188&gt;=$AB$2,$AB$1,P188&gt;=$AA$2,$AA$1,P188&gt;=$Z$2,$Z$1,P188&gt;=$Y$2,$Y$1,P188&gt;=$X$2,$X$1,P188&gt;=$W$2,$W$1,P188&lt;$W$2,$V$1),(IF(AND($N$2&gt;=$T$3,$N$2&lt;$U$3),_xlfn.IFS(P188&gt;=$AD$3,$AD$1,P188&gt;=$AC$3,$AC$1,P188&gt;=$AB$3,$AB$1,P188&gt;=$AA$3,$AA$1,P188&gt;=$Z$3,$Z$1,P188&gt;=$Y$3,$Y$1,P188&gt;=$X$3,$X$1,P188&gt;=$W$3,$W$1,P188&lt;$W$2,$V$1),(IF(AND($N$2&gt;=$T$4,$N$2&lt;$U$4),_xlfn.IFS(P188&gt;=$AD$4,$AD$1,P188&gt;=$AC$4,$AC$1,P188&gt;=$AB$4,$AB$1,P188&gt;=$AA$4,$AA$1,P188&gt;=$Z$4,$Z$1,P188&gt;=$Y$4,$Y$1,P188&gt;=$X$4,$X$1,P188&gt;=$W$4,$W$1,P188&lt;$W$2,$V$1),(IF(AND($N$2&gt;=$T$5,$N$2&lt;$U$5),_xlfn.IFS(P188&gt;=$AD$5,$AD$1,P188&gt;=$AC$5,$AC$1,P188&gt;=$AB$5,$AB$1,P188&gt;=$AA$5,$AA$1,P188&gt;=$Z$5,$Z$1,P188&gt;=$Y$5,$Y$1,P188&gt;=$X$5,$X$1,P188&gt;=$W$5,$W$1,P188&lt;$W$2,$V$1),(IF(AND($N$2&gt;=$T$6,$N$2&lt;$U$6),_xlfn.IFS(P188&gt;=$AD$6,$AD$1,P188&gt;=$AC$6,$AC$1,P188&gt;=$AB$6,$AB$1,P188&gt;=$AA$6,$AA$1,P188&gt;=$Z$6,$Z$1,P188&gt;=$Y$6,$Y$1,P188&gt;=$X$6,$X$1,P188&gt;=$W$6,$W$1,P188&lt;$W$2,$V$1),(IF(AND($N$2&gt;=$T$7,$N$2&lt;$U$7),_xlfn.IFS(P188&gt;=$AD$7,$AD$1,P188&gt;=$AC$7,$AC$1,P188&gt;=$AB$7,$AB$1,P188&gt;=$AA$7,$AA$1,P188&gt;=$Z$7,$Z$1,P188&gt;=$Y$7,$Y$1,P188&gt;=$X$7,$X$1,P188&gt;=$W$7,$W$1,P188&lt;$W$2,$V$1),(IF(AND($N$2&gt;=$T$8,$N$2&lt;$U$8),_xlfn.IFS(P188&gt;=$AD$8,$AD$1,P188&gt;=$AC$8,$AC$1,P188&gt;=$AB$8,$AB$1,P188&gt;=$AA$8,$AA$1,P188&gt;=$Z$8,$Z$1,P188&gt;=$Y$8,$Y$1,P188&gt;=$X$8,$X$1,P188&gt;=$W$8,$W$1,P188&lt;$W$2,$V$1),(IF(AND($N$2&gt;=$T$9,$N$2&lt;$U$9),_xlfn.IFS(P188&gt;=$AD$9,$AD$1,P188&gt;=$AC$9,$AC$1,P188&gt;=$AB$9,$AB$1,P188&gt;=$AA$9,$AA$1,P188&gt;=$Z$9,$Z$1,P188&gt;=$Y$9,$Y$1,P188&gt;=$X$9,$X$1,P188&gt;=$W$9,$W$1),$W$1))))))))))))))),IF(AND($N$2&gt;=$T$2,$N$2&lt;=$U$2),IF(P188&gt;=$W$2,$W$1,$V$1),IF(AND($N$2&gt;=$T$3,$N$2&lt;$U$3),IF(P188&gt;=$W$3,$W$1,$V$1),IF(AND($N$2&gt;=$T$4,$N$2&lt;$U$4),IF(P188&gt;=$W$4,$W$1,$V$1),IF(AND($N$2&gt;=$T$5,$N$2&lt;$U$5),IF(P188&gt;=$W$5,$W$1,$V$1),IF(AND($N$2&gt;=$T$6,$N$2&lt;$U$6),IF(P188&gt;=$W$6,$W$1,$V$1),IF(AND($N$2&gt;=$T$7,$N$2&lt;$U$7),IF(P188&gt;=$W$7,$W$1,$V$1),IF(AND($N$2&gt;=$T$8,$N$2&lt;$U$8),IF(P188&gt;=$W$8,$W$1,$V$1),IF(AND($N$2&gt;=$T$9,$N$2&lt;$U$9),IF(P188&gt;=$W$9,$W$1,$V$1),""))))))))),"")</f>
        <v>DD</v>
      </c>
      <c r="M188" s="9" t="str" cm="1">
        <f t="array" ref="M188">IF(E188&lt;&gt;"",IF(AND(E188&lt;&gt;"GR",E188&gt;=40,J188&gt;=30),_xlfn.IFS(Q188&gt;=$AG$2,$AD$19,Q188&gt;=$AG$3,$AC$19,Q188&gt;=$AG$4,$AB$19,Q188&gt;=$AG$5,$AA$19,Q188&gt;=$AG$6,$Z$19,Q188&gt;=$AG$7,$Y$19,Q188&gt;=$AG$8,$X$19,Q188&gt;=$AG$9,$V$19),L188),"")</f>
        <v>DD</v>
      </c>
      <c r="N188" s="9"/>
      <c r="O188" s="9"/>
      <c r="P188" s="9">
        <f t="shared" si="20"/>
        <v>43</v>
      </c>
      <c r="Q188" s="9">
        <f t="shared" si="21"/>
        <v>43</v>
      </c>
      <c r="R188" s="9">
        <f t="shared" si="22"/>
        <v>-0.65</v>
      </c>
    </row>
    <row r="189" spans="1:18" x14ac:dyDescent="0.35">
      <c r="A189" s="3" t="s">
        <v>8</v>
      </c>
      <c r="B189" s="3">
        <v>188</v>
      </c>
      <c r="C189" s="3">
        <v>25</v>
      </c>
      <c r="D189" s="3">
        <v>45</v>
      </c>
      <c r="E189" s="3" t="s">
        <v>34</v>
      </c>
      <c r="F189" s="22">
        <f t="shared" si="23"/>
        <v>45</v>
      </c>
      <c r="G189" s="22">
        <f t="shared" si="24"/>
        <v>25</v>
      </c>
      <c r="H189" s="22">
        <f t="shared" si="25"/>
        <v>45</v>
      </c>
      <c r="I189" s="9">
        <f t="shared" si="26"/>
        <v>37</v>
      </c>
      <c r="J189" s="9">
        <f t="shared" si="18"/>
        <v>37</v>
      </c>
      <c r="K189" s="10">
        <f t="shared" si="19"/>
        <v>1369</v>
      </c>
      <c r="L189" s="9" t="str" cm="1">
        <f t="array" ref="L189">IF(D189&lt;&gt;"",IF(AND(H189&gt;=40,I189&gt;=30),IF(AND($N$2&gt;=$T$2,$N$2&lt;=$U$2),_xlfn.IFS(P189&gt;=$AD$2,$AD$1,P189&gt;=$AC$2,$AC$1,P189&gt;=$AB$2,$AB$1,P189&gt;=$AA$2,$AA$1,P189&gt;=$Z$2,$Z$1,P189&gt;=$Y$2,$Y$1,P189&gt;=$X$2,$X$1,P189&gt;=$W$2,$W$1,P189&lt;$W$2,$V$1),(IF(AND($N$2&gt;=$T$3,$N$2&lt;$U$3),_xlfn.IFS(P189&gt;=$AD$3,$AD$1,P189&gt;=$AC$3,$AC$1,P189&gt;=$AB$3,$AB$1,P189&gt;=$AA$3,$AA$1,P189&gt;=$Z$3,$Z$1,P189&gt;=$Y$3,$Y$1,P189&gt;=$X$3,$X$1,P189&gt;=$W$3,$W$1,P189&lt;$W$2,$V$1),(IF(AND($N$2&gt;=$T$4,$N$2&lt;$U$4),_xlfn.IFS(P189&gt;=$AD$4,$AD$1,P189&gt;=$AC$4,$AC$1,P189&gt;=$AB$4,$AB$1,P189&gt;=$AA$4,$AA$1,P189&gt;=$Z$4,$Z$1,P189&gt;=$Y$4,$Y$1,P189&gt;=$X$4,$X$1,P189&gt;=$W$4,$W$1,P189&lt;$W$2,$V$1),(IF(AND($N$2&gt;=$T$5,$N$2&lt;$U$5),_xlfn.IFS(P189&gt;=$AD$5,$AD$1,P189&gt;=$AC$5,$AC$1,P189&gt;=$AB$5,$AB$1,P189&gt;=$AA$5,$AA$1,P189&gt;=$Z$5,$Z$1,P189&gt;=$Y$5,$Y$1,P189&gt;=$X$5,$X$1,P189&gt;=$W$5,$W$1,P189&lt;$W$2,$V$1),(IF(AND($N$2&gt;=$T$6,$N$2&lt;$U$6),_xlfn.IFS(P189&gt;=$AD$6,$AD$1,P189&gt;=$AC$6,$AC$1,P189&gt;=$AB$6,$AB$1,P189&gt;=$AA$6,$AA$1,P189&gt;=$Z$6,$Z$1,P189&gt;=$Y$6,$Y$1,P189&gt;=$X$6,$X$1,P189&gt;=$W$6,$W$1,P189&lt;$W$2,$V$1),(IF(AND($N$2&gt;=$T$7,$N$2&lt;$U$7),_xlfn.IFS(P189&gt;=$AD$7,$AD$1,P189&gt;=$AC$7,$AC$1,P189&gt;=$AB$7,$AB$1,P189&gt;=$AA$7,$AA$1,P189&gt;=$Z$7,$Z$1,P189&gt;=$Y$7,$Y$1,P189&gt;=$X$7,$X$1,P189&gt;=$W$7,$W$1,P189&lt;$W$2,$V$1),(IF(AND($N$2&gt;=$T$8,$N$2&lt;$U$8),_xlfn.IFS(P189&gt;=$AD$8,$AD$1,P189&gt;=$AC$8,$AC$1,P189&gt;=$AB$8,$AB$1,P189&gt;=$AA$8,$AA$1,P189&gt;=$Z$8,$Z$1,P189&gt;=$Y$8,$Y$1,P189&gt;=$X$8,$X$1,P189&gt;=$W$8,$W$1,P189&lt;$W$2,$V$1),(IF(AND($N$2&gt;=$T$9,$N$2&lt;$U$9),_xlfn.IFS(P189&gt;=$AD$9,$AD$1,P189&gt;=$AC$9,$AC$1,P189&gt;=$AB$9,$AB$1,P189&gt;=$AA$9,$AA$1,P189&gt;=$Z$9,$Z$1,P189&gt;=$Y$9,$Y$1,P189&gt;=$X$9,$X$1,P189&gt;=$W$9,$W$1),$W$1))))))))))))))),IF(AND($N$2&gt;=$T$2,$N$2&lt;=$U$2),IF(P189&gt;=$W$2,$W$1,$V$1),IF(AND($N$2&gt;=$T$3,$N$2&lt;$U$3),IF(P189&gt;=$W$3,$W$1,$V$1),IF(AND($N$2&gt;=$T$4,$N$2&lt;$U$4),IF(P189&gt;=$W$4,$W$1,$V$1),IF(AND($N$2&gt;=$T$5,$N$2&lt;$U$5),IF(P189&gt;=$W$5,$W$1,$V$1),IF(AND($N$2&gt;=$T$6,$N$2&lt;$U$6),IF(P189&gt;=$W$6,$W$1,$V$1),IF(AND($N$2&gt;=$T$7,$N$2&lt;$U$7),IF(P189&gt;=$W$7,$W$1,$V$1),IF(AND($N$2&gt;=$T$8,$N$2&lt;$U$8),IF(P189&gt;=$W$8,$W$1,$V$1),IF(AND($N$2&gt;=$T$9,$N$2&lt;$U$9),IF(P189&gt;=$W$9,$W$1,$V$1),""))))))))),"")</f>
        <v>DD</v>
      </c>
      <c r="M189" s="9" t="str" cm="1">
        <f t="array" ref="M189">IF(E189&lt;&gt;"",IF(AND(E189&lt;&gt;"GR",E189&gt;=40,J189&gt;=30),_xlfn.IFS(Q189&gt;=$AG$2,$AD$19,Q189&gt;=$AG$3,$AC$19,Q189&gt;=$AG$4,$AB$19,Q189&gt;=$AG$5,$AA$19,Q189&gt;=$AG$6,$Z$19,Q189&gt;=$AG$7,$Y$19,Q189&gt;=$AG$8,$X$19,Q189&gt;=$AG$9,$V$19),L189),"")</f>
        <v>DD</v>
      </c>
      <c r="N189" s="9"/>
      <c r="O189" s="9"/>
      <c r="P189" s="9">
        <f t="shared" si="20"/>
        <v>43</v>
      </c>
      <c r="Q189" s="9">
        <f t="shared" si="21"/>
        <v>43</v>
      </c>
      <c r="R189" s="9">
        <f t="shared" si="22"/>
        <v>-0.67</v>
      </c>
    </row>
    <row r="190" spans="1:18" x14ac:dyDescent="0.35">
      <c r="A190" s="3" t="s">
        <v>8</v>
      </c>
      <c r="B190" s="3">
        <v>189</v>
      </c>
      <c r="C190" s="3">
        <v>23</v>
      </c>
      <c r="D190" s="3">
        <v>46</v>
      </c>
      <c r="E190" s="3" t="s">
        <v>34</v>
      </c>
      <c r="F190" s="22">
        <f t="shared" si="23"/>
        <v>46</v>
      </c>
      <c r="G190" s="22">
        <f t="shared" si="24"/>
        <v>23</v>
      </c>
      <c r="H190" s="22">
        <f t="shared" si="25"/>
        <v>46</v>
      </c>
      <c r="I190" s="9">
        <f t="shared" si="26"/>
        <v>36.799999999999997</v>
      </c>
      <c r="J190" s="9">
        <f t="shared" si="18"/>
        <v>36.799999999999997</v>
      </c>
      <c r="K190" s="10">
        <f t="shared" si="19"/>
        <v>1354.2399999999998</v>
      </c>
      <c r="L190" s="9" t="str" cm="1">
        <f t="array" ref="L190">IF(D190&lt;&gt;"",IF(AND(H190&gt;=40,I190&gt;=30),IF(AND($N$2&gt;=$T$2,$N$2&lt;=$U$2),_xlfn.IFS(P190&gt;=$AD$2,$AD$1,P190&gt;=$AC$2,$AC$1,P190&gt;=$AB$2,$AB$1,P190&gt;=$AA$2,$AA$1,P190&gt;=$Z$2,$Z$1,P190&gt;=$Y$2,$Y$1,P190&gt;=$X$2,$X$1,P190&gt;=$W$2,$W$1,P190&lt;$W$2,$V$1),(IF(AND($N$2&gt;=$T$3,$N$2&lt;$U$3),_xlfn.IFS(P190&gt;=$AD$3,$AD$1,P190&gt;=$AC$3,$AC$1,P190&gt;=$AB$3,$AB$1,P190&gt;=$AA$3,$AA$1,P190&gt;=$Z$3,$Z$1,P190&gt;=$Y$3,$Y$1,P190&gt;=$X$3,$X$1,P190&gt;=$W$3,$W$1,P190&lt;$W$2,$V$1),(IF(AND($N$2&gt;=$T$4,$N$2&lt;$U$4),_xlfn.IFS(P190&gt;=$AD$4,$AD$1,P190&gt;=$AC$4,$AC$1,P190&gt;=$AB$4,$AB$1,P190&gt;=$AA$4,$AA$1,P190&gt;=$Z$4,$Z$1,P190&gt;=$Y$4,$Y$1,P190&gt;=$X$4,$X$1,P190&gt;=$W$4,$W$1,P190&lt;$W$2,$V$1),(IF(AND($N$2&gt;=$T$5,$N$2&lt;$U$5),_xlfn.IFS(P190&gt;=$AD$5,$AD$1,P190&gt;=$AC$5,$AC$1,P190&gt;=$AB$5,$AB$1,P190&gt;=$AA$5,$AA$1,P190&gt;=$Z$5,$Z$1,P190&gt;=$Y$5,$Y$1,P190&gt;=$X$5,$X$1,P190&gt;=$W$5,$W$1,P190&lt;$W$2,$V$1),(IF(AND($N$2&gt;=$T$6,$N$2&lt;$U$6),_xlfn.IFS(P190&gt;=$AD$6,$AD$1,P190&gt;=$AC$6,$AC$1,P190&gt;=$AB$6,$AB$1,P190&gt;=$AA$6,$AA$1,P190&gt;=$Z$6,$Z$1,P190&gt;=$Y$6,$Y$1,P190&gt;=$X$6,$X$1,P190&gt;=$W$6,$W$1,P190&lt;$W$2,$V$1),(IF(AND($N$2&gt;=$T$7,$N$2&lt;$U$7),_xlfn.IFS(P190&gt;=$AD$7,$AD$1,P190&gt;=$AC$7,$AC$1,P190&gt;=$AB$7,$AB$1,P190&gt;=$AA$7,$AA$1,P190&gt;=$Z$7,$Z$1,P190&gt;=$Y$7,$Y$1,P190&gt;=$X$7,$X$1,P190&gt;=$W$7,$W$1,P190&lt;$W$2,$V$1),(IF(AND($N$2&gt;=$T$8,$N$2&lt;$U$8),_xlfn.IFS(P190&gt;=$AD$8,$AD$1,P190&gt;=$AC$8,$AC$1,P190&gt;=$AB$8,$AB$1,P190&gt;=$AA$8,$AA$1,P190&gt;=$Z$8,$Z$1,P190&gt;=$Y$8,$Y$1,P190&gt;=$X$8,$X$1,P190&gt;=$W$8,$W$1,P190&lt;$W$2,$V$1),(IF(AND($N$2&gt;=$T$9,$N$2&lt;$U$9),_xlfn.IFS(P190&gt;=$AD$9,$AD$1,P190&gt;=$AC$9,$AC$1,P190&gt;=$AB$9,$AB$1,P190&gt;=$AA$9,$AA$1,P190&gt;=$Z$9,$Z$1,P190&gt;=$Y$9,$Y$1,P190&gt;=$X$9,$X$1,P190&gt;=$W$9,$W$1),$W$1))))))))))))))),IF(AND($N$2&gt;=$T$2,$N$2&lt;=$U$2),IF(P190&gt;=$W$2,$W$1,$V$1),IF(AND($N$2&gt;=$T$3,$N$2&lt;$U$3),IF(P190&gt;=$W$3,$W$1,$V$1),IF(AND($N$2&gt;=$T$4,$N$2&lt;$U$4),IF(P190&gt;=$W$4,$W$1,$V$1),IF(AND($N$2&gt;=$T$5,$N$2&lt;$U$5),IF(P190&gt;=$W$5,$W$1,$V$1),IF(AND($N$2&gt;=$T$6,$N$2&lt;$U$6),IF(P190&gt;=$W$6,$W$1,$V$1),IF(AND($N$2&gt;=$T$7,$N$2&lt;$U$7),IF(P190&gt;=$W$7,$W$1,$V$1),IF(AND($N$2&gt;=$T$8,$N$2&lt;$U$8),IF(P190&gt;=$W$8,$W$1,$V$1),IF(AND($N$2&gt;=$T$9,$N$2&lt;$U$9),IF(P190&gt;=$W$9,$W$1,$V$1),""))))))))),"")</f>
        <v>DD</v>
      </c>
      <c r="M190" s="9" t="str" cm="1">
        <f t="array" ref="M190">IF(E190&lt;&gt;"",IF(AND(E190&lt;&gt;"GR",E190&gt;=40,J190&gt;=30),_xlfn.IFS(Q190&gt;=$AG$2,$AD$19,Q190&gt;=$AG$3,$AC$19,Q190&gt;=$AG$4,$AB$19,Q190&gt;=$AG$5,$AA$19,Q190&gt;=$AG$6,$Z$19,Q190&gt;=$AG$7,$Y$19,Q190&gt;=$AG$8,$X$19,Q190&gt;=$AG$9,$V$19),L190),"")</f>
        <v>DD</v>
      </c>
      <c r="N190" s="9"/>
      <c r="O190" s="9"/>
      <c r="P190" s="9">
        <f t="shared" si="20"/>
        <v>43</v>
      </c>
      <c r="Q190" s="9">
        <f t="shared" si="21"/>
        <v>43</v>
      </c>
      <c r="R190" s="9">
        <f t="shared" si="22"/>
        <v>-0.68</v>
      </c>
    </row>
    <row r="191" spans="1:18" x14ac:dyDescent="0.35">
      <c r="A191" s="3" t="s">
        <v>8</v>
      </c>
      <c r="B191" s="3">
        <v>190</v>
      </c>
      <c r="C191" s="3">
        <v>21</v>
      </c>
      <c r="D191" s="3">
        <v>47</v>
      </c>
      <c r="E191" s="3" t="s">
        <v>34</v>
      </c>
      <c r="F191" s="22">
        <f t="shared" si="23"/>
        <v>47</v>
      </c>
      <c r="G191" s="22">
        <f t="shared" si="24"/>
        <v>21</v>
      </c>
      <c r="H191" s="22">
        <f t="shared" si="25"/>
        <v>47</v>
      </c>
      <c r="I191" s="9">
        <f t="shared" si="26"/>
        <v>36.6</v>
      </c>
      <c r="J191" s="9">
        <f t="shared" si="18"/>
        <v>36.6</v>
      </c>
      <c r="K191" s="10">
        <f t="shared" si="19"/>
        <v>1339.5600000000002</v>
      </c>
      <c r="L191" s="9" t="str" cm="1">
        <f t="array" ref="L191">IF(D191&lt;&gt;"",IF(AND(H191&gt;=40,I191&gt;=30),IF(AND($N$2&gt;=$T$2,$N$2&lt;=$U$2),_xlfn.IFS(P191&gt;=$AD$2,$AD$1,P191&gt;=$AC$2,$AC$1,P191&gt;=$AB$2,$AB$1,P191&gt;=$AA$2,$AA$1,P191&gt;=$Z$2,$Z$1,P191&gt;=$Y$2,$Y$1,P191&gt;=$X$2,$X$1,P191&gt;=$W$2,$W$1,P191&lt;$W$2,$V$1),(IF(AND($N$2&gt;=$T$3,$N$2&lt;$U$3),_xlfn.IFS(P191&gt;=$AD$3,$AD$1,P191&gt;=$AC$3,$AC$1,P191&gt;=$AB$3,$AB$1,P191&gt;=$AA$3,$AA$1,P191&gt;=$Z$3,$Z$1,P191&gt;=$Y$3,$Y$1,P191&gt;=$X$3,$X$1,P191&gt;=$W$3,$W$1,P191&lt;$W$2,$V$1),(IF(AND($N$2&gt;=$T$4,$N$2&lt;$U$4),_xlfn.IFS(P191&gt;=$AD$4,$AD$1,P191&gt;=$AC$4,$AC$1,P191&gt;=$AB$4,$AB$1,P191&gt;=$AA$4,$AA$1,P191&gt;=$Z$4,$Z$1,P191&gt;=$Y$4,$Y$1,P191&gt;=$X$4,$X$1,P191&gt;=$W$4,$W$1,P191&lt;$W$2,$V$1),(IF(AND($N$2&gt;=$T$5,$N$2&lt;$U$5),_xlfn.IFS(P191&gt;=$AD$5,$AD$1,P191&gt;=$AC$5,$AC$1,P191&gt;=$AB$5,$AB$1,P191&gt;=$AA$5,$AA$1,P191&gt;=$Z$5,$Z$1,P191&gt;=$Y$5,$Y$1,P191&gt;=$X$5,$X$1,P191&gt;=$W$5,$W$1,P191&lt;$W$2,$V$1),(IF(AND($N$2&gt;=$T$6,$N$2&lt;$U$6),_xlfn.IFS(P191&gt;=$AD$6,$AD$1,P191&gt;=$AC$6,$AC$1,P191&gt;=$AB$6,$AB$1,P191&gt;=$AA$6,$AA$1,P191&gt;=$Z$6,$Z$1,P191&gt;=$Y$6,$Y$1,P191&gt;=$X$6,$X$1,P191&gt;=$W$6,$W$1,P191&lt;$W$2,$V$1),(IF(AND($N$2&gt;=$T$7,$N$2&lt;$U$7),_xlfn.IFS(P191&gt;=$AD$7,$AD$1,P191&gt;=$AC$7,$AC$1,P191&gt;=$AB$7,$AB$1,P191&gt;=$AA$7,$AA$1,P191&gt;=$Z$7,$Z$1,P191&gt;=$Y$7,$Y$1,P191&gt;=$X$7,$X$1,P191&gt;=$W$7,$W$1,P191&lt;$W$2,$V$1),(IF(AND($N$2&gt;=$T$8,$N$2&lt;$U$8),_xlfn.IFS(P191&gt;=$AD$8,$AD$1,P191&gt;=$AC$8,$AC$1,P191&gt;=$AB$8,$AB$1,P191&gt;=$AA$8,$AA$1,P191&gt;=$Z$8,$Z$1,P191&gt;=$Y$8,$Y$1,P191&gt;=$X$8,$X$1,P191&gt;=$W$8,$W$1,P191&lt;$W$2,$V$1),(IF(AND($N$2&gt;=$T$9,$N$2&lt;$U$9),_xlfn.IFS(P191&gt;=$AD$9,$AD$1,P191&gt;=$AC$9,$AC$1,P191&gt;=$AB$9,$AB$1,P191&gt;=$AA$9,$AA$1,P191&gt;=$Z$9,$Z$1,P191&gt;=$Y$9,$Y$1,P191&gt;=$X$9,$X$1,P191&gt;=$W$9,$W$1),$W$1))))))))))))))),IF(AND($N$2&gt;=$T$2,$N$2&lt;=$U$2),IF(P191&gt;=$W$2,$W$1,$V$1),IF(AND($N$2&gt;=$T$3,$N$2&lt;$U$3),IF(P191&gt;=$W$3,$W$1,$V$1),IF(AND($N$2&gt;=$T$4,$N$2&lt;$U$4),IF(P191&gt;=$W$4,$W$1,$V$1),IF(AND($N$2&gt;=$T$5,$N$2&lt;$U$5),IF(P191&gt;=$W$5,$W$1,$V$1),IF(AND($N$2&gt;=$T$6,$N$2&lt;$U$6),IF(P191&gt;=$W$6,$W$1,$V$1),IF(AND($N$2&gt;=$T$7,$N$2&lt;$U$7),IF(P191&gt;=$W$7,$W$1,$V$1),IF(AND($N$2&gt;=$T$8,$N$2&lt;$U$8),IF(P191&gt;=$W$8,$W$1,$V$1),IF(AND($N$2&gt;=$T$9,$N$2&lt;$U$9),IF(P191&gt;=$W$9,$W$1,$V$1),""))))))))),"")</f>
        <v>DD</v>
      </c>
      <c r="M191" s="9" t="str" cm="1">
        <f t="array" ref="M191">IF(E191&lt;&gt;"",IF(AND(E191&lt;&gt;"GR",E191&gt;=40,J191&gt;=30),_xlfn.IFS(Q191&gt;=$AG$2,$AD$19,Q191&gt;=$AG$3,$AC$19,Q191&gt;=$AG$4,$AB$19,Q191&gt;=$AG$5,$AA$19,Q191&gt;=$AG$6,$Z$19,Q191&gt;=$AG$7,$Y$19,Q191&gt;=$AG$8,$X$19,Q191&gt;=$AG$9,$V$19),L191),"")</f>
        <v>DD</v>
      </c>
      <c r="N191" s="9"/>
      <c r="O191" s="9"/>
      <c r="P191" s="9">
        <f t="shared" si="20"/>
        <v>43</v>
      </c>
      <c r="Q191" s="9">
        <f t="shared" si="21"/>
        <v>43</v>
      </c>
      <c r="R191" s="9">
        <f t="shared" si="22"/>
        <v>-0.69</v>
      </c>
    </row>
    <row r="192" spans="1:18" x14ac:dyDescent="0.35">
      <c r="A192" s="3" t="s">
        <v>8</v>
      </c>
      <c r="B192" s="3">
        <v>191</v>
      </c>
      <c r="C192" s="3">
        <v>24</v>
      </c>
      <c r="D192" s="3">
        <v>45</v>
      </c>
      <c r="E192" s="3" t="s">
        <v>34</v>
      </c>
      <c r="F192" s="22">
        <f t="shared" si="23"/>
        <v>45</v>
      </c>
      <c r="G192" s="22">
        <f t="shared" si="24"/>
        <v>24</v>
      </c>
      <c r="H192" s="22">
        <f t="shared" si="25"/>
        <v>45</v>
      </c>
      <c r="I192" s="9">
        <f t="shared" si="26"/>
        <v>36.6</v>
      </c>
      <c r="J192" s="9">
        <f t="shared" si="18"/>
        <v>36.6</v>
      </c>
      <c r="K192" s="10">
        <f t="shared" si="19"/>
        <v>1339.5600000000002</v>
      </c>
      <c r="L192" s="9" t="str" cm="1">
        <f t="array" ref="L192">IF(D192&lt;&gt;"",IF(AND(H192&gt;=40,I192&gt;=30),IF(AND($N$2&gt;=$T$2,$N$2&lt;=$U$2),_xlfn.IFS(P192&gt;=$AD$2,$AD$1,P192&gt;=$AC$2,$AC$1,P192&gt;=$AB$2,$AB$1,P192&gt;=$AA$2,$AA$1,P192&gt;=$Z$2,$Z$1,P192&gt;=$Y$2,$Y$1,P192&gt;=$X$2,$X$1,P192&gt;=$W$2,$W$1,P192&lt;$W$2,$V$1),(IF(AND($N$2&gt;=$T$3,$N$2&lt;$U$3),_xlfn.IFS(P192&gt;=$AD$3,$AD$1,P192&gt;=$AC$3,$AC$1,P192&gt;=$AB$3,$AB$1,P192&gt;=$AA$3,$AA$1,P192&gt;=$Z$3,$Z$1,P192&gt;=$Y$3,$Y$1,P192&gt;=$X$3,$X$1,P192&gt;=$W$3,$W$1,P192&lt;$W$2,$V$1),(IF(AND($N$2&gt;=$T$4,$N$2&lt;$U$4),_xlfn.IFS(P192&gt;=$AD$4,$AD$1,P192&gt;=$AC$4,$AC$1,P192&gt;=$AB$4,$AB$1,P192&gt;=$AA$4,$AA$1,P192&gt;=$Z$4,$Z$1,P192&gt;=$Y$4,$Y$1,P192&gt;=$X$4,$X$1,P192&gt;=$W$4,$W$1,P192&lt;$W$2,$V$1),(IF(AND($N$2&gt;=$T$5,$N$2&lt;$U$5),_xlfn.IFS(P192&gt;=$AD$5,$AD$1,P192&gt;=$AC$5,$AC$1,P192&gt;=$AB$5,$AB$1,P192&gt;=$AA$5,$AA$1,P192&gt;=$Z$5,$Z$1,P192&gt;=$Y$5,$Y$1,P192&gt;=$X$5,$X$1,P192&gt;=$W$5,$W$1,P192&lt;$W$2,$V$1),(IF(AND($N$2&gt;=$T$6,$N$2&lt;$U$6),_xlfn.IFS(P192&gt;=$AD$6,$AD$1,P192&gt;=$AC$6,$AC$1,P192&gt;=$AB$6,$AB$1,P192&gt;=$AA$6,$AA$1,P192&gt;=$Z$6,$Z$1,P192&gt;=$Y$6,$Y$1,P192&gt;=$X$6,$X$1,P192&gt;=$W$6,$W$1,P192&lt;$W$2,$V$1),(IF(AND($N$2&gt;=$T$7,$N$2&lt;$U$7),_xlfn.IFS(P192&gt;=$AD$7,$AD$1,P192&gt;=$AC$7,$AC$1,P192&gt;=$AB$7,$AB$1,P192&gt;=$AA$7,$AA$1,P192&gt;=$Z$7,$Z$1,P192&gt;=$Y$7,$Y$1,P192&gt;=$X$7,$X$1,P192&gt;=$W$7,$W$1,P192&lt;$W$2,$V$1),(IF(AND($N$2&gt;=$T$8,$N$2&lt;$U$8),_xlfn.IFS(P192&gt;=$AD$8,$AD$1,P192&gt;=$AC$8,$AC$1,P192&gt;=$AB$8,$AB$1,P192&gt;=$AA$8,$AA$1,P192&gt;=$Z$8,$Z$1,P192&gt;=$Y$8,$Y$1,P192&gt;=$X$8,$X$1,P192&gt;=$W$8,$W$1,P192&lt;$W$2,$V$1),(IF(AND($N$2&gt;=$T$9,$N$2&lt;$U$9),_xlfn.IFS(P192&gt;=$AD$9,$AD$1,P192&gt;=$AC$9,$AC$1,P192&gt;=$AB$9,$AB$1,P192&gt;=$AA$9,$AA$1,P192&gt;=$Z$9,$Z$1,P192&gt;=$Y$9,$Y$1,P192&gt;=$X$9,$X$1,P192&gt;=$W$9,$W$1),$W$1))))))))))))))),IF(AND($N$2&gt;=$T$2,$N$2&lt;=$U$2),IF(P192&gt;=$W$2,$W$1,$V$1),IF(AND($N$2&gt;=$T$3,$N$2&lt;$U$3),IF(P192&gt;=$W$3,$W$1,$V$1),IF(AND($N$2&gt;=$T$4,$N$2&lt;$U$4),IF(P192&gt;=$W$4,$W$1,$V$1),IF(AND($N$2&gt;=$T$5,$N$2&lt;$U$5),IF(P192&gt;=$W$5,$W$1,$V$1),IF(AND($N$2&gt;=$T$6,$N$2&lt;$U$6),IF(P192&gt;=$W$6,$W$1,$V$1),IF(AND($N$2&gt;=$T$7,$N$2&lt;$U$7),IF(P192&gt;=$W$7,$W$1,$V$1),IF(AND($N$2&gt;=$T$8,$N$2&lt;$U$8),IF(P192&gt;=$W$8,$W$1,$V$1),IF(AND($N$2&gt;=$T$9,$N$2&lt;$U$9),IF(P192&gt;=$W$9,$W$1,$V$1),""))))))))),"")</f>
        <v>DD</v>
      </c>
      <c r="M192" s="9" t="str" cm="1">
        <f t="array" ref="M192">IF(E192&lt;&gt;"",IF(AND(E192&lt;&gt;"GR",E192&gt;=40,J192&gt;=30),_xlfn.IFS(Q192&gt;=$AG$2,$AD$19,Q192&gt;=$AG$3,$AC$19,Q192&gt;=$AG$4,$AB$19,Q192&gt;=$AG$5,$AA$19,Q192&gt;=$AG$6,$Z$19,Q192&gt;=$AG$7,$Y$19,Q192&gt;=$AG$8,$X$19,Q192&gt;=$AG$9,$V$19),L192),"")</f>
        <v>DD</v>
      </c>
      <c r="N192" s="9"/>
      <c r="O192" s="9"/>
      <c r="P192" s="9">
        <f t="shared" si="20"/>
        <v>43</v>
      </c>
      <c r="Q192" s="9">
        <f t="shared" si="21"/>
        <v>43</v>
      </c>
      <c r="R192" s="9">
        <f t="shared" si="22"/>
        <v>-0.69</v>
      </c>
    </row>
    <row r="193" spans="1:18" x14ac:dyDescent="0.35">
      <c r="A193" s="3" t="s">
        <v>8</v>
      </c>
      <c r="B193" s="3">
        <v>192</v>
      </c>
      <c r="C193" s="3">
        <v>10</v>
      </c>
      <c r="D193" s="3">
        <v>54</v>
      </c>
      <c r="E193" s="3" t="s">
        <v>34</v>
      </c>
      <c r="F193" s="22">
        <f t="shared" si="23"/>
        <v>54</v>
      </c>
      <c r="G193" s="22">
        <f t="shared" si="24"/>
        <v>10</v>
      </c>
      <c r="H193" s="22">
        <f t="shared" si="25"/>
        <v>54</v>
      </c>
      <c r="I193" s="9">
        <f t="shared" si="26"/>
        <v>36.4</v>
      </c>
      <c r="J193" s="9">
        <f t="shared" si="18"/>
        <v>36.4</v>
      </c>
      <c r="K193" s="10">
        <f t="shared" si="19"/>
        <v>1324.9599999999998</v>
      </c>
      <c r="L193" s="9" t="str" cm="1">
        <f t="array" ref="L193">IF(D193&lt;&gt;"",IF(AND(H193&gt;=40,I193&gt;=30),IF(AND($N$2&gt;=$T$2,$N$2&lt;=$U$2),_xlfn.IFS(P193&gt;=$AD$2,$AD$1,P193&gt;=$AC$2,$AC$1,P193&gt;=$AB$2,$AB$1,P193&gt;=$AA$2,$AA$1,P193&gt;=$Z$2,$Z$1,P193&gt;=$Y$2,$Y$1,P193&gt;=$X$2,$X$1,P193&gt;=$W$2,$W$1,P193&lt;$W$2,$V$1),(IF(AND($N$2&gt;=$T$3,$N$2&lt;$U$3),_xlfn.IFS(P193&gt;=$AD$3,$AD$1,P193&gt;=$AC$3,$AC$1,P193&gt;=$AB$3,$AB$1,P193&gt;=$AA$3,$AA$1,P193&gt;=$Z$3,$Z$1,P193&gt;=$Y$3,$Y$1,P193&gt;=$X$3,$X$1,P193&gt;=$W$3,$W$1,P193&lt;$W$2,$V$1),(IF(AND($N$2&gt;=$T$4,$N$2&lt;$U$4),_xlfn.IFS(P193&gt;=$AD$4,$AD$1,P193&gt;=$AC$4,$AC$1,P193&gt;=$AB$4,$AB$1,P193&gt;=$AA$4,$AA$1,P193&gt;=$Z$4,$Z$1,P193&gt;=$Y$4,$Y$1,P193&gt;=$X$4,$X$1,P193&gt;=$W$4,$W$1,P193&lt;$W$2,$V$1),(IF(AND($N$2&gt;=$T$5,$N$2&lt;$U$5),_xlfn.IFS(P193&gt;=$AD$5,$AD$1,P193&gt;=$AC$5,$AC$1,P193&gt;=$AB$5,$AB$1,P193&gt;=$AA$5,$AA$1,P193&gt;=$Z$5,$Z$1,P193&gt;=$Y$5,$Y$1,P193&gt;=$X$5,$X$1,P193&gt;=$W$5,$W$1,P193&lt;$W$2,$V$1),(IF(AND($N$2&gt;=$T$6,$N$2&lt;$U$6),_xlfn.IFS(P193&gt;=$AD$6,$AD$1,P193&gt;=$AC$6,$AC$1,P193&gt;=$AB$6,$AB$1,P193&gt;=$AA$6,$AA$1,P193&gt;=$Z$6,$Z$1,P193&gt;=$Y$6,$Y$1,P193&gt;=$X$6,$X$1,P193&gt;=$W$6,$W$1,P193&lt;$W$2,$V$1),(IF(AND($N$2&gt;=$T$7,$N$2&lt;$U$7),_xlfn.IFS(P193&gt;=$AD$7,$AD$1,P193&gt;=$AC$7,$AC$1,P193&gt;=$AB$7,$AB$1,P193&gt;=$AA$7,$AA$1,P193&gt;=$Z$7,$Z$1,P193&gt;=$Y$7,$Y$1,P193&gt;=$X$7,$X$1,P193&gt;=$W$7,$W$1,P193&lt;$W$2,$V$1),(IF(AND($N$2&gt;=$T$8,$N$2&lt;$U$8),_xlfn.IFS(P193&gt;=$AD$8,$AD$1,P193&gt;=$AC$8,$AC$1,P193&gt;=$AB$8,$AB$1,P193&gt;=$AA$8,$AA$1,P193&gt;=$Z$8,$Z$1,P193&gt;=$Y$8,$Y$1,P193&gt;=$X$8,$X$1,P193&gt;=$W$8,$W$1,P193&lt;$W$2,$V$1),(IF(AND($N$2&gt;=$T$9,$N$2&lt;$U$9),_xlfn.IFS(P193&gt;=$AD$9,$AD$1,P193&gt;=$AC$9,$AC$1,P193&gt;=$AB$9,$AB$1,P193&gt;=$AA$9,$AA$1,P193&gt;=$Z$9,$Z$1,P193&gt;=$Y$9,$Y$1,P193&gt;=$X$9,$X$1,P193&gt;=$W$9,$W$1),$W$1))))))))))))))),IF(AND($N$2&gt;=$T$2,$N$2&lt;=$U$2),IF(P193&gt;=$W$2,$W$1,$V$1),IF(AND($N$2&gt;=$T$3,$N$2&lt;$U$3),IF(P193&gt;=$W$3,$W$1,$V$1),IF(AND($N$2&gt;=$T$4,$N$2&lt;$U$4),IF(P193&gt;=$W$4,$W$1,$V$1),IF(AND($N$2&gt;=$T$5,$N$2&lt;$U$5),IF(P193&gt;=$W$5,$W$1,$V$1),IF(AND($N$2&gt;=$T$6,$N$2&lt;$U$6),IF(P193&gt;=$W$6,$W$1,$V$1),IF(AND($N$2&gt;=$T$7,$N$2&lt;$U$7),IF(P193&gt;=$W$7,$W$1,$V$1),IF(AND($N$2&gt;=$T$8,$N$2&lt;$U$8),IF(P193&gt;=$W$8,$W$1,$V$1),IF(AND($N$2&gt;=$T$9,$N$2&lt;$U$9),IF(P193&gt;=$W$9,$W$1,$V$1),""))))))))),"")</f>
        <v>DD</v>
      </c>
      <c r="M193" s="9" t="str" cm="1">
        <f t="array" ref="M193">IF(E193&lt;&gt;"",IF(AND(E193&lt;&gt;"GR",E193&gt;=40,J193&gt;=30),_xlfn.IFS(Q193&gt;=$AG$2,$AD$19,Q193&gt;=$AG$3,$AC$19,Q193&gt;=$AG$4,$AB$19,Q193&gt;=$AG$5,$AA$19,Q193&gt;=$AG$6,$Z$19,Q193&gt;=$AG$7,$Y$19,Q193&gt;=$AG$8,$X$19,Q193&gt;=$AG$9,$V$19),L193),"")</f>
        <v>DD</v>
      </c>
      <c r="N193" s="9"/>
      <c r="O193" s="9"/>
      <c r="P193" s="9">
        <f t="shared" si="20"/>
        <v>43</v>
      </c>
      <c r="Q193" s="9">
        <f t="shared" si="21"/>
        <v>43</v>
      </c>
      <c r="R193" s="9">
        <f t="shared" si="22"/>
        <v>-0.71</v>
      </c>
    </row>
    <row r="194" spans="1:18" x14ac:dyDescent="0.35">
      <c r="A194" s="3" t="s">
        <v>8</v>
      </c>
      <c r="B194" s="3">
        <v>193</v>
      </c>
      <c r="C194" s="3">
        <v>20</v>
      </c>
      <c r="D194" s="3">
        <v>47</v>
      </c>
      <c r="E194" s="3" t="s">
        <v>34</v>
      </c>
      <c r="F194" s="22">
        <f t="shared" si="23"/>
        <v>47</v>
      </c>
      <c r="G194" s="22">
        <f t="shared" si="24"/>
        <v>20</v>
      </c>
      <c r="H194" s="22">
        <f t="shared" si="25"/>
        <v>47</v>
      </c>
      <c r="I194" s="9">
        <f t="shared" si="26"/>
        <v>36.200000000000003</v>
      </c>
      <c r="J194" s="9">
        <f t="shared" ref="J194:J257" si="27">IF(E194&lt;&gt;"",ROUND(IF(E194&lt;&gt;"GR",((G194*0.4)+(E194*0.6)),I194),2),"")</f>
        <v>36.200000000000003</v>
      </c>
      <c r="K194" s="10">
        <f t="shared" ref="K194:K257" si="28">I194*I194</f>
        <v>1310.4400000000003</v>
      </c>
      <c r="L194" s="9" t="str" cm="1">
        <f t="array" ref="L194">IF(D194&lt;&gt;"",IF(AND(H194&gt;=40,I194&gt;=30),IF(AND($N$2&gt;=$T$2,$N$2&lt;=$U$2),_xlfn.IFS(P194&gt;=$AD$2,$AD$1,P194&gt;=$AC$2,$AC$1,P194&gt;=$AB$2,$AB$1,P194&gt;=$AA$2,$AA$1,P194&gt;=$Z$2,$Z$1,P194&gt;=$Y$2,$Y$1,P194&gt;=$X$2,$X$1,P194&gt;=$W$2,$W$1,P194&lt;$W$2,$V$1),(IF(AND($N$2&gt;=$T$3,$N$2&lt;$U$3),_xlfn.IFS(P194&gt;=$AD$3,$AD$1,P194&gt;=$AC$3,$AC$1,P194&gt;=$AB$3,$AB$1,P194&gt;=$AA$3,$AA$1,P194&gt;=$Z$3,$Z$1,P194&gt;=$Y$3,$Y$1,P194&gt;=$X$3,$X$1,P194&gt;=$W$3,$W$1,P194&lt;$W$2,$V$1),(IF(AND($N$2&gt;=$T$4,$N$2&lt;$U$4),_xlfn.IFS(P194&gt;=$AD$4,$AD$1,P194&gt;=$AC$4,$AC$1,P194&gt;=$AB$4,$AB$1,P194&gt;=$AA$4,$AA$1,P194&gt;=$Z$4,$Z$1,P194&gt;=$Y$4,$Y$1,P194&gt;=$X$4,$X$1,P194&gt;=$W$4,$W$1,P194&lt;$W$2,$V$1),(IF(AND($N$2&gt;=$T$5,$N$2&lt;$U$5),_xlfn.IFS(P194&gt;=$AD$5,$AD$1,P194&gt;=$AC$5,$AC$1,P194&gt;=$AB$5,$AB$1,P194&gt;=$AA$5,$AA$1,P194&gt;=$Z$5,$Z$1,P194&gt;=$Y$5,$Y$1,P194&gt;=$X$5,$X$1,P194&gt;=$W$5,$W$1,P194&lt;$W$2,$V$1),(IF(AND($N$2&gt;=$T$6,$N$2&lt;$U$6),_xlfn.IFS(P194&gt;=$AD$6,$AD$1,P194&gt;=$AC$6,$AC$1,P194&gt;=$AB$6,$AB$1,P194&gt;=$AA$6,$AA$1,P194&gt;=$Z$6,$Z$1,P194&gt;=$Y$6,$Y$1,P194&gt;=$X$6,$X$1,P194&gt;=$W$6,$W$1,P194&lt;$W$2,$V$1),(IF(AND($N$2&gt;=$T$7,$N$2&lt;$U$7),_xlfn.IFS(P194&gt;=$AD$7,$AD$1,P194&gt;=$AC$7,$AC$1,P194&gt;=$AB$7,$AB$1,P194&gt;=$AA$7,$AA$1,P194&gt;=$Z$7,$Z$1,P194&gt;=$Y$7,$Y$1,P194&gt;=$X$7,$X$1,P194&gt;=$W$7,$W$1,P194&lt;$W$2,$V$1),(IF(AND($N$2&gt;=$T$8,$N$2&lt;$U$8),_xlfn.IFS(P194&gt;=$AD$8,$AD$1,P194&gt;=$AC$8,$AC$1,P194&gt;=$AB$8,$AB$1,P194&gt;=$AA$8,$AA$1,P194&gt;=$Z$8,$Z$1,P194&gt;=$Y$8,$Y$1,P194&gt;=$X$8,$X$1,P194&gt;=$W$8,$W$1,P194&lt;$W$2,$V$1),(IF(AND($N$2&gt;=$T$9,$N$2&lt;$U$9),_xlfn.IFS(P194&gt;=$AD$9,$AD$1,P194&gt;=$AC$9,$AC$1,P194&gt;=$AB$9,$AB$1,P194&gt;=$AA$9,$AA$1,P194&gt;=$Z$9,$Z$1,P194&gt;=$Y$9,$Y$1,P194&gt;=$X$9,$X$1,P194&gt;=$W$9,$W$1),$W$1))))))))))))))),IF(AND($N$2&gt;=$T$2,$N$2&lt;=$U$2),IF(P194&gt;=$W$2,$W$1,$V$1),IF(AND($N$2&gt;=$T$3,$N$2&lt;$U$3),IF(P194&gt;=$W$3,$W$1,$V$1),IF(AND($N$2&gt;=$T$4,$N$2&lt;$U$4),IF(P194&gt;=$W$4,$W$1,$V$1),IF(AND($N$2&gt;=$T$5,$N$2&lt;$U$5),IF(P194&gt;=$W$5,$W$1,$V$1),IF(AND($N$2&gt;=$T$6,$N$2&lt;$U$6),IF(P194&gt;=$W$6,$W$1,$V$1),IF(AND($N$2&gt;=$T$7,$N$2&lt;$U$7),IF(P194&gt;=$W$7,$W$1,$V$1),IF(AND($N$2&gt;=$T$8,$N$2&lt;$U$8),IF(P194&gt;=$W$8,$W$1,$V$1),IF(AND($N$2&gt;=$T$9,$N$2&lt;$U$9),IF(P194&gt;=$W$9,$W$1,$V$1),""))))))))),"")</f>
        <v>DD</v>
      </c>
      <c r="M194" s="9" t="str" cm="1">
        <f t="array" ref="M194">IF(E194&lt;&gt;"",IF(AND(E194&lt;&gt;"GR",E194&gt;=40,J194&gt;=30),_xlfn.IFS(Q194&gt;=$AG$2,$AD$19,Q194&gt;=$AG$3,$AC$19,Q194&gt;=$AG$4,$AB$19,Q194&gt;=$AG$5,$AA$19,Q194&gt;=$AG$6,$Z$19,Q194&gt;=$AG$7,$Y$19,Q194&gt;=$AG$8,$X$19,Q194&gt;=$AG$9,$V$19),L194),"")</f>
        <v>DD</v>
      </c>
      <c r="N194" s="9"/>
      <c r="O194" s="9"/>
      <c r="P194" s="9">
        <f t="shared" ref="P194:P257" si="29">IF(I194&gt;0,ROUND((10*((I194-$N$2)/$O$2)+50),0),0)</f>
        <v>43</v>
      </c>
      <c r="Q194" s="9">
        <f t="shared" ref="Q194:Q257" si="30">IF(AND(E194&lt;&gt;"",E194&lt;&gt;"GR"),IF(J194&gt;0,ROUND((10*((J194-$N$2)/$O$2)+50),0),0),P194)</f>
        <v>43</v>
      </c>
      <c r="R194" s="9">
        <f t="shared" ref="R194:R257" si="31">ROUND(((I194-$N$2)/$O$2),2)</f>
        <v>-0.72</v>
      </c>
    </row>
    <row r="195" spans="1:18" x14ac:dyDescent="0.35">
      <c r="A195" s="3" t="s">
        <v>8</v>
      </c>
      <c r="B195" s="3">
        <v>194</v>
      </c>
      <c r="C195" s="3">
        <v>8</v>
      </c>
      <c r="D195" s="3">
        <v>28</v>
      </c>
      <c r="E195" s="3">
        <v>55</v>
      </c>
      <c r="F195" s="22">
        <f t="shared" ref="F195:F258" si="32">IF(E195="GR",D195,E195)</f>
        <v>55</v>
      </c>
      <c r="G195" s="22">
        <f t="shared" ref="G195:G258" si="33">IF(C195="GR",0,C195)</f>
        <v>8</v>
      </c>
      <c r="H195" s="22">
        <f t="shared" ref="H195:H258" si="34">IF(D195="GR",0,D195)</f>
        <v>28</v>
      </c>
      <c r="I195" s="9">
        <f t="shared" ref="I195:I258" si="35">(G195*0.4)+(H195*0.6)</f>
        <v>20</v>
      </c>
      <c r="J195" s="9">
        <f t="shared" si="27"/>
        <v>36.200000000000003</v>
      </c>
      <c r="K195" s="10">
        <f t="shared" si="28"/>
        <v>400</v>
      </c>
      <c r="L195" s="9" t="str" cm="1">
        <f t="array" ref="L195">IF(D195&lt;&gt;"",IF(AND(H195&gt;=40,I195&gt;=30),IF(AND($N$2&gt;=$T$2,$N$2&lt;=$U$2),_xlfn.IFS(P195&gt;=$AD$2,$AD$1,P195&gt;=$AC$2,$AC$1,P195&gt;=$AB$2,$AB$1,P195&gt;=$AA$2,$AA$1,P195&gt;=$Z$2,$Z$1,P195&gt;=$Y$2,$Y$1,P195&gt;=$X$2,$X$1,P195&gt;=$W$2,$W$1,P195&lt;$W$2,$V$1),(IF(AND($N$2&gt;=$T$3,$N$2&lt;$U$3),_xlfn.IFS(P195&gt;=$AD$3,$AD$1,P195&gt;=$AC$3,$AC$1,P195&gt;=$AB$3,$AB$1,P195&gt;=$AA$3,$AA$1,P195&gt;=$Z$3,$Z$1,P195&gt;=$Y$3,$Y$1,P195&gt;=$X$3,$X$1,P195&gt;=$W$3,$W$1,P195&lt;$W$2,$V$1),(IF(AND($N$2&gt;=$T$4,$N$2&lt;$U$4),_xlfn.IFS(P195&gt;=$AD$4,$AD$1,P195&gt;=$AC$4,$AC$1,P195&gt;=$AB$4,$AB$1,P195&gt;=$AA$4,$AA$1,P195&gt;=$Z$4,$Z$1,P195&gt;=$Y$4,$Y$1,P195&gt;=$X$4,$X$1,P195&gt;=$W$4,$W$1,P195&lt;$W$2,$V$1),(IF(AND($N$2&gt;=$T$5,$N$2&lt;$U$5),_xlfn.IFS(P195&gt;=$AD$5,$AD$1,P195&gt;=$AC$5,$AC$1,P195&gt;=$AB$5,$AB$1,P195&gt;=$AA$5,$AA$1,P195&gt;=$Z$5,$Z$1,P195&gt;=$Y$5,$Y$1,P195&gt;=$X$5,$X$1,P195&gt;=$W$5,$W$1,P195&lt;$W$2,$V$1),(IF(AND($N$2&gt;=$T$6,$N$2&lt;$U$6),_xlfn.IFS(P195&gt;=$AD$6,$AD$1,P195&gt;=$AC$6,$AC$1,P195&gt;=$AB$6,$AB$1,P195&gt;=$AA$6,$AA$1,P195&gt;=$Z$6,$Z$1,P195&gt;=$Y$6,$Y$1,P195&gt;=$X$6,$X$1,P195&gt;=$W$6,$W$1,P195&lt;$W$2,$V$1),(IF(AND($N$2&gt;=$T$7,$N$2&lt;$U$7),_xlfn.IFS(P195&gt;=$AD$7,$AD$1,P195&gt;=$AC$7,$AC$1,P195&gt;=$AB$7,$AB$1,P195&gt;=$AA$7,$AA$1,P195&gt;=$Z$7,$Z$1,P195&gt;=$Y$7,$Y$1,P195&gt;=$X$7,$X$1,P195&gt;=$W$7,$W$1,P195&lt;$W$2,$V$1),(IF(AND($N$2&gt;=$T$8,$N$2&lt;$U$8),_xlfn.IFS(P195&gt;=$AD$8,$AD$1,P195&gt;=$AC$8,$AC$1,P195&gt;=$AB$8,$AB$1,P195&gt;=$AA$8,$AA$1,P195&gt;=$Z$8,$Z$1,P195&gt;=$Y$8,$Y$1,P195&gt;=$X$8,$X$1,P195&gt;=$W$8,$W$1,P195&lt;$W$2,$V$1),(IF(AND($N$2&gt;=$T$9,$N$2&lt;$U$9),_xlfn.IFS(P195&gt;=$AD$9,$AD$1,P195&gt;=$AC$9,$AC$1,P195&gt;=$AB$9,$AB$1,P195&gt;=$AA$9,$AA$1,P195&gt;=$Z$9,$Z$1,P195&gt;=$Y$9,$Y$1,P195&gt;=$X$9,$X$1,P195&gt;=$W$9,$W$1),$W$1))))))))))))))),IF(AND($N$2&gt;=$T$2,$N$2&lt;=$U$2),IF(P195&gt;=$W$2,$W$1,$V$1),IF(AND($N$2&gt;=$T$3,$N$2&lt;$U$3),IF(P195&gt;=$W$3,$W$1,$V$1),IF(AND($N$2&gt;=$T$4,$N$2&lt;$U$4),IF(P195&gt;=$W$4,$W$1,$V$1),IF(AND($N$2&gt;=$T$5,$N$2&lt;$U$5),IF(P195&gt;=$W$5,$W$1,$V$1),IF(AND($N$2&gt;=$T$6,$N$2&lt;$U$6),IF(P195&gt;=$W$6,$W$1,$V$1),IF(AND($N$2&gt;=$T$7,$N$2&lt;$U$7),IF(P195&gt;=$W$7,$W$1,$V$1),IF(AND($N$2&gt;=$T$8,$N$2&lt;$U$8),IF(P195&gt;=$W$8,$W$1,$V$1),IF(AND($N$2&gt;=$T$9,$N$2&lt;$U$9),IF(P195&gt;=$W$9,$W$1,$V$1),""))))))))),"")</f>
        <v>FF</v>
      </c>
      <c r="M195" s="9" t="str" cm="1">
        <f t="array" ref="M195">IF(E195&lt;&gt;"",IF(AND(E195&lt;&gt;"GR",E195&gt;=40,J195&gt;=30),_xlfn.IFS(Q195&gt;=$AG$2,$AD$19,Q195&gt;=$AG$3,$AC$19,Q195&gt;=$AG$4,$AB$19,Q195&gt;=$AG$5,$AA$19,Q195&gt;=$AG$6,$Z$19,Q195&gt;=$AG$7,$Y$19,Q195&gt;=$AG$8,$X$19,Q195&gt;=$AG$9,$V$19),L195),"")</f>
        <v>DD</v>
      </c>
      <c r="N195" s="9"/>
      <c r="O195" s="9"/>
      <c r="P195" s="9">
        <f t="shared" si="29"/>
        <v>32</v>
      </c>
      <c r="Q195" s="9">
        <f t="shared" si="30"/>
        <v>43</v>
      </c>
      <c r="R195" s="9">
        <f t="shared" si="31"/>
        <v>-1.83</v>
      </c>
    </row>
    <row r="196" spans="1:18" x14ac:dyDescent="0.35">
      <c r="A196" s="3" t="s">
        <v>8</v>
      </c>
      <c r="B196" s="3">
        <v>195</v>
      </c>
      <c r="C196" s="3">
        <v>15</v>
      </c>
      <c r="D196" s="3">
        <v>50</v>
      </c>
      <c r="E196" s="3" t="s">
        <v>34</v>
      </c>
      <c r="F196" s="22">
        <f t="shared" si="32"/>
        <v>50</v>
      </c>
      <c r="G196" s="22">
        <f t="shared" si="33"/>
        <v>15</v>
      </c>
      <c r="H196" s="22">
        <f t="shared" si="34"/>
        <v>50</v>
      </c>
      <c r="I196" s="9">
        <f t="shared" si="35"/>
        <v>36</v>
      </c>
      <c r="J196" s="9">
        <f t="shared" si="27"/>
        <v>36</v>
      </c>
      <c r="K196" s="10">
        <f t="shared" si="28"/>
        <v>1296</v>
      </c>
      <c r="L196" s="9" t="str" cm="1">
        <f t="array" ref="L196">IF(D196&lt;&gt;"",IF(AND(H196&gt;=40,I196&gt;=30),IF(AND($N$2&gt;=$T$2,$N$2&lt;=$U$2),_xlfn.IFS(P196&gt;=$AD$2,$AD$1,P196&gt;=$AC$2,$AC$1,P196&gt;=$AB$2,$AB$1,P196&gt;=$AA$2,$AA$1,P196&gt;=$Z$2,$Z$1,P196&gt;=$Y$2,$Y$1,P196&gt;=$X$2,$X$1,P196&gt;=$W$2,$W$1,P196&lt;$W$2,$V$1),(IF(AND($N$2&gt;=$T$3,$N$2&lt;$U$3),_xlfn.IFS(P196&gt;=$AD$3,$AD$1,P196&gt;=$AC$3,$AC$1,P196&gt;=$AB$3,$AB$1,P196&gt;=$AA$3,$AA$1,P196&gt;=$Z$3,$Z$1,P196&gt;=$Y$3,$Y$1,P196&gt;=$X$3,$X$1,P196&gt;=$W$3,$W$1,P196&lt;$W$2,$V$1),(IF(AND($N$2&gt;=$T$4,$N$2&lt;$U$4),_xlfn.IFS(P196&gt;=$AD$4,$AD$1,P196&gt;=$AC$4,$AC$1,P196&gt;=$AB$4,$AB$1,P196&gt;=$AA$4,$AA$1,P196&gt;=$Z$4,$Z$1,P196&gt;=$Y$4,$Y$1,P196&gt;=$X$4,$X$1,P196&gt;=$W$4,$W$1,P196&lt;$W$2,$V$1),(IF(AND($N$2&gt;=$T$5,$N$2&lt;$U$5),_xlfn.IFS(P196&gt;=$AD$5,$AD$1,P196&gt;=$AC$5,$AC$1,P196&gt;=$AB$5,$AB$1,P196&gt;=$AA$5,$AA$1,P196&gt;=$Z$5,$Z$1,P196&gt;=$Y$5,$Y$1,P196&gt;=$X$5,$X$1,P196&gt;=$W$5,$W$1,P196&lt;$W$2,$V$1),(IF(AND($N$2&gt;=$T$6,$N$2&lt;$U$6),_xlfn.IFS(P196&gt;=$AD$6,$AD$1,P196&gt;=$AC$6,$AC$1,P196&gt;=$AB$6,$AB$1,P196&gt;=$AA$6,$AA$1,P196&gt;=$Z$6,$Z$1,P196&gt;=$Y$6,$Y$1,P196&gt;=$X$6,$X$1,P196&gt;=$W$6,$W$1,P196&lt;$W$2,$V$1),(IF(AND($N$2&gt;=$T$7,$N$2&lt;$U$7),_xlfn.IFS(P196&gt;=$AD$7,$AD$1,P196&gt;=$AC$7,$AC$1,P196&gt;=$AB$7,$AB$1,P196&gt;=$AA$7,$AA$1,P196&gt;=$Z$7,$Z$1,P196&gt;=$Y$7,$Y$1,P196&gt;=$X$7,$X$1,P196&gt;=$W$7,$W$1,P196&lt;$W$2,$V$1),(IF(AND($N$2&gt;=$T$8,$N$2&lt;$U$8),_xlfn.IFS(P196&gt;=$AD$8,$AD$1,P196&gt;=$AC$8,$AC$1,P196&gt;=$AB$8,$AB$1,P196&gt;=$AA$8,$AA$1,P196&gt;=$Z$8,$Z$1,P196&gt;=$Y$8,$Y$1,P196&gt;=$X$8,$X$1,P196&gt;=$W$8,$W$1,P196&lt;$W$2,$V$1),(IF(AND($N$2&gt;=$T$9,$N$2&lt;$U$9),_xlfn.IFS(P196&gt;=$AD$9,$AD$1,P196&gt;=$AC$9,$AC$1,P196&gt;=$AB$9,$AB$1,P196&gt;=$AA$9,$AA$1,P196&gt;=$Z$9,$Z$1,P196&gt;=$Y$9,$Y$1,P196&gt;=$X$9,$X$1,P196&gt;=$W$9,$W$1),$W$1))))))))))))))),IF(AND($N$2&gt;=$T$2,$N$2&lt;=$U$2),IF(P196&gt;=$W$2,$W$1,$V$1),IF(AND($N$2&gt;=$T$3,$N$2&lt;$U$3),IF(P196&gt;=$W$3,$W$1,$V$1),IF(AND($N$2&gt;=$T$4,$N$2&lt;$U$4),IF(P196&gt;=$W$4,$W$1,$V$1),IF(AND($N$2&gt;=$T$5,$N$2&lt;$U$5),IF(P196&gt;=$W$5,$W$1,$V$1),IF(AND($N$2&gt;=$T$6,$N$2&lt;$U$6),IF(P196&gt;=$W$6,$W$1,$V$1),IF(AND($N$2&gt;=$T$7,$N$2&lt;$U$7),IF(P196&gt;=$W$7,$W$1,$V$1),IF(AND($N$2&gt;=$T$8,$N$2&lt;$U$8),IF(P196&gt;=$W$8,$W$1,$V$1),IF(AND($N$2&gt;=$T$9,$N$2&lt;$U$9),IF(P196&gt;=$W$9,$W$1,$V$1),""))))))))),"")</f>
        <v>DD</v>
      </c>
      <c r="M196" s="9" t="str" cm="1">
        <f t="array" ref="M196">IF(E196&lt;&gt;"",IF(AND(E196&lt;&gt;"GR",E196&gt;=40,J196&gt;=30),_xlfn.IFS(Q196&gt;=$AG$2,$AD$19,Q196&gt;=$AG$3,$AC$19,Q196&gt;=$AG$4,$AB$19,Q196&gt;=$AG$5,$AA$19,Q196&gt;=$AG$6,$Z$19,Q196&gt;=$AG$7,$Y$19,Q196&gt;=$AG$8,$X$19,Q196&gt;=$AG$9,$V$19),L196),"")</f>
        <v>DD</v>
      </c>
      <c r="N196" s="9"/>
      <c r="O196" s="9"/>
      <c r="P196" s="9">
        <f t="shared" si="29"/>
        <v>43</v>
      </c>
      <c r="Q196" s="9">
        <f t="shared" si="30"/>
        <v>43</v>
      </c>
      <c r="R196" s="9">
        <f t="shared" si="31"/>
        <v>-0.74</v>
      </c>
    </row>
    <row r="197" spans="1:18" x14ac:dyDescent="0.35">
      <c r="A197" s="3" t="s">
        <v>8</v>
      </c>
      <c r="B197" s="3">
        <v>196</v>
      </c>
      <c r="C197" s="3">
        <v>22</v>
      </c>
      <c r="D197" s="3">
        <v>45</v>
      </c>
      <c r="E197" s="3" t="s">
        <v>34</v>
      </c>
      <c r="F197" s="22">
        <f t="shared" si="32"/>
        <v>45</v>
      </c>
      <c r="G197" s="22">
        <f t="shared" si="33"/>
        <v>22</v>
      </c>
      <c r="H197" s="22">
        <f t="shared" si="34"/>
        <v>45</v>
      </c>
      <c r="I197" s="9">
        <f t="shared" si="35"/>
        <v>35.799999999999997</v>
      </c>
      <c r="J197" s="9">
        <f t="shared" si="27"/>
        <v>35.799999999999997</v>
      </c>
      <c r="K197" s="10">
        <f t="shared" si="28"/>
        <v>1281.6399999999999</v>
      </c>
      <c r="L197" s="9" t="str" cm="1">
        <f t="array" ref="L197">IF(D197&lt;&gt;"",IF(AND(H197&gt;=40,I197&gt;=30),IF(AND($N$2&gt;=$T$2,$N$2&lt;=$U$2),_xlfn.IFS(P197&gt;=$AD$2,$AD$1,P197&gt;=$AC$2,$AC$1,P197&gt;=$AB$2,$AB$1,P197&gt;=$AA$2,$AA$1,P197&gt;=$Z$2,$Z$1,P197&gt;=$Y$2,$Y$1,P197&gt;=$X$2,$X$1,P197&gt;=$W$2,$W$1,P197&lt;$W$2,$V$1),(IF(AND($N$2&gt;=$T$3,$N$2&lt;$U$3),_xlfn.IFS(P197&gt;=$AD$3,$AD$1,P197&gt;=$AC$3,$AC$1,P197&gt;=$AB$3,$AB$1,P197&gt;=$AA$3,$AA$1,P197&gt;=$Z$3,$Z$1,P197&gt;=$Y$3,$Y$1,P197&gt;=$X$3,$X$1,P197&gt;=$W$3,$W$1,P197&lt;$W$2,$V$1),(IF(AND($N$2&gt;=$T$4,$N$2&lt;$U$4),_xlfn.IFS(P197&gt;=$AD$4,$AD$1,P197&gt;=$AC$4,$AC$1,P197&gt;=$AB$4,$AB$1,P197&gt;=$AA$4,$AA$1,P197&gt;=$Z$4,$Z$1,P197&gt;=$Y$4,$Y$1,P197&gt;=$X$4,$X$1,P197&gt;=$W$4,$W$1,P197&lt;$W$2,$V$1),(IF(AND($N$2&gt;=$T$5,$N$2&lt;$U$5),_xlfn.IFS(P197&gt;=$AD$5,$AD$1,P197&gt;=$AC$5,$AC$1,P197&gt;=$AB$5,$AB$1,P197&gt;=$AA$5,$AA$1,P197&gt;=$Z$5,$Z$1,P197&gt;=$Y$5,$Y$1,P197&gt;=$X$5,$X$1,P197&gt;=$W$5,$W$1,P197&lt;$W$2,$V$1),(IF(AND($N$2&gt;=$T$6,$N$2&lt;$U$6),_xlfn.IFS(P197&gt;=$AD$6,$AD$1,P197&gt;=$AC$6,$AC$1,P197&gt;=$AB$6,$AB$1,P197&gt;=$AA$6,$AA$1,P197&gt;=$Z$6,$Z$1,P197&gt;=$Y$6,$Y$1,P197&gt;=$X$6,$X$1,P197&gt;=$W$6,$W$1,P197&lt;$W$2,$V$1),(IF(AND($N$2&gt;=$T$7,$N$2&lt;$U$7),_xlfn.IFS(P197&gt;=$AD$7,$AD$1,P197&gt;=$AC$7,$AC$1,P197&gt;=$AB$7,$AB$1,P197&gt;=$AA$7,$AA$1,P197&gt;=$Z$7,$Z$1,P197&gt;=$Y$7,$Y$1,P197&gt;=$X$7,$X$1,P197&gt;=$W$7,$W$1,P197&lt;$W$2,$V$1),(IF(AND($N$2&gt;=$T$8,$N$2&lt;$U$8),_xlfn.IFS(P197&gt;=$AD$8,$AD$1,P197&gt;=$AC$8,$AC$1,P197&gt;=$AB$8,$AB$1,P197&gt;=$AA$8,$AA$1,P197&gt;=$Z$8,$Z$1,P197&gt;=$Y$8,$Y$1,P197&gt;=$X$8,$X$1,P197&gt;=$W$8,$W$1,P197&lt;$W$2,$V$1),(IF(AND($N$2&gt;=$T$9,$N$2&lt;$U$9),_xlfn.IFS(P197&gt;=$AD$9,$AD$1,P197&gt;=$AC$9,$AC$1,P197&gt;=$AB$9,$AB$1,P197&gt;=$AA$9,$AA$1,P197&gt;=$Z$9,$Z$1,P197&gt;=$Y$9,$Y$1,P197&gt;=$X$9,$X$1,P197&gt;=$W$9,$W$1),$W$1))))))))))))))),IF(AND($N$2&gt;=$T$2,$N$2&lt;=$U$2),IF(P197&gt;=$W$2,$W$1,$V$1),IF(AND($N$2&gt;=$T$3,$N$2&lt;$U$3),IF(P197&gt;=$W$3,$W$1,$V$1),IF(AND($N$2&gt;=$T$4,$N$2&lt;$U$4),IF(P197&gt;=$W$4,$W$1,$V$1),IF(AND($N$2&gt;=$T$5,$N$2&lt;$U$5),IF(P197&gt;=$W$5,$W$1,$V$1),IF(AND($N$2&gt;=$T$6,$N$2&lt;$U$6),IF(P197&gt;=$W$6,$W$1,$V$1),IF(AND($N$2&gt;=$T$7,$N$2&lt;$U$7),IF(P197&gt;=$W$7,$W$1,$V$1),IF(AND($N$2&gt;=$T$8,$N$2&lt;$U$8),IF(P197&gt;=$W$8,$W$1,$V$1),IF(AND($N$2&gt;=$T$9,$N$2&lt;$U$9),IF(P197&gt;=$W$9,$W$1,$V$1),""))))))))),"")</f>
        <v>DD</v>
      </c>
      <c r="M197" s="9" t="str" cm="1">
        <f t="array" ref="M197">IF(E197&lt;&gt;"",IF(AND(E197&lt;&gt;"GR",E197&gt;=40,J197&gt;=30),_xlfn.IFS(Q197&gt;=$AG$2,$AD$19,Q197&gt;=$AG$3,$AC$19,Q197&gt;=$AG$4,$AB$19,Q197&gt;=$AG$5,$AA$19,Q197&gt;=$AG$6,$Z$19,Q197&gt;=$AG$7,$Y$19,Q197&gt;=$AG$8,$X$19,Q197&gt;=$AG$9,$V$19),L197),"")</f>
        <v>DD</v>
      </c>
      <c r="N197" s="9"/>
      <c r="O197" s="9"/>
      <c r="P197" s="9">
        <f t="shared" si="29"/>
        <v>43</v>
      </c>
      <c r="Q197" s="9">
        <f t="shared" si="30"/>
        <v>43</v>
      </c>
      <c r="R197" s="9">
        <f t="shared" si="31"/>
        <v>-0.75</v>
      </c>
    </row>
    <row r="198" spans="1:18" x14ac:dyDescent="0.35">
      <c r="A198" s="3" t="s">
        <v>8</v>
      </c>
      <c r="B198" s="3">
        <v>197</v>
      </c>
      <c r="C198" s="3">
        <v>16</v>
      </c>
      <c r="D198" s="3">
        <v>49</v>
      </c>
      <c r="E198" s="3" t="s">
        <v>34</v>
      </c>
      <c r="F198" s="22">
        <f t="shared" si="32"/>
        <v>49</v>
      </c>
      <c r="G198" s="22">
        <f t="shared" si="33"/>
        <v>16</v>
      </c>
      <c r="H198" s="22">
        <f t="shared" si="34"/>
        <v>49</v>
      </c>
      <c r="I198" s="9">
        <f t="shared" si="35"/>
        <v>35.799999999999997</v>
      </c>
      <c r="J198" s="9">
        <f t="shared" si="27"/>
        <v>35.799999999999997</v>
      </c>
      <c r="K198" s="10">
        <f t="shared" si="28"/>
        <v>1281.6399999999999</v>
      </c>
      <c r="L198" s="9" t="str" cm="1">
        <f t="array" ref="L198">IF(D198&lt;&gt;"",IF(AND(H198&gt;=40,I198&gt;=30),IF(AND($N$2&gt;=$T$2,$N$2&lt;=$U$2),_xlfn.IFS(P198&gt;=$AD$2,$AD$1,P198&gt;=$AC$2,$AC$1,P198&gt;=$AB$2,$AB$1,P198&gt;=$AA$2,$AA$1,P198&gt;=$Z$2,$Z$1,P198&gt;=$Y$2,$Y$1,P198&gt;=$X$2,$X$1,P198&gt;=$W$2,$W$1,P198&lt;$W$2,$V$1),(IF(AND($N$2&gt;=$T$3,$N$2&lt;$U$3),_xlfn.IFS(P198&gt;=$AD$3,$AD$1,P198&gt;=$AC$3,$AC$1,P198&gt;=$AB$3,$AB$1,P198&gt;=$AA$3,$AA$1,P198&gt;=$Z$3,$Z$1,P198&gt;=$Y$3,$Y$1,P198&gt;=$X$3,$X$1,P198&gt;=$W$3,$W$1,P198&lt;$W$2,$V$1),(IF(AND($N$2&gt;=$T$4,$N$2&lt;$U$4),_xlfn.IFS(P198&gt;=$AD$4,$AD$1,P198&gt;=$AC$4,$AC$1,P198&gt;=$AB$4,$AB$1,P198&gt;=$AA$4,$AA$1,P198&gt;=$Z$4,$Z$1,P198&gt;=$Y$4,$Y$1,P198&gt;=$X$4,$X$1,P198&gt;=$W$4,$W$1,P198&lt;$W$2,$V$1),(IF(AND($N$2&gt;=$T$5,$N$2&lt;$U$5),_xlfn.IFS(P198&gt;=$AD$5,$AD$1,P198&gt;=$AC$5,$AC$1,P198&gt;=$AB$5,$AB$1,P198&gt;=$AA$5,$AA$1,P198&gt;=$Z$5,$Z$1,P198&gt;=$Y$5,$Y$1,P198&gt;=$X$5,$X$1,P198&gt;=$W$5,$W$1,P198&lt;$W$2,$V$1),(IF(AND($N$2&gt;=$T$6,$N$2&lt;$U$6),_xlfn.IFS(P198&gt;=$AD$6,$AD$1,P198&gt;=$AC$6,$AC$1,P198&gt;=$AB$6,$AB$1,P198&gt;=$AA$6,$AA$1,P198&gt;=$Z$6,$Z$1,P198&gt;=$Y$6,$Y$1,P198&gt;=$X$6,$X$1,P198&gt;=$W$6,$W$1,P198&lt;$W$2,$V$1),(IF(AND($N$2&gt;=$T$7,$N$2&lt;$U$7),_xlfn.IFS(P198&gt;=$AD$7,$AD$1,P198&gt;=$AC$7,$AC$1,P198&gt;=$AB$7,$AB$1,P198&gt;=$AA$7,$AA$1,P198&gt;=$Z$7,$Z$1,P198&gt;=$Y$7,$Y$1,P198&gt;=$X$7,$X$1,P198&gt;=$W$7,$W$1,P198&lt;$W$2,$V$1),(IF(AND($N$2&gt;=$T$8,$N$2&lt;$U$8),_xlfn.IFS(P198&gt;=$AD$8,$AD$1,P198&gt;=$AC$8,$AC$1,P198&gt;=$AB$8,$AB$1,P198&gt;=$AA$8,$AA$1,P198&gt;=$Z$8,$Z$1,P198&gt;=$Y$8,$Y$1,P198&gt;=$X$8,$X$1,P198&gt;=$W$8,$W$1,P198&lt;$W$2,$V$1),(IF(AND($N$2&gt;=$T$9,$N$2&lt;$U$9),_xlfn.IFS(P198&gt;=$AD$9,$AD$1,P198&gt;=$AC$9,$AC$1,P198&gt;=$AB$9,$AB$1,P198&gt;=$AA$9,$AA$1,P198&gt;=$Z$9,$Z$1,P198&gt;=$Y$9,$Y$1,P198&gt;=$X$9,$X$1,P198&gt;=$W$9,$W$1),$W$1))))))))))))))),IF(AND($N$2&gt;=$T$2,$N$2&lt;=$U$2),IF(P198&gt;=$W$2,$W$1,$V$1),IF(AND($N$2&gt;=$T$3,$N$2&lt;$U$3),IF(P198&gt;=$W$3,$W$1,$V$1),IF(AND($N$2&gt;=$T$4,$N$2&lt;$U$4),IF(P198&gt;=$W$4,$W$1,$V$1),IF(AND($N$2&gt;=$T$5,$N$2&lt;$U$5),IF(P198&gt;=$W$5,$W$1,$V$1),IF(AND($N$2&gt;=$T$6,$N$2&lt;$U$6),IF(P198&gt;=$W$6,$W$1,$V$1),IF(AND($N$2&gt;=$T$7,$N$2&lt;$U$7),IF(P198&gt;=$W$7,$W$1,$V$1),IF(AND($N$2&gt;=$T$8,$N$2&lt;$U$8),IF(P198&gt;=$W$8,$W$1,$V$1),IF(AND($N$2&gt;=$T$9,$N$2&lt;$U$9),IF(P198&gt;=$W$9,$W$1,$V$1),""))))))))),"")</f>
        <v>DD</v>
      </c>
      <c r="M198" s="9" t="str" cm="1">
        <f t="array" ref="M198">IF(E198&lt;&gt;"",IF(AND(E198&lt;&gt;"GR",E198&gt;=40,J198&gt;=30),_xlfn.IFS(Q198&gt;=$AG$2,$AD$19,Q198&gt;=$AG$3,$AC$19,Q198&gt;=$AG$4,$AB$19,Q198&gt;=$AG$5,$AA$19,Q198&gt;=$AG$6,$Z$19,Q198&gt;=$AG$7,$Y$19,Q198&gt;=$AG$8,$X$19,Q198&gt;=$AG$9,$V$19),L198),"")</f>
        <v>DD</v>
      </c>
      <c r="N198" s="9"/>
      <c r="O198" s="9"/>
      <c r="P198" s="9">
        <f t="shared" si="29"/>
        <v>43</v>
      </c>
      <c r="Q198" s="9">
        <f t="shared" si="30"/>
        <v>43</v>
      </c>
      <c r="R198" s="9">
        <f t="shared" si="31"/>
        <v>-0.75</v>
      </c>
    </row>
    <row r="199" spans="1:18" x14ac:dyDescent="0.35">
      <c r="A199" s="3" t="s">
        <v>8</v>
      </c>
      <c r="B199" s="3">
        <v>198</v>
      </c>
      <c r="C199" s="3">
        <v>20</v>
      </c>
      <c r="D199" s="3">
        <v>46</v>
      </c>
      <c r="E199" s="3" t="s">
        <v>34</v>
      </c>
      <c r="F199" s="22">
        <f t="shared" si="32"/>
        <v>46</v>
      </c>
      <c r="G199" s="22">
        <f t="shared" si="33"/>
        <v>20</v>
      </c>
      <c r="H199" s="22">
        <f t="shared" si="34"/>
        <v>46</v>
      </c>
      <c r="I199" s="9">
        <f t="shared" si="35"/>
        <v>35.599999999999994</v>
      </c>
      <c r="J199" s="9">
        <f t="shared" si="27"/>
        <v>35.6</v>
      </c>
      <c r="K199" s="10">
        <f t="shared" si="28"/>
        <v>1267.3599999999997</v>
      </c>
      <c r="L199" s="9" t="str" cm="1">
        <f t="array" ref="L199">IF(D199&lt;&gt;"",IF(AND(H199&gt;=40,I199&gt;=30),IF(AND($N$2&gt;=$T$2,$N$2&lt;=$U$2),_xlfn.IFS(P199&gt;=$AD$2,$AD$1,P199&gt;=$AC$2,$AC$1,P199&gt;=$AB$2,$AB$1,P199&gt;=$AA$2,$AA$1,P199&gt;=$Z$2,$Z$1,P199&gt;=$Y$2,$Y$1,P199&gt;=$X$2,$X$1,P199&gt;=$W$2,$W$1,P199&lt;$W$2,$V$1),(IF(AND($N$2&gt;=$T$3,$N$2&lt;$U$3),_xlfn.IFS(P199&gt;=$AD$3,$AD$1,P199&gt;=$AC$3,$AC$1,P199&gt;=$AB$3,$AB$1,P199&gt;=$AA$3,$AA$1,P199&gt;=$Z$3,$Z$1,P199&gt;=$Y$3,$Y$1,P199&gt;=$X$3,$X$1,P199&gt;=$W$3,$W$1,P199&lt;$W$2,$V$1),(IF(AND($N$2&gt;=$T$4,$N$2&lt;$U$4),_xlfn.IFS(P199&gt;=$AD$4,$AD$1,P199&gt;=$AC$4,$AC$1,P199&gt;=$AB$4,$AB$1,P199&gt;=$AA$4,$AA$1,P199&gt;=$Z$4,$Z$1,P199&gt;=$Y$4,$Y$1,P199&gt;=$X$4,$X$1,P199&gt;=$W$4,$W$1,P199&lt;$W$2,$V$1),(IF(AND($N$2&gt;=$T$5,$N$2&lt;$U$5),_xlfn.IFS(P199&gt;=$AD$5,$AD$1,P199&gt;=$AC$5,$AC$1,P199&gt;=$AB$5,$AB$1,P199&gt;=$AA$5,$AA$1,P199&gt;=$Z$5,$Z$1,P199&gt;=$Y$5,$Y$1,P199&gt;=$X$5,$X$1,P199&gt;=$W$5,$W$1,P199&lt;$W$2,$V$1),(IF(AND($N$2&gt;=$T$6,$N$2&lt;$U$6),_xlfn.IFS(P199&gt;=$AD$6,$AD$1,P199&gt;=$AC$6,$AC$1,P199&gt;=$AB$6,$AB$1,P199&gt;=$AA$6,$AA$1,P199&gt;=$Z$6,$Z$1,P199&gt;=$Y$6,$Y$1,P199&gt;=$X$6,$X$1,P199&gt;=$W$6,$W$1,P199&lt;$W$2,$V$1),(IF(AND($N$2&gt;=$T$7,$N$2&lt;$U$7),_xlfn.IFS(P199&gt;=$AD$7,$AD$1,P199&gt;=$AC$7,$AC$1,P199&gt;=$AB$7,$AB$1,P199&gt;=$AA$7,$AA$1,P199&gt;=$Z$7,$Z$1,P199&gt;=$Y$7,$Y$1,P199&gt;=$X$7,$X$1,P199&gt;=$W$7,$W$1,P199&lt;$W$2,$V$1),(IF(AND($N$2&gt;=$T$8,$N$2&lt;$U$8),_xlfn.IFS(P199&gt;=$AD$8,$AD$1,P199&gt;=$AC$8,$AC$1,P199&gt;=$AB$8,$AB$1,P199&gt;=$AA$8,$AA$1,P199&gt;=$Z$8,$Z$1,P199&gt;=$Y$8,$Y$1,P199&gt;=$X$8,$X$1,P199&gt;=$W$8,$W$1,P199&lt;$W$2,$V$1),(IF(AND($N$2&gt;=$T$9,$N$2&lt;$U$9),_xlfn.IFS(P199&gt;=$AD$9,$AD$1,P199&gt;=$AC$9,$AC$1,P199&gt;=$AB$9,$AB$1,P199&gt;=$AA$9,$AA$1,P199&gt;=$Z$9,$Z$1,P199&gt;=$Y$9,$Y$1,P199&gt;=$X$9,$X$1,P199&gt;=$W$9,$W$1),$W$1))))))))))))))),IF(AND($N$2&gt;=$T$2,$N$2&lt;=$U$2),IF(P199&gt;=$W$2,$W$1,$V$1),IF(AND($N$2&gt;=$T$3,$N$2&lt;$U$3),IF(P199&gt;=$W$3,$W$1,$V$1),IF(AND($N$2&gt;=$T$4,$N$2&lt;$U$4),IF(P199&gt;=$W$4,$W$1,$V$1),IF(AND($N$2&gt;=$T$5,$N$2&lt;$U$5),IF(P199&gt;=$W$5,$W$1,$V$1),IF(AND($N$2&gt;=$T$6,$N$2&lt;$U$6),IF(P199&gt;=$W$6,$W$1,$V$1),IF(AND($N$2&gt;=$T$7,$N$2&lt;$U$7),IF(P199&gt;=$W$7,$W$1,$V$1),IF(AND($N$2&gt;=$T$8,$N$2&lt;$U$8),IF(P199&gt;=$W$8,$W$1,$V$1),IF(AND($N$2&gt;=$T$9,$N$2&lt;$U$9),IF(P199&gt;=$W$9,$W$1,$V$1),""))))))))),"")</f>
        <v>DD</v>
      </c>
      <c r="M199" s="9" t="str" cm="1">
        <f t="array" ref="M199">IF(E199&lt;&gt;"",IF(AND(E199&lt;&gt;"GR",E199&gt;=40,J199&gt;=30),_xlfn.IFS(Q199&gt;=$AG$2,$AD$19,Q199&gt;=$AG$3,$AC$19,Q199&gt;=$AG$4,$AB$19,Q199&gt;=$AG$5,$AA$19,Q199&gt;=$AG$6,$Z$19,Q199&gt;=$AG$7,$Y$19,Q199&gt;=$AG$8,$X$19,Q199&gt;=$AG$9,$V$19),L199),"")</f>
        <v>DD</v>
      </c>
      <c r="N199" s="9"/>
      <c r="O199" s="9"/>
      <c r="P199" s="9">
        <f t="shared" si="29"/>
        <v>42</v>
      </c>
      <c r="Q199" s="9">
        <f t="shared" si="30"/>
        <v>42</v>
      </c>
      <c r="R199" s="9">
        <f t="shared" si="31"/>
        <v>-0.76</v>
      </c>
    </row>
    <row r="200" spans="1:18" x14ac:dyDescent="0.35">
      <c r="A200" s="3" t="s">
        <v>8</v>
      </c>
      <c r="B200" s="3">
        <v>199</v>
      </c>
      <c r="C200" s="3">
        <v>21</v>
      </c>
      <c r="D200" s="3">
        <v>45</v>
      </c>
      <c r="E200" s="3" t="s">
        <v>34</v>
      </c>
      <c r="F200" s="22">
        <f t="shared" si="32"/>
        <v>45</v>
      </c>
      <c r="G200" s="22">
        <f t="shared" si="33"/>
        <v>21</v>
      </c>
      <c r="H200" s="22">
        <f t="shared" si="34"/>
        <v>45</v>
      </c>
      <c r="I200" s="9">
        <f t="shared" si="35"/>
        <v>35.4</v>
      </c>
      <c r="J200" s="9">
        <f t="shared" si="27"/>
        <v>35.4</v>
      </c>
      <c r="K200" s="10">
        <f t="shared" si="28"/>
        <v>1253.1599999999999</v>
      </c>
      <c r="L200" s="9" t="str" cm="1">
        <f t="array" ref="L200">IF(D200&lt;&gt;"",IF(AND(H200&gt;=40,I200&gt;=30),IF(AND($N$2&gt;=$T$2,$N$2&lt;=$U$2),_xlfn.IFS(P200&gt;=$AD$2,$AD$1,P200&gt;=$AC$2,$AC$1,P200&gt;=$AB$2,$AB$1,P200&gt;=$AA$2,$AA$1,P200&gt;=$Z$2,$Z$1,P200&gt;=$Y$2,$Y$1,P200&gt;=$X$2,$X$1,P200&gt;=$W$2,$W$1,P200&lt;$W$2,$V$1),(IF(AND($N$2&gt;=$T$3,$N$2&lt;$U$3),_xlfn.IFS(P200&gt;=$AD$3,$AD$1,P200&gt;=$AC$3,$AC$1,P200&gt;=$AB$3,$AB$1,P200&gt;=$AA$3,$AA$1,P200&gt;=$Z$3,$Z$1,P200&gt;=$Y$3,$Y$1,P200&gt;=$X$3,$X$1,P200&gt;=$W$3,$W$1,P200&lt;$W$2,$V$1),(IF(AND($N$2&gt;=$T$4,$N$2&lt;$U$4),_xlfn.IFS(P200&gt;=$AD$4,$AD$1,P200&gt;=$AC$4,$AC$1,P200&gt;=$AB$4,$AB$1,P200&gt;=$AA$4,$AA$1,P200&gt;=$Z$4,$Z$1,P200&gt;=$Y$4,$Y$1,P200&gt;=$X$4,$X$1,P200&gt;=$W$4,$W$1,P200&lt;$W$2,$V$1),(IF(AND($N$2&gt;=$T$5,$N$2&lt;$U$5),_xlfn.IFS(P200&gt;=$AD$5,$AD$1,P200&gt;=$AC$5,$AC$1,P200&gt;=$AB$5,$AB$1,P200&gt;=$AA$5,$AA$1,P200&gt;=$Z$5,$Z$1,P200&gt;=$Y$5,$Y$1,P200&gt;=$X$5,$X$1,P200&gt;=$W$5,$W$1,P200&lt;$W$2,$V$1),(IF(AND($N$2&gt;=$T$6,$N$2&lt;$U$6),_xlfn.IFS(P200&gt;=$AD$6,$AD$1,P200&gt;=$AC$6,$AC$1,P200&gt;=$AB$6,$AB$1,P200&gt;=$AA$6,$AA$1,P200&gt;=$Z$6,$Z$1,P200&gt;=$Y$6,$Y$1,P200&gt;=$X$6,$X$1,P200&gt;=$W$6,$W$1,P200&lt;$W$2,$V$1),(IF(AND($N$2&gt;=$T$7,$N$2&lt;$U$7),_xlfn.IFS(P200&gt;=$AD$7,$AD$1,P200&gt;=$AC$7,$AC$1,P200&gt;=$AB$7,$AB$1,P200&gt;=$AA$7,$AA$1,P200&gt;=$Z$7,$Z$1,P200&gt;=$Y$7,$Y$1,P200&gt;=$X$7,$X$1,P200&gt;=$W$7,$W$1,P200&lt;$W$2,$V$1),(IF(AND($N$2&gt;=$T$8,$N$2&lt;$U$8),_xlfn.IFS(P200&gt;=$AD$8,$AD$1,P200&gt;=$AC$8,$AC$1,P200&gt;=$AB$8,$AB$1,P200&gt;=$AA$8,$AA$1,P200&gt;=$Z$8,$Z$1,P200&gt;=$Y$8,$Y$1,P200&gt;=$X$8,$X$1,P200&gt;=$W$8,$W$1,P200&lt;$W$2,$V$1),(IF(AND($N$2&gt;=$T$9,$N$2&lt;$U$9),_xlfn.IFS(P200&gt;=$AD$9,$AD$1,P200&gt;=$AC$9,$AC$1,P200&gt;=$AB$9,$AB$1,P200&gt;=$AA$9,$AA$1,P200&gt;=$Z$9,$Z$1,P200&gt;=$Y$9,$Y$1,P200&gt;=$X$9,$X$1,P200&gt;=$W$9,$W$1),$W$1))))))))))))))),IF(AND($N$2&gt;=$T$2,$N$2&lt;=$U$2),IF(P200&gt;=$W$2,$W$1,$V$1),IF(AND($N$2&gt;=$T$3,$N$2&lt;$U$3),IF(P200&gt;=$W$3,$W$1,$V$1),IF(AND($N$2&gt;=$T$4,$N$2&lt;$U$4),IF(P200&gt;=$W$4,$W$1,$V$1),IF(AND($N$2&gt;=$T$5,$N$2&lt;$U$5),IF(P200&gt;=$W$5,$W$1,$V$1),IF(AND($N$2&gt;=$T$6,$N$2&lt;$U$6),IF(P200&gt;=$W$6,$W$1,$V$1),IF(AND($N$2&gt;=$T$7,$N$2&lt;$U$7),IF(P200&gt;=$W$7,$W$1,$V$1),IF(AND($N$2&gt;=$T$8,$N$2&lt;$U$8),IF(P200&gt;=$W$8,$W$1,$V$1),IF(AND($N$2&gt;=$T$9,$N$2&lt;$U$9),IF(P200&gt;=$W$9,$W$1,$V$1),""))))))))),"")</f>
        <v>DD</v>
      </c>
      <c r="M200" s="9" t="str" cm="1">
        <f t="array" ref="M200">IF(E200&lt;&gt;"",IF(AND(E200&lt;&gt;"GR",E200&gt;=40,J200&gt;=30),_xlfn.IFS(Q200&gt;=$AG$2,$AD$19,Q200&gt;=$AG$3,$AC$19,Q200&gt;=$AG$4,$AB$19,Q200&gt;=$AG$5,$AA$19,Q200&gt;=$AG$6,$Z$19,Q200&gt;=$AG$7,$Y$19,Q200&gt;=$AG$8,$X$19,Q200&gt;=$AG$9,$V$19),L200),"")</f>
        <v>DD</v>
      </c>
      <c r="N200" s="9"/>
      <c r="O200" s="9"/>
      <c r="P200" s="9">
        <f t="shared" si="29"/>
        <v>42</v>
      </c>
      <c r="Q200" s="9">
        <f t="shared" si="30"/>
        <v>42</v>
      </c>
      <c r="R200" s="9">
        <f t="shared" si="31"/>
        <v>-0.78</v>
      </c>
    </row>
    <row r="201" spans="1:18" x14ac:dyDescent="0.35">
      <c r="A201" s="3" t="s">
        <v>8</v>
      </c>
      <c r="B201" s="3">
        <v>200</v>
      </c>
      <c r="C201" s="3">
        <v>22</v>
      </c>
      <c r="D201" s="3">
        <v>44</v>
      </c>
      <c r="E201" s="3" t="s">
        <v>34</v>
      </c>
      <c r="F201" s="22">
        <f t="shared" si="32"/>
        <v>44</v>
      </c>
      <c r="G201" s="22">
        <f t="shared" si="33"/>
        <v>22</v>
      </c>
      <c r="H201" s="22">
        <f t="shared" si="34"/>
        <v>44</v>
      </c>
      <c r="I201" s="9">
        <f t="shared" si="35"/>
        <v>35.200000000000003</v>
      </c>
      <c r="J201" s="9">
        <f t="shared" si="27"/>
        <v>35.200000000000003</v>
      </c>
      <c r="K201" s="10">
        <f t="shared" si="28"/>
        <v>1239.0400000000002</v>
      </c>
      <c r="L201" s="9" t="str" cm="1">
        <f t="array" ref="L201">IF(D201&lt;&gt;"",IF(AND(H201&gt;=40,I201&gt;=30),IF(AND($N$2&gt;=$T$2,$N$2&lt;=$U$2),_xlfn.IFS(P201&gt;=$AD$2,$AD$1,P201&gt;=$AC$2,$AC$1,P201&gt;=$AB$2,$AB$1,P201&gt;=$AA$2,$AA$1,P201&gt;=$Z$2,$Z$1,P201&gt;=$Y$2,$Y$1,P201&gt;=$X$2,$X$1,P201&gt;=$W$2,$W$1,P201&lt;$W$2,$V$1),(IF(AND($N$2&gt;=$T$3,$N$2&lt;$U$3),_xlfn.IFS(P201&gt;=$AD$3,$AD$1,P201&gt;=$AC$3,$AC$1,P201&gt;=$AB$3,$AB$1,P201&gt;=$AA$3,$AA$1,P201&gt;=$Z$3,$Z$1,P201&gt;=$Y$3,$Y$1,P201&gt;=$X$3,$X$1,P201&gt;=$W$3,$W$1,P201&lt;$W$2,$V$1),(IF(AND($N$2&gt;=$T$4,$N$2&lt;$U$4),_xlfn.IFS(P201&gt;=$AD$4,$AD$1,P201&gt;=$AC$4,$AC$1,P201&gt;=$AB$4,$AB$1,P201&gt;=$AA$4,$AA$1,P201&gt;=$Z$4,$Z$1,P201&gt;=$Y$4,$Y$1,P201&gt;=$X$4,$X$1,P201&gt;=$W$4,$W$1,P201&lt;$W$2,$V$1),(IF(AND($N$2&gt;=$T$5,$N$2&lt;$U$5),_xlfn.IFS(P201&gt;=$AD$5,$AD$1,P201&gt;=$AC$5,$AC$1,P201&gt;=$AB$5,$AB$1,P201&gt;=$AA$5,$AA$1,P201&gt;=$Z$5,$Z$1,P201&gt;=$Y$5,$Y$1,P201&gt;=$X$5,$X$1,P201&gt;=$W$5,$W$1,P201&lt;$W$2,$V$1),(IF(AND($N$2&gt;=$T$6,$N$2&lt;$U$6),_xlfn.IFS(P201&gt;=$AD$6,$AD$1,P201&gt;=$AC$6,$AC$1,P201&gt;=$AB$6,$AB$1,P201&gt;=$AA$6,$AA$1,P201&gt;=$Z$6,$Z$1,P201&gt;=$Y$6,$Y$1,P201&gt;=$X$6,$X$1,P201&gt;=$W$6,$W$1,P201&lt;$W$2,$V$1),(IF(AND($N$2&gt;=$T$7,$N$2&lt;$U$7),_xlfn.IFS(P201&gt;=$AD$7,$AD$1,P201&gt;=$AC$7,$AC$1,P201&gt;=$AB$7,$AB$1,P201&gt;=$AA$7,$AA$1,P201&gt;=$Z$7,$Z$1,P201&gt;=$Y$7,$Y$1,P201&gt;=$X$7,$X$1,P201&gt;=$W$7,$W$1,P201&lt;$W$2,$V$1),(IF(AND($N$2&gt;=$T$8,$N$2&lt;$U$8),_xlfn.IFS(P201&gt;=$AD$8,$AD$1,P201&gt;=$AC$8,$AC$1,P201&gt;=$AB$8,$AB$1,P201&gt;=$AA$8,$AA$1,P201&gt;=$Z$8,$Z$1,P201&gt;=$Y$8,$Y$1,P201&gt;=$X$8,$X$1,P201&gt;=$W$8,$W$1,P201&lt;$W$2,$V$1),(IF(AND($N$2&gt;=$T$9,$N$2&lt;$U$9),_xlfn.IFS(P201&gt;=$AD$9,$AD$1,P201&gt;=$AC$9,$AC$1,P201&gt;=$AB$9,$AB$1,P201&gt;=$AA$9,$AA$1,P201&gt;=$Z$9,$Z$1,P201&gt;=$Y$9,$Y$1,P201&gt;=$X$9,$X$1,P201&gt;=$W$9,$W$1),$W$1))))))))))))))),IF(AND($N$2&gt;=$T$2,$N$2&lt;=$U$2),IF(P201&gt;=$W$2,$W$1,$V$1),IF(AND($N$2&gt;=$T$3,$N$2&lt;$U$3),IF(P201&gt;=$W$3,$W$1,$V$1),IF(AND($N$2&gt;=$T$4,$N$2&lt;$U$4),IF(P201&gt;=$W$4,$W$1,$V$1),IF(AND($N$2&gt;=$T$5,$N$2&lt;$U$5),IF(P201&gt;=$W$5,$W$1,$V$1),IF(AND($N$2&gt;=$T$6,$N$2&lt;$U$6),IF(P201&gt;=$W$6,$W$1,$V$1),IF(AND($N$2&gt;=$T$7,$N$2&lt;$U$7),IF(P201&gt;=$W$7,$W$1,$V$1),IF(AND($N$2&gt;=$T$8,$N$2&lt;$U$8),IF(P201&gt;=$W$8,$W$1,$V$1),IF(AND($N$2&gt;=$T$9,$N$2&lt;$U$9),IF(P201&gt;=$W$9,$W$1,$V$1),""))))))))),"")</f>
        <v>DD</v>
      </c>
      <c r="M201" s="9" t="str" cm="1">
        <f t="array" ref="M201">IF(E201&lt;&gt;"",IF(AND(E201&lt;&gt;"GR",E201&gt;=40,J201&gt;=30),_xlfn.IFS(Q201&gt;=$AG$2,$AD$19,Q201&gt;=$AG$3,$AC$19,Q201&gt;=$AG$4,$AB$19,Q201&gt;=$AG$5,$AA$19,Q201&gt;=$AG$6,$Z$19,Q201&gt;=$AG$7,$Y$19,Q201&gt;=$AG$8,$X$19,Q201&gt;=$AG$9,$V$19),L201),"")</f>
        <v>DD</v>
      </c>
      <c r="N201" s="9"/>
      <c r="O201" s="9"/>
      <c r="P201" s="9">
        <f t="shared" si="29"/>
        <v>42</v>
      </c>
      <c r="Q201" s="9">
        <f t="shared" si="30"/>
        <v>42</v>
      </c>
      <c r="R201" s="9">
        <f t="shared" si="31"/>
        <v>-0.79</v>
      </c>
    </row>
    <row r="202" spans="1:18" x14ac:dyDescent="0.35">
      <c r="A202" s="3" t="s">
        <v>8</v>
      </c>
      <c r="B202" s="3">
        <v>201</v>
      </c>
      <c r="C202" s="3">
        <v>5</v>
      </c>
      <c r="D202" s="3">
        <v>54</v>
      </c>
      <c r="E202" s="3" t="s">
        <v>34</v>
      </c>
      <c r="F202" s="22">
        <f t="shared" si="32"/>
        <v>54</v>
      </c>
      <c r="G202" s="22">
        <f t="shared" si="33"/>
        <v>5</v>
      </c>
      <c r="H202" s="22">
        <f t="shared" si="34"/>
        <v>54</v>
      </c>
      <c r="I202" s="9">
        <f t="shared" si="35"/>
        <v>34.4</v>
      </c>
      <c r="J202" s="9">
        <f t="shared" si="27"/>
        <v>34.4</v>
      </c>
      <c r="K202" s="10">
        <f t="shared" si="28"/>
        <v>1183.3599999999999</v>
      </c>
      <c r="L202" s="9" t="str" cm="1">
        <f t="array" ref="L202">IF(D202&lt;&gt;"",IF(AND(H202&gt;=40,I202&gt;=30),IF(AND($N$2&gt;=$T$2,$N$2&lt;=$U$2),_xlfn.IFS(P202&gt;=$AD$2,$AD$1,P202&gt;=$AC$2,$AC$1,P202&gt;=$AB$2,$AB$1,P202&gt;=$AA$2,$AA$1,P202&gt;=$Z$2,$Z$1,P202&gt;=$Y$2,$Y$1,P202&gt;=$X$2,$X$1,P202&gt;=$W$2,$W$1,P202&lt;$W$2,$V$1),(IF(AND($N$2&gt;=$T$3,$N$2&lt;$U$3),_xlfn.IFS(P202&gt;=$AD$3,$AD$1,P202&gt;=$AC$3,$AC$1,P202&gt;=$AB$3,$AB$1,P202&gt;=$AA$3,$AA$1,P202&gt;=$Z$3,$Z$1,P202&gt;=$Y$3,$Y$1,P202&gt;=$X$3,$X$1,P202&gt;=$W$3,$W$1,P202&lt;$W$2,$V$1),(IF(AND($N$2&gt;=$T$4,$N$2&lt;$U$4),_xlfn.IFS(P202&gt;=$AD$4,$AD$1,P202&gt;=$AC$4,$AC$1,P202&gt;=$AB$4,$AB$1,P202&gt;=$AA$4,$AA$1,P202&gt;=$Z$4,$Z$1,P202&gt;=$Y$4,$Y$1,P202&gt;=$X$4,$X$1,P202&gt;=$W$4,$W$1,P202&lt;$W$2,$V$1),(IF(AND($N$2&gt;=$T$5,$N$2&lt;$U$5),_xlfn.IFS(P202&gt;=$AD$5,$AD$1,P202&gt;=$AC$5,$AC$1,P202&gt;=$AB$5,$AB$1,P202&gt;=$AA$5,$AA$1,P202&gt;=$Z$5,$Z$1,P202&gt;=$Y$5,$Y$1,P202&gt;=$X$5,$X$1,P202&gt;=$W$5,$W$1,P202&lt;$W$2,$V$1),(IF(AND($N$2&gt;=$T$6,$N$2&lt;$U$6),_xlfn.IFS(P202&gt;=$AD$6,$AD$1,P202&gt;=$AC$6,$AC$1,P202&gt;=$AB$6,$AB$1,P202&gt;=$AA$6,$AA$1,P202&gt;=$Z$6,$Z$1,P202&gt;=$Y$6,$Y$1,P202&gt;=$X$6,$X$1,P202&gt;=$W$6,$W$1,P202&lt;$W$2,$V$1),(IF(AND($N$2&gt;=$T$7,$N$2&lt;$U$7),_xlfn.IFS(P202&gt;=$AD$7,$AD$1,P202&gt;=$AC$7,$AC$1,P202&gt;=$AB$7,$AB$1,P202&gt;=$AA$7,$AA$1,P202&gt;=$Z$7,$Z$1,P202&gt;=$Y$7,$Y$1,P202&gt;=$X$7,$X$1,P202&gt;=$W$7,$W$1,P202&lt;$W$2,$V$1),(IF(AND($N$2&gt;=$T$8,$N$2&lt;$U$8),_xlfn.IFS(P202&gt;=$AD$8,$AD$1,P202&gt;=$AC$8,$AC$1,P202&gt;=$AB$8,$AB$1,P202&gt;=$AA$8,$AA$1,P202&gt;=$Z$8,$Z$1,P202&gt;=$Y$8,$Y$1,P202&gt;=$X$8,$X$1,P202&gt;=$W$8,$W$1,P202&lt;$W$2,$V$1),(IF(AND($N$2&gt;=$T$9,$N$2&lt;$U$9),_xlfn.IFS(P202&gt;=$AD$9,$AD$1,P202&gt;=$AC$9,$AC$1,P202&gt;=$AB$9,$AB$1,P202&gt;=$AA$9,$AA$1,P202&gt;=$Z$9,$Z$1,P202&gt;=$Y$9,$Y$1,P202&gt;=$X$9,$X$1,P202&gt;=$W$9,$W$1),$W$1))))))))))))))),IF(AND($N$2&gt;=$T$2,$N$2&lt;=$U$2),IF(P202&gt;=$W$2,$W$1,$V$1),IF(AND($N$2&gt;=$T$3,$N$2&lt;$U$3),IF(P202&gt;=$W$3,$W$1,$V$1),IF(AND($N$2&gt;=$T$4,$N$2&lt;$U$4),IF(P202&gt;=$W$4,$W$1,$V$1),IF(AND($N$2&gt;=$T$5,$N$2&lt;$U$5),IF(P202&gt;=$W$5,$W$1,$V$1),IF(AND($N$2&gt;=$T$6,$N$2&lt;$U$6),IF(P202&gt;=$W$6,$W$1,$V$1),IF(AND($N$2&gt;=$T$7,$N$2&lt;$U$7),IF(P202&gt;=$W$7,$W$1,$V$1),IF(AND($N$2&gt;=$T$8,$N$2&lt;$U$8),IF(P202&gt;=$W$8,$W$1,$V$1),IF(AND($N$2&gt;=$T$9,$N$2&lt;$U$9),IF(P202&gt;=$W$9,$W$1,$V$1),""))))))))),"")</f>
        <v>DD</v>
      </c>
      <c r="M202" s="9" t="str" cm="1">
        <f t="array" ref="M202">IF(E202&lt;&gt;"",IF(AND(E202&lt;&gt;"GR",E202&gt;=40,J202&gt;=30),_xlfn.IFS(Q202&gt;=$AG$2,$AD$19,Q202&gt;=$AG$3,$AC$19,Q202&gt;=$AG$4,$AB$19,Q202&gt;=$AG$5,$AA$19,Q202&gt;=$AG$6,$Z$19,Q202&gt;=$AG$7,$Y$19,Q202&gt;=$AG$8,$X$19,Q202&gt;=$AG$9,$V$19),L202),"")</f>
        <v>DD</v>
      </c>
      <c r="N202" s="9"/>
      <c r="O202" s="9"/>
      <c r="P202" s="9">
        <f t="shared" si="29"/>
        <v>42</v>
      </c>
      <c r="Q202" s="9">
        <f t="shared" si="30"/>
        <v>42</v>
      </c>
      <c r="R202" s="9">
        <f t="shared" si="31"/>
        <v>-0.84</v>
      </c>
    </row>
    <row r="203" spans="1:18" x14ac:dyDescent="0.35">
      <c r="A203" s="3" t="s">
        <v>8</v>
      </c>
      <c r="B203" s="3">
        <v>202</v>
      </c>
      <c r="C203" s="3">
        <v>23</v>
      </c>
      <c r="D203" s="3">
        <v>42</v>
      </c>
      <c r="E203" s="3" t="s">
        <v>34</v>
      </c>
      <c r="F203" s="22">
        <f t="shared" si="32"/>
        <v>42</v>
      </c>
      <c r="G203" s="22">
        <f t="shared" si="33"/>
        <v>23</v>
      </c>
      <c r="H203" s="22">
        <f t="shared" si="34"/>
        <v>42</v>
      </c>
      <c r="I203" s="9">
        <f t="shared" si="35"/>
        <v>34.4</v>
      </c>
      <c r="J203" s="9">
        <f t="shared" si="27"/>
        <v>34.4</v>
      </c>
      <c r="K203" s="10">
        <f t="shared" si="28"/>
        <v>1183.3599999999999</v>
      </c>
      <c r="L203" s="9" t="str" cm="1">
        <f t="array" ref="L203">IF(D203&lt;&gt;"",IF(AND(H203&gt;=40,I203&gt;=30),IF(AND($N$2&gt;=$T$2,$N$2&lt;=$U$2),_xlfn.IFS(P203&gt;=$AD$2,$AD$1,P203&gt;=$AC$2,$AC$1,P203&gt;=$AB$2,$AB$1,P203&gt;=$AA$2,$AA$1,P203&gt;=$Z$2,$Z$1,P203&gt;=$Y$2,$Y$1,P203&gt;=$X$2,$X$1,P203&gt;=$W$2,$W$1,P203&lt;$W$2,$V$1),(IF(AND($N$2&gt;=$T$3,$N$2&lt;$U$3),_xlfn.IFS(P203&gt;=$AD$3,$AD$1,P203&gt;=$AC$3,$AC$1,P203&gt;=$AB$3,$AB$1,P203&gt;=$AA$3,$AA$1,P203&gt;=$Z$3,$Z$1,P203&gt;=$Y$3,$Y$1,P203&gt;=$X$3,$X$1,P203&gt;=$W$3,$W$1,P203&lt;$W$2,$V$1),(IF(AND($N$2&gt;=$T$4,$N$2&lt;$U$4),_xlfn.IFS(P203&gt;=$AD$4,$AD$1,P203&gt;=$AC$4,$AC$1,P203&gt;=$AB$4,$AB$1,P203&gt;=$AA$4,$AA$1,P203&gt;=$Z$4,$Z$1,P203&gt;=$Y$4,$Y$1,P203&gt;=$X$4,$X$1,P203&gt;=$W$4,$W$1,P203&lt;$W$2,$V$1),(IF(AND($N$2&gt;=$T$5,$N$2&lt;$U$5),_xlfn.IFS(P203&gt;=$AD$5,$AD$1,P203&gt;=$AC$5,$AC$1,P203&gt;=$AB$5,$AB$1,P203&gt;=$AA$5,$AA$1,P203&gt;=$Z$5,$Z$1,P203&gt;=$Y$5,$Y$1,P203&gt;=$X$5,$X$1,P203&gt;=$W$5,$W$1,P203&lt;$W$2,$V$1),(IF(AND($N$2&gt;=$T$6,$N$2&lt;$U$6),_xlfn.IFS(P203&gt;=$AD$6,$AD$1,P203&gt;=$AC$6,$AC$1,P203&gt;=$AB$6,$AB$1,P203&gt;=$AA$6,$AA$1,P203&gt;=$Z$6,$Z$1,P203&gt;=$Y$6,$Y$1,P203&gt;=$X$6,$X$1,P203&gt;=$W$6,$W$1,P203&lt;$W$2,$V$1),(IF(AND($N$2&gt;=$T$7,$N$2&lt;$U$7),_xlfn.IFS(P203&gt;=$AD$7,$AD$1,P203&gt;=$AC$7,$AC$1,P203&gt;=$AB$7,$AB$1,P203&gt;=$AA$7,$AA$1,P203&gt;=$Z$7,$Z$1,P203&gt;=$Y$7,$Y$1,P203&gt;=$X$7,$X$1,P203&gt;=$W$7,$W$1,P203&lt;$W$2,$V$1),(IF(AND($N$2&gt;=$T$8,$N$2&lt;$U$8),_xlfn.IFS(P203&gt;=$AD$8,$AD$1,P203&gt;=$AC$8,$AC$1,P203&gt;=$AB$8,$AB$1,P203&gt;=$AA$8,$AA$1,P203&gt;=$Z$8,$Z$1,P203&gt;=$Y$8,$Y$1,P203&gt;=$X$8,$X$1,P203&gt;=$W$8,$W$1,P203&lt;$W$2,$V$1),(IF(AND($N$2&gt;=$T$9,$N$2&lt;$U$9),_xlfn.IFS(P203&gt;=$AD$9,$AD$1,P203&gt;=$AC$9,$AC$1,P203&gt;=$AB$9,$AB$1,P203&gt;=$AA$9,$AA$1,P203&gt;=$Z$9,$Z$1,P203&gt;=$Y$9,$Y$1,P203&gt;=$X$9,$X$1,P203&gt;=$W$9,$W$1),$W$1))))))))))))))),IF(AND($N$2&gt;=$T$2,$N$2&lt;=$U$2),IF(P203&gt;=$W$2,$W$1,$V$1),IF(AND($N$2&gt;=$T$3,$N$2&lt;$U$3),IF(P203&gt;=$W$3,$W$1,$V$1),IF(AND($N$2&gt;=$T$4,$N$2&lt;$U$4),IF(P203&gt;=$W$4,$W$1,$V$1),IF(AND($N$2&gt;=$T$5,$N$2&lt;$U$5),IF(P203&gt;=$W$5,$W$1,$V$1),IF(AND($N$2&gt;=$T$6,$N$2&lt;$U$6),IF(P203&gt;=$W$6,$W$1,$V$1),IF(AND($N$2&gt;=$T$7,$N$2&lt;$U$7),IF(P203&gt;=$W$7,$W$1,$V$1),IF(AND($N$2&gt;=$T$8,$N$2&lt;$U$8),IF(P203&gt;=$W$8,$W$1,$V$1),IF(AND($N$2&gt;=$T$9,$N$2&lt;$U$9),IF(P203&gt;=$W$9,$W$1,$V$1),""))))))))),"")</f>
        <v>DD</v>
      </c>
      <c r="M203" s="9" t="str" cm="1">
        <f t="array" ref="M203">IF(E203&lt;&gt;"",IF(AND(E203&lt;&gt;"GR",E203&gt;=40,J203&gt;=30),_xlfn.IFS(Q203&gt;=$AG$2,$AD$19,Q203&gt;=$AG$3,$AC$19,Q203&gt;=$AG$4,$AB$19,Q203&gt;=$AG$5,$AA$19,Q203&gt;=$AG$6,$Z$19,Q203&gt;=$AG$7,$Y$19,Q203&gt;=$AG$8,$X$19,Q203&gt;=$AG$9,$V$19),L203),"")</f>
        <v>DD</v>
      </c>
      <c r="N203" s="9"/>
      <c r="O203" s="9"/>
      <c r="P203" s="9">
        <f t="shared" si="29"/>
        <v>42</v>
      </c>
      <c r="Q203" s="9">
        <f t="shared" si="30"/>
        <v>42</v>
      </c>
      <c r="R203" s="9">
        <f t="shared" si="31"/>
        <v>-0.84</v>
      </c>
    </row>
    <row r="204" spans="1:18" x14ac:dyDescent="0.35">
      <c r="A204" s="3" t="s">
        <v>8</v>
      </c>
      <c r="B204" s="3">
        <v>203</v>
      </c>
      <c r="C204" s="3">
        <v>17</v>
      </c>
      <c r="D204" s="3">
        <v>33</v>
      </c>
      <c r="E204" s="3">
        <v>46</v>
      </c>
      <c r="F204" s="22">
        <f t="shared" si="32"/>
        <v>46</v>
      </c>
      <c r="G204" s="22">
        <f t="shared" si="33"/>
        <v>17</v>
      </c>
      <c r="H204" s="22">
        <f t="shared" si="34"/>
        <v>33</v>
      </c>
      <c r="I204" s="9">
        <f t="shared" si="35"/>
        <v>26.6</v>
      </c>
      <c r="J204" s="9">
        <f t="shared" si="27"/>
        <v>34.4</v>
      </c>
      <c r="K204" s="10">
        <f t="shared" si="28"/>
        <v>707.56000000000006</v>
      </c>
      <c r="L204" s="9" t="str" cm="1">
        <f t="array" ref="L204">IF(D204&lt;&gt;"",IF(AND(H204&gt;=40,I204&gt;=30),IF(AND($N$2&gt;=$T$2,$N$2&lt;=$U$2),_xlfn.IFS(P204&gt;=$AD$2,$AD$1,P204&gt;=$AC$2,$AC$1,P204&gt;=$AB$2,$AB$1,P204&gt;=$AA$2,$AA$1,P204&gt;=$Z$2,$Z$1,P204&gt;=$Y$2,$Y$1,P204&gt;=$X$2,$X$1,P204&gt;=$W$2,$W$1,P204&lt;$W$2,$V$1),(IF(AND($N$2&gt;=$T$3,$N$2&lt;$U$3),_xlfn.IFS(P204&gt;=$AD$3,$AD$1,P204&gt;=$AC$3,$AC$1,P204&gt;=$AB$3,$AB$1,P204&gt;=$AA$3,$AA$1,P204&gt;=$Z$3,$Z$1,P204&gt;=$Y$3,$Y$1,P204&gt;=$X$3,$X$1,P204&gt;=$W$3,$W$1,P204&lt;$W$2,$V$1),(IF(AND($N$2&gt;=$T$4,$N$2&lt;$U$4),_xlfn.IFS(P204&gt;=$AD$4,$AD$1,P204&gt;=$AC$4,$AC$1,P204&gt;=$AB$4,$AB$1,P204&gt;=$AA$4,$AA$1,P204&gt;=$Z$4,$Z$1,P204&gt;=$Y$4,$Y$1,P204&gt;=$X$4,$X$1,P204&gt;=$W$4,$W$1,P204&lt;$W$2,$V$1),(IF(AND($N$2&gt;=$T$5,$N$2&lt;$U$5),_xlfn.IFS(P204&gt;=$AD$5,$AD$1,P204&gt;=$AC$5,$AC$1,P204&gt;=$AB$5,$AB$1,P204&gt;=$AA$5,$AA$1,P204&gt;=$Z$5,$Z$1,P204&gt;=$Y$5,$Y$1,P204&gt;=$X$5,$X$1,P204&gt;=$W$5,$W$1,P204&lt;$W$2,$V$1),(IF(AND($N$2&gt;=$T$6,$N$2&lt;$U$6),_xlfn.IFS(P204&gt;=$AD$6,$AD$1,P204&gt;=$AC$6,$AC$1,P204&gt;=$AB$6,$AB$1,P204&gt;=$AA$6,$AA$1,P204&gt;=$Z$6,$Z$1,P204&gt;=$Y$6,$Y$1,P204&gt;=$X$6,$X$1,P204&gt;=$W$6,$W$1,P204&lt;$W$2,$V$1),(IF(AND($N$2&gt;=$T$7,$N$2&lt;$U$7),_xlfn.IFS(P204&gt;=$AD$7,$AD$1,P204&gt;=$AC$7,$AC$1,P204&gt;=$AB$7,$AB$1,P204&gt;=$AA$7,$AA$1,P204&gt;=$Z$7,$Z$1,P204&gt;=$Y$7,$Y$1,P204&gt;=$X$7,$X$1,P204&gt;=$W$7,$W$1,P204&lt;$W$2,$V$1),(IF(AND($N$2&gt;=$T$8,$N$2&lt;$U$8),_xlfn.IFS(P204&gt;=$AD$8,$AD$1,P204&gt;=$AC$8,$AC$1,P204&gt;=$AB$8,$AB$1,P204&gt;=$AA$8,$AA$1,P204&gt;=$Z$8,$Z$1,P204&gt;=$Y$8,$Y$1,P204&gt;=$X$8,$X$1,P204&gt;=$W$8,$W$1,P204&lt;$W$2,$V$1),(IF(AND($N$2&gt;=$T$9,$N$2&lt;$U$9),_xlfn.IFS(P204&gt;=$AD$9,$AD$1,P204&gt;=$AC$9,$AC$1,P204&gt;=$AB$9,$AB$1,P204&gt;=$AA$9,$AA$1,P204&gt;=$Z$9,$Z$1,P204&gt;=$Y$9,$Y$1,P204&gt;=$X$9,$X$1,P204&gt;=$W$9,$W$1),$W$1))))))))))))))),IF(AND($N$2&gt;=$T$2,$N$2&lt;=$U$2),IF(P204&gt;=$W$2,$W$1,$V$1),IF(AND($N$2&gt;=$T$3,$N$2&lt;$U$3),IF(P204&gt;=$W$3,$W$1,$V$1),IF(AND($N$2&gt;=$T$4,$N$2&lt;$U$4),IF(P204&gt;=$W$4,$W$1,$V$1),IF(AND($N$2&gt;=$T$5,$N$2&lt;$U$5),IF(P204&gt;=$W$5,$W$1,$V$1),IF(AND($N$2&gt;=$T$6,$N$2&lt;$U$6),IF(P204&gt;=$W$6,$W$1,$V$1),IF(AND($N$2&gt;=$T$7,$N$2&lt;$U$7),IF(P204&gt;=$W$7,$W$1,$V$1),IF(AND($N$2&gt;=$T$8,$N$2&lt;$U$8),IF(P204&gt;=$W$8,$W$1,$V$1),IF(AND($N$2&gt;=$T$9,$N$2&lt;$U$9),IF(P204&gt;=$W$9,$W$1,$V$1),""))))))))),"")</f>
        <v>FD</v>
      </c>
      <c r="M204" s="9" t="str" cm="1">
        <f t="array" ref="M204">IF(E204&lt;&gt;"",IF(AND(E204&lt;&gt;"GR",E204&gt;=40,J204&gt;=30),_xlfn.IFS(Q204&gt;=$AG$2,$AD$19,Q204&gt;=$AG$3,$AC$19,Q204&gt;=$AG$4,$AB$19,Q204&gt;=$AG$5,$AA$19,Q204&gt;=$AG$6,$Z$19,Q204&gt;=$AG$7,$Y$19,Q204&gt;=$AG$8,$X$19,Q204&gt;=$AG$9,$V$19),L204),"")</f>
        <v>DD</v>
      </c>
      <c r="N204" s="9"/>
      <c r="O204" s="9"/>
      <c r="P204" s="9">
        <f t="shared" si="29"/>
        <v>36</v>
      </c>
      <c r="Q204" s="9">
        <f t="shared" si="30"/>
        <v>42</v>
      </c>
      <c r="R204" s="9">
        <f t="shared" si="31"/>
        <v>-1.38</v>
      </c>
    </row>
    <row r="205" spans="1:18" x14ac:dyDescent="0.35">
      <c r="A205" s="3" t="s">
        <v>8</v>
      </c>
      <c r="B205" s="3">
        <v>204</v>
      </c>
      <c r="C205" s="3">
        <v>18</v>
      </c>
      <c r="D205" s="3">
        <v>26</v>
      </c>
      <c r="E205" s="3">
        <v>45</v>
      </c>
      <c r="F205" s="22">
        <f t="shared" si="32"/>
        <v>45</v>
      </c>
      <c r="G205" s="22">
        <f t="shared" si="33"/>
        <v>18</v>
      </c>
      <c r="H205" s="22">
        <f t="shared" si="34"/>
        <v>26</v>
      </c>
      <c r="I205" s="9">
        <f t="shared" si="35"/>
        <v>22.8</v>
      </c>
      <c r="J205" s="9">
        <f t="shared" si="27"/>
        <v>34.200000000000003</v>
      </c>
      <c r="K205" s="10">
        <f t="shared" si="28"/>
        <v>519.84</v>
      </c>
      <c r="L205" s="9" t="str" cm="1">
        <f t="array" ref="L205">IF(D205&lt;&gt;"",IF(AND(H205&gt;=40,I205&gt;=30),IF(AND($N$2&gt;=$T$2,$N$2&lt;=$U$2),_xlfn.IFS(P205&gt;=$AD$2,$AD$1,P205&gt;=$AC$2,$AC$1,P205&gt;=$AB$2,$AB$1,P205&gt;=$AA$2,$AA$1,P205&gt;=$Z$2,$Z$1,P205&gt;=$Y$2,$Y$1,P205&gt;=$X$2,$X$1,P205&gt;=$W$2,$W$1,P205&lt;$W$2,$V$1),(IF(AND($N$2&gt;=$T$3,$N$2&lt;$U$3),_xlfn.IFS(P205&gt;=$AD$3,$AD$1,P205&gt;=$AC$3,$AC$1,P205&gt;=$AB$3,$AB$1,P205&gt;=$AA$3,$AA$1,P205&gt;=$Z$3,$Z$1,P205&gt;=$Y$3,$Y$1,P205&gt;=$X$3,$X$1,P205&gt;=$W$3,$W$1,P205&lt;$W$2,$V$1),(IF(AND($N$2&gt;=$T$4,$N$2&lt;$U$4),_xlfn.IFS(P205&gt;=$AD$4,$AD$1,P205&gt;=$AC$4,$AC$1,P205&gt;=$AB$4,$AB$1,P205&gt;=$AA$4,$AA$1,P205&gt;=$Z$4,$Z$1,P205&gt;=$Y$4,$Y$1,P205&gt;=$X$4,$X$1,P205&gt;=$W$4,$W$1,P205&lt;$W$2,$V$1),(IF(AND($N$2&gt;=$T$5,$N$2&lt;$U$5),_xlfn.IFS(P205&gt;=$AD$5,$AD$1,P205&gt;=$AC$5,$AC$1,P205&gt;=$AB$5,$AB$1,P205&gt;=$AA$5,$AA$1,P205&gt;=$Z$5,$Z$1,P205&gt;=$Y$5,$Y$1,P205&gt;=$X$5,$X$1,P205&gt;=$W$5,$W$1,P205&lt;$W$2,$V$1),(IF(AND($N$2&gt;=$T$6,$N$2&lt;$U$6),_xlfn.IFS(P205&gt;=$AD$6,$AD$1,P205&gt;=$AC$6,$AC$1,P205&gt;=$AB$6,$AB$1,P205&gt;=$AA$6,$AA$1,P205&gt;=$Z$6,$Z$1,P205&gt;=$Y$6,$Y$1,P205&gt;=$X$6,$X$1,P205&gt;=$W$6,$W$1,P205&lt;$W$2,$V$1),(IF(AND($N$2&gt;=$T$7,$N$2&lt;$U$7),_xlfn.IFS(P205&gt;=$AD$7,$AD$1,P205&gt;=$AC$7,$AC$1,P205&gt;=$AB$7,$AB$1,P205&gt;=$AA$7,$AA$1,P205&gt;=$Z$7,$Z$1,P205&gt;=$Y$7,$Y$1,P205&gt;=$X$7,$X$1,P205&gt;=$W$7,$W$1,P205&lt;$W$2,$V$1),(IF(AND($N$2&gt;=$T$8,$N$2&lt;$U$8),_xlfn.IFS(P205&gt;=$AD$8,$AD$1,P205&gt;=$AC$8,$AC$1,P205&gt;=$AB$8,$AB$1,P205&gt;=$AA$8,$AA$1,P205&gt;=$Z$8,$Z$1,P205&gt;=$Y$8,$Y$1,P205&gt;=$X$8,$X$1,P205&gt;=$W$8,$W$1,P205&lt;$W$2,$V$1),(IF(AND($N$2&gt;=$T$9,$N$2&lt;$U$9),_xlfn.IFS(P205&gt;=$AD$9,$AD$1,P205&gt;=$AC$9,$AC$1,P205&gt;=$AB$9,$AB$1,P205&gt;=$AA$9,$AA$1,P205&gt;=$Z$9,$Z$1,P205&gt;=$Y$9,$Y$1,P205&gt;=$X$9,$X$1,P205&gt;=$W$9,$W$1),$W$1))))))))))))))),IF(AND($N$2&gt;=$T$2,$N$2&lt;=$U$2),IF(P205&gt;=$W$2,$W$1,$V$1),IF(AND($N$2&gt;=$T$3,$N$2&lt;$U$3),IF(P205&gt;=$W$3,$W$1,$V$1),IF(AND($N$2&gt;=$T$4,$N$2&lt;$U$4),IF(P205&gt;=$W$4,$W$1,$V$1),IF(AND($N$2&gt;=$T$5,$N$2&lt;$U$5),IF(P205&gt;=$W$5,$W$1,$V$1),IF(AND($N$2&gt;=$T$6,$N$2&lt;$U$6),IF(P205&gt;=$W$6,$W$1,$V$1),IF(AND($N$2&gt;=$T$7,$N$2&lt;$U$7),IF(P205&gt;=$W$7,$W$1,$V$1),IF(AND($N$2&gt;=$T$8,$N$2&lt;$U$8),IF(P205&gt;=$W$8,$W$1,$V$1),IF(AND($N$2&gt;=$T$9,$N$2&lt;$U$9),IF(P205&gt;=$W$9,$W$1,$V$1),""))))))))),"")</f>
        <v>FD</v>
      </c>
      <c r="M205" s="9" t="str" cm="1">
        <f t="array" ref="M205">IF(E205&lt;&gt;"",IF(AND(E205&lt;&gt;"GR",E205&gt;=40,J205&gt;=30),_xlfn.IFS(Q205&gt;=$AG$2,$AD$19,Q205&gt;=$AG$3,$AC$19,Q205&gt;=$AG$4,$AB$19,Q205&gt;=$AG$5,$AA$19,Q205&gt;=$AG$6,$Z$19,Q205&gt;=$AG$7,$Y$19,Q205&gt;=$AG$8,$X$19,Q205&gt;=$AG$9,$V$19),L205),"")</f>
        <v>DD</v>
      </c>
      <c r="N205" s="9"/>
      <c r="O205" s="9"/>
      <c r="P205" s="9">
        <f t="shared" si="29"/>
        <v>34</v>
      </c>
      <c r="Q205" s="9">
        <f t="shared" si="30"/>
        <v>41</v>
      </c>
      <c r="R205" s="9">
        <f t="shared" si="31"/>
        <v>-1.64</v>
      </c>
    </row>
    <row r="206" spans="1:18" x14ac:dyDescent="0.35">
      <c r="A206" s="3" t="s">
        <v>8</v>
      </c>
      <c r="B206" s="3">
        <v>205</v>
      </c>
      <c r="C206" s="3">
        <v>18</v>
      </c>
      <c r="D206" s="3">
        <v>45</v>
      </c>
      <c r="E206" s="3" t="s">
        <v>34</v>
      </c>
      <c r="F206" s="22">
        <f t="shared" si="32"/>
        <v>45</v>
      </c>
      <c r="G206" s="22">
        <f t="shared" si="33"/>
        <v>18</v>
      </c>
      <c r="H206" s="22">
        <f t="shared" si="34"/>
        <v>45</v>
      </c>
      <c r="I206" s="9">
        <f t="shared" si="35"/>
        <v>34.200000000000003</v>
      </c>
      <c r="J206" s="9">
        <f t="shared" si="27"/>
        <v>34.200000000000003</v>
      </c>
      <c r="K206" s="10">
        <f t="shared" si="28"/>
        <v>1169.6400000000001</v>
      </c>
      <c r="L206" s="9" t="str" cm="1">
        <f t="array" ref="L206">IF(D206&lt;&gt;"",IF(AND(H206&gt;=40,I206&gt;=30),IF(AND($N$2&gt;=$T$2,$N$2&lt;=$U$2),_xlfn.IFS(P206&gt;=$AD$2,$AD$1,P206&gt;=$AC$2,$AC$1,P206&gt;=$AB$2,$AB$1,P206&gt;=$AA$2,$AA$1,P206&gt;=$Z$2,$Z$1,P206&gt;=$Y$2,$Y$1,P206&gt;=$X$2,$X$1,P206&gt;=$W$2,$W$1,P206&lt;$W$2,$V$1),(IF(AND($N$2&gt;=$T$3,$N$2&lt;$U$3),_xlfn.IFS(P206&gt;=$AD$3,$AD$1,P206&gt;=$AC$3,$AC$1,P206&gt;=$AB$3,$AB$1,P206&gt;=$AA$3,$AA$1,P206&gt;=$Z$3,$Z$1,P206&gt;=$Y$3,$Y$1,P206&gt;=$X$3,$X$1,P206&gt;=$W$3,$W$1,P206&lt;$W$2,$V$1),(IF(AND($N$2&gt;=$T$4,$N$2&lt;$U$4),_xlfn.IFS(P206&gt;=$AD$4,$AD$1,P206&gt;=$AC$4,$AC$1,P206&gt;=$AB$4,$AB$1,P206&gt;=$AA$4,$AA$1,P206&gt;=$Z$4,$Z$1,P206&gt;=$Y$4,$Y$1,P206&gt;=$X$4,$X$1,P206&gt;=$W$4,$W$1,P206&lt;$W$2,$V$1),(IF(AND($N$2&gt;=$T$5,$N$2&lt;$U$5),_xlfn.IFS(P206&gt;=$AD$5,$AD$1,P206&gt;=$AC$5,$AC$1,P206&gt;=$AB$5,$AB$1,P206&gt;=$AA$5,$AA$1,P206&gt;=$Z$5,$Z$1,P206&gt;=$Y$5,$Y$1,P206&gt;=$X$5,$X$1,P206&gt;=$W$5,$W$1,P206&lt;$W$2,$V$1),(IF(AND($N$2&gt;=$T$6,$N$2&lt;$U$6),_xlfn.IFS(P206&gt;=$AD$6,$AD$1,P206&gt;=$AC$6,$AC$1,P206&gt;=$AB$6,$AB$1,P206&gt;=$AA$6,$AA$1,P206&gt;=$Z$6,$Z$1,P206&gt;=$Y$6,$Y$1,P206&gt;=$X$6,$X$1,P206&gt;=$W$6,$W$1,P206&lt;$W$2,$V$1),(IF(AND($N$2&gt;=$T$7,$N$2&lt;$U$7),_xlfn.IFS(P206&gt;=$AD$7,$AD$1,P206&gt;=$AC$7,$AC$1,P206&gt;=$AB$7,$AB$1,P206&gt;=$AA$7,$AA$1,P206&gt;=$Z$7,$Z$1,P206&gt;=$Y$7,$Y$1,P206&gt;=$X$7,$X$1,P206&gt;=$W$7,$W$1,P206&lt;$W$2,$V$1),(IF(AND($N$2&gt;=$T$8,$N$2&lt;$U$8),_xlfn.IFS(P206&gt;=$AD$8,$AD$1,P206&gt;=$AC$8,$AC$1,P206&gt;=$AB$8,$AB$1,P206&gt;=$AA$8,$AA$1,P206&gt;=$Z$8,$Z$1,P206&gt;=$Y$8,$Y$1,P206&gt;=$X$8,$X$1,P206&gt;=$W$8,$W$1,P206&lt;$W$2,$V$1),(IF(AND($N$2&gt;=$T$9,$N$2&lt;$U$9),_xlfn.IFS(P206&gt;=$AD$9,$AD$1,P206&gt;=$AC$9,$AC$1,P206&gt;=$AB$9,$AB$1,P206&gt;=$AA$9,$AA$1,P206&gt;=$Z$9,$Z$1,P206&gt;=$Y$9,$Y$1,P206&gt;=$X$9,$X$1,P206&gt;=$W$9,$W$1),$W$1))))))))))))))),IF(AND($N$2&gt;=$T$2,$N$2&lt;=$U$2),IF(P206&gt;=$W$2,$W$1,$V$1),IF(AND($N$2&gt;=$T$3,$N$2&lt;$U$3),IF(P206&gt;=$W$3,$W$1,$V$1),IF(AND($N$2&gt;=$T$4,$N$2&lt;$U$4),IF(P206&gt;=$W$4,$W$1,$V$1),IF(AND($N$2&gt;=$T$5,$N$2&lt;$U$5),IF(P206&gt;=$W$5,$W$1,$V$1),IF(AND($N$2&gt;=$T$6,$N$2&lt;$U$6),IF(P206&gt;=$W$6,$W$1,$V$1),IF(AND($N$2&gt;=$T$7,$N$2&lt;$U$7),IF(P206&gt;=$W$7,$W$1,$V$1),IF(AND($N$2&gt;=$T$8,$N$2&lt;$U$8),IF(P206&gt;=$W$8,$W$1,$V$1),IF(AND($N$2&gt;=$T$9,$N$2&lt;$U$9),IF(P206&gt;=$W$9,$W$1,$V$1),""))))))))),"")</f>
        <v>DD</v>
      </c>
      <c r="M206" s="9" t="str" cm="1">
        <f t="array" ref="M206">IF(E206&lt;&gt;"",IF(AND(E206&lt;&gt;"GR",E206&gt;=40,J206&gt;=30),_xlfn.IFS(Q206&gt;=$AG$2,$AD$19,Q206&gt;=$AG$3,$AC$19,Q206&gt;=$AG$4,$AB$19,Q206&gt;=$AG$5,$AA$19,Q206&gt;=$AG$6,$Z$19,Q206&gt;=$AG$7,$Y$19,Q206&gt;=$AG$8,$X$19,Q206&gt;=$AG$9,$V$19),L206),"")</f>
        <v>DD</v>
      </c>
      <c r="N206" s="9"/>
      <c r="O206" s="9"/>
      <c r="P206" s="9">
        <f t="shared" si="29"/>
        <v>41</v>
      </c>
      <c r="Q206" s="9">
        <f t="shared" si="30"/>
        <v>41</v>
      </c>
      <c r="R206" s="9">
        <f t="shared" si="31"/>
        <v>-0.86</v>
      </c>
    </row>
    <row r="207" spans="1:18" x14ac:dyDescent="0.35">
      <c r="A207" s="3" t="s">
        <v>8</v>
      </c>
      <c r="B207" s="3">
        <v>206</v>
      </c>
      <c r="C207" s="3">
        <v>17</v>
      </c>
      <c r="D207" s="3">
        <v>45</v>
      </c>
      <c r="E207" s="3" t="s">
        <v>34</v>
      </c>
      <c r="F207" s="22">
        <f t="shared" si="32"/>
        <v>45</v>
      </c>
      <c r="G207" s="22">
        <f t="shared" si="33"/>
        <v>17</v>
      </c>
      <c r="H207" s="22">
        <f t="shared" si="34"/>
        <v>45</v>
      </c>
      <c r="I207" s="9">
        <f t="shared" si="35"/>
        <v>33.799999999999997</v>
      </c>
      <c r="J207" s="9">
        <f t="shared" si="27"/>
        <v>33.799999999999997</v>
      </c>
      <c r="K207" s="10">
        <f t="shared" si="28"/>
        <v>1142.4399999999998</v>
      </c>
      <c r="L207" s="9" t="str" cm="1">
        <f t="array" ref="L207">IF(D207&lt;&gt;"",IF(AND(H207&gt;=40,I207&gt;=30),IF(AND($N$2&gt;=$T$2,$N$2&lt;=$U$2),_xlfn.IFS(P207&gt;=$AD$2,$AD$1,P207&gt;=$AC$2,$AC$1,P207&gt;=$AB$2,$AB$1,P207&gt;=$AA$2,$AA$1,P207&gt;=$Z$2,$Z$1,P207&gt;=$Y$2,$Y$1,P207&gt;=$X$2,$X$1,P207&gt;=$W$2,$W$1,P207&lt;$W$2,$V$1),(IF(AND($N$2&gt;=$T$3,$N$2&lt;$U$3),_xlfn.IFS(P207&gt;=$AD$3,$AD$1,P207&gt;=$AC$3,$AC$1,P207&gt;=$AB$3,$AB$1,P207&gt;=$AA$3,$AA$1,P207&gt;=$Z$3,$Z$1,P207&gt;=$Y$3,$Y$1,P207&gt;=$X$3,$X$1,P207&gt;=$W$3,$W$1,P207&lt;$W$2,$V$1),(IF(AND($N$2&gt;=$T$4,$N$2&lt;$U$4),_xlfn.IFS(P207&gt;=$AD$4,$AD$1,P207&gt;=$AC$4,$AC$1,P207&gt;=$AB$4,$AB$1,P207&gt;=$AA$4,$AA$1,P207&gt;=$Z$4,$Z$1,P207&gt;=$Y$4,$Y$1,P207&gt;=$X$4,$X$1,P207&gt;=$W$4,$W$1,P207&lt;$W$2,$V$1),(IF(AND($N$2&gt;=$T$5,$N$2&lt;$U$5),_xlfn.IFS(P207&gt;=$AD$5,$AD$1,P207&gt;=$AC$5,$AC$1,P207&gt;=$AB$5,$AB$1,P207&gt;=$AA$5,$AA$1,P207&gt;=$Z$5,$Z$1,P207&gt;=$Y$5,$Y$1,P207&gt;=$X$5,$X$1,P207&gt;=$W$5,$W$1,P207&lt;$W$2,$V$1),(IF(AND($N$2&gt;=$T$6,$N$2&lt;$U$6),_xlfn.IFS(P207&gt;=$AD$6,$AD$1,P207&gt;=$AC$6,$AC$1,P207&gt;=$AB$6,$AB$1,P207&gt;=$AA$6,$AA$1,P207&gt;=$Z$6,$Z$1,P207&gt;=$Y$6,$Y$1,P207&gt;=$X$6,$X$1,P207&gt;=$W$6,$W$1,P207&lt;$W$2,$V$1),(IF(AND($N$2&gt;=$T$7,$N$2&lt;$U$7),_xlfn.IFS(P207&gt;=$AD$7,$AD$1,P207&gt;=$AC$7,$AC$1,P207&gt;=$AB$7,$AB$1,P207&gt;=$AA$7,$AA$1,P207&gt;=$Z$7,$Z$1,P207&gt;=$Y$7,$Y$1,P207&gt;=$X$7,$X$1,P207&gt;=$W$7,$W$1,P207&lt;$W$2,$V$1),(IF(AND($N$2&gt;=$T$8,$N$2&lt;$U$8),_xlfn.IFS(P207&gt;=$AD$8,$AD$1,P207&gt;=$AC$8,$AC$1,P207&gt;=$AB$8,$AB$1,P207&gt;=$AA$8,$AA$1,P207&gt;=$Z$8,$Z$1,P207&gt;=$Y$8,$Y$1,P207&gt;=$X$8,$X$1,P207&gt;=$W$8,$W$1,P207&lt;$W$2,$V$1),(IF(AND($N$2&gt;=$T$9,$N$2&lt;$U$9),_xlfn.IFS(P207&gt;=$AD$9,$AD$1,P207&gt;=$AC$9,$AC$1,P207&gt;=$AB$9,$AB$1,P207&gt;=$AA$9,$AA$1,P207&gt;=$Z$9,$Z$1,P207&gt;=$Y$9,$Y$1,P207&gt;=$X$9,$X$1,P207&gt;=$W$9,$W$1),$W$1))))))))))))))),IF(AND($N$2&gt;=$T$2,$N$2&lt;=$U$2),IF(P207&gt;=$W$2,$W$1,$V$1),IF(AND($N$2&gt;=$T$3,$N$2&lt;$U$3),IF(P207&gt;=$W$3,$W$1,$V$1),IF(AND($N$2&gt;=$T$4,$N$2&lt;$U$4),IF(P207&gt;=$W$4,$W$1,$V$1),IF(AND($N$2&gt;=$T$5,$N$2&lt;$U$5),IF(P207&gt;=$W$5,$W$1,$V$1),IF(AND($N$2&gt;=$T$6,$N$2&lt;$U$6),IF(P207&gt;=$W$6,$W$1,$V$1),IF(AND($N$2&gt;=$T$7,$N$2&lt;$U$7),IF(P207&gt;=$W$7,$W$1,$V$1),IF(AND($N$2&gt;=$T$8,$N$2&lt;$U$8),IF(P207&gt;=$W$8,$W$1,$V$1),IF(AND($N$2&gt;=$T$9,$N$2&lt;$U$9),IF(P207&gt;=$W$9,$W$1,$V$1),""))))))))),"")</f>
        <v>DD</v>
      </c>
      <c r="M207" s="9" t="str" cm="1">
        <f t="array" ref="M207">IF(E207&lt;&gt;"",IF(AND(E207&lt;&gt;"GR",E207&gt;=40,J207&gt;=30),_xlfn.IFS(Q207&gt;=$AG$2,$AD$19,Q207&gt;=$AG$3,$AC$19,Q207&gt;=$AG$4,$AB$19,Q207&gt;=$AG$5,$AA$19,Q207&gt;=$AG$6,$Z$19,Q207&gt;=$AG$7,$Y$19,Q207&gt;=$AG$8,$X$19,Q207&gt;=$AG$9,$V$19),L207),"")</f>
        <v>DD</v>
      </c>
      <c r="N207" s="9"/>
      <c r="O207" s="9"/>
      <c r="P207" s="9">
        <f t="shared" si="29"/>
        <v>41</v>
      </c>
      <c r="Q207" s="9">
        <f t="shared" si="30"/>
        <v>41</v>
      </c>
      <c r="R207" s="9">
        <f t="shared" si="31"/>
        <v>-0.89</v>
      </c>
    </row>
    <row r="208" spans="1:18" x14ac:dyDescent="0.35">
      <c r="A208" s="3" t="s">
        <v>8</v>
      </c>
      <c r="B208" s="3">
        <v>207</v>
      </c>
      <c r="C208" s="3">
        <v>23</v>
      </c>
      <c r="D208" s="3">
        <v>40</v>
      </c>
      <c r="E208" s="3" t="s">
        <v>34</v>
      </c>
      <c r="F208" s="22">
        <f t="shared" si="32"/>
        <v>40</v>
      </c>
      <c r="G208" s="22">
        <f t="shared" si="33"/>
        <v>23</v>
      </c>
      <c r="H208" s="22">
        <f t="shared" si="34"/>
        <v>40</v>
      </c>
      <c r="I208" s="9">
        <f t="shared" si="35"/>
        <v>33.200000000000003</v>
      </c>
      <c r="J208" s="9">
        <f t="shared" si="27"/>
        <v>33.200000000000003</v>
      </c>
      <c r="K208" s="10">
        <f t="shared" si="28"/>
        <v>1102.2400000000002</v>
      </c>
      <c r="L208" s="9" t="str" cm="1">
        <f t="array" ref="L208">IF(D208&lt;&gt;"",IF(AND(H208&gt;=40,I208&gt;=30),IF(AND($N$2&gt;=$T$2,$N$2&lt;=$U$2),_xlfn.IFS(P208&gt;=$AD$2,$AD$1,P208&gt;=$AC$2,$AC$1,P208&gt;=$AB$2,$AB$1,P208&gt;=$AA$2,$AA$1,P208&gt;=$Z$2,$Z$1,P208&gt;=$Y$2,$Y$1,P208&gt;=$X$2,$X$1,P208&gt;=$W$2,$W$1,P208&lt;$W$2,$V$1),(IF(AND($N$2&gt;=$T$3,$N$2&lt;$U$3),_xlfn.IFS(P208&gt;=$AD$3,$AD$1,P208&gt;=$AC$3,$AC$1,P208&gt;=$AB$3,$AB$1,P208&gt;=$AA$3,$AA$1,P208&gt;=$Z$3,$Z$1,P208&gt;=$Y$3,$Y$1,P208&gt;=$X$3,$X$1,P208&gt;=$W$3,$W$1,P208&lt;$W$2,$V$1),(IF(AND($N$2&gt;=$T$4,$N$2&lt;$U$4),_xlfn.IFS(P208&gt;=$AD$4,$AD$1,P208&gt;=$AC$4,$AC$1,P208&gt;=$AB$4,$AB$1,P208&gt;=$AA$4,$AA$1,P208&gt;=$Z$4,$Z$1,P208&gt;=$Y$4,$Y$1,P208&gt;=$X$4,$X$1,P208&gt;=$W$4,$W$1,P208&lt;$W$2,$V$1),(IF(AND($N$2&gt;=$T$5,$N$2&lt;$U$5),_xlfn.IFS(P208&gt;=$AD$5,$AD$1,P208&gt;=$AC$5,$AC$1,P208&gt;=$AB$5,$AB$1,P208&gt;=$AA$5,$AA$1,P208&gt;=$Z$5,$Z$1,P208&gt;=$Y$5,$Y$1,P208&gt;=$X$5,$X$1,P208&gt;=$W$5,$W$1,P208&lt;$W$2,$V$1),(IF(AND($N$2&gt;=$T$6,$N$2&lt;$U$6),_xlfn.IFS(P208&gt;=$AD$6,$AD$1,P208&gt;=$AC$6,$AC$1,P208&gt;=$AB$6,$AB$1,P208&gt;=$AA$6,$AA$1,P208&gt;=$Z$6,$Z$1,P208&gt;=$Y$6,$Y$1,P208&gt;=$X$6,$X$1,P208&gt;=$W$6,$W$1,P208&lt;$W$2,$V$1),(IF(AND($N$2&gt;=$T$7,$N$2&lt;$U$7),_xlfn.IFS(P208&gt;=$AD$7,$AD$1,P208&gt;=$AC$7,$AC$1,P208&gt;=$AB$7,$AB$1,P208&gt;=$AA$7,$AA$1,P208&gt;=$Z$7,$Z$1,P208&gt;=$Y$7,$Y$1,P208&gt;=$X$7,$X$1,P208&gt;=$W$7,$W$1,P208&lt;$W$2,$V$1),(IF(AND($N$2&gt;=$T$8,$N$2&lt;$U$8),_xlfn.IFS(P208&gt;=$AD$8,$AD$1,P208&gt;=$AC$8,$AC$1,P208&gt;=$AB$8,$AB$1,P208&gt;=$AA$8,$AA$1,P208&gt;=$Z$8,$Z$1,P208&gt;=$Y$8,$Y$1,P208&gt;=$X$8,$X$1,P208&gt;=$W$8,$W$1,P208&lt;$W$2,$V$1),(IF(AND($N$2&gt;=$T$9,$N$2&lt;$U$9),_xlfn.IFS(P208&gt;=$AD$9,$AD$1,P208&gt;=$AC$9,$AC$1,P208&gt;=$AB$9,$AB$1,P208&gt;=$AA$9,$AA$1,P208&gt;=$Z$9,$Z$1,P208&gt;=$Y$9,$Y$1,P208&gt;=$X$9,$X$1,P208&gt;=$W$9,$W$1),$W$1))))))))))))))),IF(AND($N$2&gt;=$T$2,$N$2&lt;=$U$2),IF(P208&gt;=$W$2,$W$1,$V$1),IF(AND($N$2&gt;=$T$3,$N$2&lt;$U$3),IF(P208&gt;=$W$3,$W$1,$V$1),IF(AND($N$2&gt;=$T$4,$N$2&lt;$U$4),IF(P208&gt;=$W$4,$W$1,$V$1),IF(AND($N$2&gt;=$T$5,$N$2&lt;$U$5),IF(P208&gt;=$W$5,$W$1,$V$1),IF(AND($N$2&gt;=$T$6,$N$2&lt;$U$6),IF(P208&gt;=$W$6,$W$1,$V$1),IF(AND($N$2&gt;=$T$7,$N$2&lt;$U$7),IF(P208&gt;=$W$7,$W$1,$V$1),IF(AND($N$2&gt;=$T$8,$N$2&lt;$U$8),IF(P208&gt;=$W$8,$W$1,$V$1),IF(AND($N$2&gt;=$T$9,$N$2&lt;$U$9),IF(P208&gt;=$W$9,$W$1,$V$1),""))))))))),"")</f>
        <v>DD</v>
      </c>
      <c r="M208" s="9" t="str" cm="1">
        <f t="array" ref="M208">IF(E208&lt;&gt;"",IF(AND(E208&lt;&gt;"GR",E208&gt;=40,J208&gt;=30),_xlfn.IFS(Q208&gt;=$AG$2,$AD$19,Q208&gt;=$AG$3,$AC$19,Q208&gt;=$AG$4,$AB$19,Q208&gt;=$AG$5,$AA$19,Q208&gt;=$AG$6,$Z$19,Q208&gt;=$AG$7,$Y$19,Q208&gt;=$AG$8,$X$19,Q208&gt;=$AG$9,$V$19),L208),"")</f>
        <v>DD</v>
      </c>
      <c r="N208" s="9"/>
      <c r="O208" s="9"/>
      <c r="P208" s="9">
        <f t="shared" si="29"/>
        <v>41</v>
      </c>
      <c r="Q208" s="9">
        <f t="shared" si="30"/>
        <v>41</v>
      </c>
      <c r="R208" s="9">
        <f t="shared" si="31"/>
        <v>-0.93</v>
      </c>
    </row>
    <row r="209" spans="1:18" x14ac:dyDescent="0.35">
      <c r="A209" s="3" t="s">
        <v>8</v>
      </c>
      <c r="B209" s="3">
        <v>208</v>
      </c>
      <c r="C209" s="3">
        <v>8</v>
      </c>
      <c r="D209" s="3">
        <v>22</v>
      </c>
      <c r="E209" s="3">
        <v>50</v>
      </c>
      <c r="F209" s="22">
        <f t="shared" si="32"/>
        <v>50</v>
      </c>
      <c r="G209" s="22">
        <f t="shared" si="33"/>
        <v>8</v>
      </c>
      <c r="H209" s="22">
        <f t="shared" si="34"/>
        <v>22</v>
      </c>
      <c r="I209" s="9">
        <f t="shared" si="35"/>
        <v>16.399999999999999</v>
      </c>
      <c r="J209" s="9">
        <f t="shared" si="27"/>
        <v>33.200000000000003</v>
      </c>
      <c r="K209" s="10">
        <f t="shared" si="28"/>
        <v>268.95999999999998</v>
      </c>
      <c r="L209" s="9" t="str" cm="1">
        <f t="array" ref="L209">IF(D209&lt;&gt;"",IF(AND(H209&gt;=40,I209&gt;=30),IF(AND($N$2&gt;=$T$2,$N$2&lt;=$U$2),_xlfn.IFS(P209&gt;=$AD$2,$AD$1,P209&gt;=$AC$2,$AC$1,P209&gt;=$AB$2,$AB$1,P209&gt;=$AA$2,$AA$1,P209&gt;=$Z$2,$Z$1,P209&gt;=$Y$2,$Y$1,P209&gt;=$X$2,$X$1,P209&gt;=$W$2,$W$1,P209&lt;$W$2,$V$1),(IF(AND($N$2&gt;=$T$3,$N$2&lt;$U$3),_xlfn.IFS(P209&gt;=$AD$3,$AD$1,P209&gt;=$AC$3,$AC$1,P209&gt;=$AB$3,$AB$1,P209&gt;=$AA$3,$AA$1,P209&gt;=$Z$3,$Z$1,P209&gt;=$Y$3,$Y$1,P209&gt;=$X$3,$X$1,P209&gt;=$W$3,$W$1,P209&lt;$W$2,$V$1),(IF(AND($N$2&gt;=$T$4,$N$2&lt;$U$4),_xlfn.IFS(P209&gt;=$AD$4,$AD$1,P209&gt;=$AC$4,$AC$1,P209&gt;=$AB$4,$AB$1,P209&gt;=$AA$4,$AA$1,P209&gt;=$Z$4,$Z$1,P209&gt;=$Y$4,$Y$1,P209&gt;=$X$4,$X$1,P209&gt;=$W$4,$W$1,P209&lt;$W$2,$V$1),(IF(AND($N$2&gt;=$T$5,$N$2&lt;$U$5),_xlfn.IFS(P209&gt;=$AD$5,$AD$1,P209&gt;=$AC$5,$AC$1,P209&gt;=$AB$5,$AB$1,P209&gt;=$AA$5,$AA$1,P209&gt;=$Z$5,$Z$1,P209&gt;=$Y$5,$Y$1,P209&gt;=$X$5,$X$1,P209&gt;=$W$5,$W$1,P209&lt;$W$2,$V$1),(IF(AND($N$2&gt;=$T$6,$N$2&lt;$U$6),_xlfn.IFS(P209&gt;=$AD$6,$AD$1,P209&gt;=$AC$6,$AC$1,P209&gt;=$AB$6,$AB$1,P209&gt;=$AA$6,$AA$1,P209&gt;=$Z$6,$Z$1,P209&gt;=$Y$6,$Y$1,P209&gt;=$X$6,$X$1,P209&gt;=$W$6,$W$1,P209&lt;$W$2,$V$1),(IF(AND($N$2&gt;=$T$7,$N$2&lt;$U$7),_xlfn.IFS(P209&gt;=$AD$7,$AD$1,P209&gt;=$AC$7,$AC$1,P209&gt;=$AB$7,$AB$1,P209&gt;=$AA$7,$AA$1,P209&gt;=$Z$7,$Z$1,P209&gt;=$Y$7,$Y$1,P209&gt;=$X$7,$X$1,P209&gt;=$W$7,$W$1,P209&lt;$W$2,$V$1),(IF(AND($N$2&gt;=$T$8,$N$2&lt;$U$8),_xlfn.IFS(P209&gt;=$AD$8,$AD$1,P209&gt;=$AC$8,$AC$1,P209&gt;=$AB$8,$AB$1,P209&gt;=$AA$8,$AA$1,P209&gt;=$Z$8,$Z$1,P209&gt;=$Y$8,$Y$1,P209&gt;=$X$8,$X$1,P209&gt;=$W$8,$W$1,P209&lt;$W$2,$V$1),(IF(AND($N$2&gt;=$T$9,$N$2&lt;$U$9),_xlfn.IFS(P209&gt;=$AD$9,$AD$1,P209&gt;=$AC$9,$AC$1,P209&gt;=$AB$9,$AB$1,P209&gt;=$AA$9,$AA$1,P209&gt;=$Z$9,$Z$1,P209&gt;=$Y$9,$Y$1,P209&gt;=$X$9,$X$1,P209&gt;=$W$9,$W$1),$W$1))))))))))))))),IF(AND($N$2&gt;=$T$2,$N$2&lt;=$U$2),IF(P209&gt;=$W$2,$W$1,$V$1),IF(AND($N$2&gt;=$T$3,$N$2&lt;$U$3),IF(P209&gt;=$W$3,$W$1,$V$1),IF(AND($N$2&gt;=$T$4,$N$2&lt;$U$4),IF(P209&gt;=$W$4,$W$1,$V$1),IF(AND($N$2&gt;=$T$5,$N$2&lt;$U$5),IF(P209&gt;=$W$5,$W$1,$V$1),IF(AND($N$2&gt;=$T$6,$N$2&lt;$U$6),IF(P209&gt;=$W$6,$W$1,$V$1),IF(AND($N$2&gt;=$T$7,$N$2&lt;$U$7),IF(P209&gt;=$W$7,$W$1,$V$1),IF(AND($N$2&gt;=$T$8,$N$2&lt;$U$8),IF(P209&gt;=$W$8,$W$1,$V$1),IF(AND($N$2&gt;=$T$9,$N$2&lt;$U$9),IF(P209&gt;=$W$9,$W$1,$V$1),""))))))))),"")</f>
        <v>FF</v>
      </c>
      <c r="M209" s="9" t="str" cm="1">
        <f t="array" ref="M209">IF(E209&lt;&gt;"",IF(AND(E209&lt;&gt;"GR",E209&gt;=40,J209&gt;=30),_xlfn.IFS(Q209&gt;=$AG$2,$AD$19,Q209&gt;=$AG$3,$AC$19,Q209&gt;=$AG$4,$AB$19,Q209&gt;=$AG$5,$AA$19,Q209&gt;=$AG$6,$Z$19,Q209&gt;=$AG$7,$Y$19,Q209&gt;=$AG$8,$X$19,Q209&gt;=$AG$9,$V$19),L209),"")</f>
        <v>DD</v>
      </c>
      <c r="N209" s="9"/>
      <c r="O209" s="9"/>
      <c r="P209" s="9">
        <f t="shared" si="29"/>
        <v>29</v>
      </c>
      <c r="Q209" s="9">
        <f t="shared" si="30"/>
        <v>41</v>
      </c>
      <c r="R209" s="9">
        <f t="shared" si="31"/>
        <v>-2.08</v>
      </c>
    </row>
    <row r="210" spans="1:18" x14ac:dyDescent="0.35">
      <c r="A210" s="3" t="s">
        <v>8</v>
      </c>
      <c r="B210" s="3">
        <v>209</v>
      </c>
      <c r="C210" s="3">
        <v>8</v>
      </c>
      <c r="D210" s="3">
        <v>24</v>
      </c>
      <c r="E210" s="3">
        <v>50</v>
      </c>
      <c r="F210" s="22">
        <f t="shared" si="32"/>
        <v>50</v>
      </c>
      <c r="G210" s="22">
        <f t="shared" si="33"/>
        <v>8</v>
      </c>
      <c r="H210" s="22">
        <f t="shared" si="34"/>
        <v>24</v>
      </c>
      <c r="I210" s="9">
        <f t="shared" si="35"/>
        <v>17.599999999999998</v>
      </c>
      <c r="J210" s="9">
        <f t="shared" si="27"/>
        <v>33.200000000000003</v>
      </c>
      <c r="K210" s="10">
        <f t="shared" si="28"/>
        <v>309.75999999999993</v>
      </c>
      <c r="L210" s="9" t="str" cm="1">
        <f t="array" ref="L210">IF(D210&lt;&gt;"",IF(AND(H210&gt;=40,I210&gt;=30),IF(AND($N$2&gt;=$T$2,$N$2&lt;=$U$2),_xlfn.IFS(P210&gt;=$AD$2,$AD$1,P210&gt;=$AC$2,$AC$1,P210&gt;=$AB$2,$AB$1,P210&gt;=$AA$2,$AA$1,P210&gt;=$Z$2,$Z$1,P210&gt;=$Y$2,$Y$1,P210&gt;=$X$2,$X$1,P210&gt;=$W$2,$W$1,P210&lt;$W$2,$V$1),(IF(AND($N$2&gt;=$T$3,$N$2&lt;$U$3),_xlfn.IFS(P210&gt;=$AD$3,$AD$1,P210&gt;=$AC$3,$AC$1,P210&gt;=$AB$3,$AB$1,P210&gt;=$AA$3,$AA$1,P210&gt;=$Z$3,$Z$1,P210&gt;=$Y$3,$Y$1,P210&gt;=$X$3,$X$1,P210&gt;=$W$3,$W$1,P210&lt;$W$2,$V$1),(IF(AND($N$2&gt;=$T$4,$N$2&lt;$U$4),_xlfn.IFS(P210&gt;=$AD$4,$AD$1,P210&gt;=$AC$4,$AC$1,P210&gt;=$AB$4,$AB$1,P210&gt;=$AA$4,$AA$1,P210&gt;=$Z$4,$Z$1,P210&gt;=$Y$4,$Y$1,P210&gt;=$X$4,$X$1,P210&gt;=$W$4,$W$1,P210&lt;$W$2,$V$1),(IF(AND($N$2&gt;=$T$5,$N$2&lt;$U$5),_xlfn.IFS(P210&gt;=$AD$5,$AD$1,P210&gt;=$AC$5,$AC$1,P210&gt;=$AB$5,$AB$1,P210&gt;=$AA$5,$AA$1,P210&gt;=$Z$5,$Z$1,P210&gt;=$Y$5,$Y$1,P210&gt;=$X$5,$X$1,P210&gt;=$W$5,$W$1,P210&lt;$W$2,$V$1),(IF(AND($N$2&gt;=$T$6,$N$2&lt;$U$6),_xlfn.IFS(P210&gt;=$AD$6,$AD$1,P210&gt;=$AC$6,$AC$1,P210&gt;=$AB$6,$AB$1,P210&gt;=$AA$6,$AA$1,P210&gt;=$Z$6,$Z$1,P210&gt;=$Y$6,$Y$1,P210&gt;=$X$6,$X$1,P210&gt;=$W$6,$W$1,P210&lt;$W$2,$V$1),(IF(AND($N$2&gt;=$T$7,$N$2&lt;$U$7),_xlfn.IFS(P210&gt;=$AD$7,$AD$1,P210&gt;=$AC$7,$AC$1,P210&gt;=$AB$7,$AB$1,P210&gt;=$AA$7,$AA$1,P210&gt;=$Z$7,$Z$1,P210&gt;=$Y$7,$Y$1,P210&gt;=$X$7,$X$1,P210&gt;=$W$7,$W$1,P210&lt;$W$2,$V$1),(IF(AND($N$2&gt;=$T$8,$N$2&lt;$U$8),_xlfn.IFS(P210&gt;=$AD$8,$AD$1,P210&gt;=$AC$8,$AC$1,P210&gt;=$AB$8,$AB$1,P210&gt;=$AA$8,$AA$1,P210&gt;=$Z$8,$Z$1,P210&gt;=$Y$8,$Y$1,P210&gt;=$X$8,$X$1,P210&gt;=$W$8,$W$1,P210&lt;$W$2,$V$1),(IF(AND($N$2&gt;=$T$9,$N$2&lt;$U$9),_xlfn.IFS(P210&gt;=$AD$9,$AD$1,P210&gt;=$AC$9,$AC$1,P210&gt;=$AB$9,$AB$1,P210&gt;=$AA$9,$AA$1,P210&gt;=$Z$9,$Z$1,P210&gt;=$Y$9,$Y$1,P210&gt;=$X$9,$X$1,P210&gt;=$W$9,$W$1),$W$1))))))))))))))),IF(AND($N$2&gt;=$T$2,$N$2&lt;=$U$2),IF(P210&gt;=$W$2,$W$1,$V$1),IF(AND($N$2&gt;=$T$3,$N$2&lt;$U$3),IF(P210&gt;=$W$3,$W$1,$V$1),IF(AND($N$2&gt;=$T$4,$N$2&lt;$U$4),IF(P210&gt;=$W$4,$W$1,$V$1),IF(AND($N$2&gt;=$T$5,$N$2&lt;$U$5),IF(P210&gt;=$W$5,$W$1,$V$1),IF(AND($N$2&gt;=$T$6,$N$2&lt;$U$6),IF(P210&gt;=$W$6,$W$1,$V$1),IF(AND($N$2&gt;=$T$7,$N$2&lt;$U$7),IF(P210&gt;=$W$7,$W$1,$V$1),IF(AND($N$2&gt;=$T$8,$N$2&lt;$U$8),IF(P210&gt;=$W$8,$W$1,$V$1),IF(AND($N$2&gt;=$T$9,$N$2&lt;$U$9),IF(P210&gt;=$W$9,$W$1,$V$1),""))))))))),"")</f>
        <v>FF</v>
      </c>
      <c r="M210" s="9" t="str" cm="1">
        <f t="array" ref="M210">IF(E210&lt;&gt;"",IF(AND(E210&lt;&gt;"GR",E210&gt;=40,J210&gt;=30),_xlfn.IFS(Q210&gt;=$AG$2,$AD$19,Q210&gt;=$AG$3,$AC$19,Q210&gt;=$AG$4,$AB$19,Q210&gt;=$AG$5,$AA$19,Q210&gt;=$AG$6,$Z$19,Q210&gt;=$AG$7,$Y$19,Q210&gt;=$AG$8,$X$19,Q210&gt;=$AG$9,$V$19),L210),"")</f>
        <v>DD</v>
      </c>
      <c r="N210" s="9"/>
      <c r="O210" s="9"/>
      <c r="P210" s="9">
        <f t="shared" si="29"/>
        <v>30</v>
      </c>
      <c r="Q210" s="9">
        <f t="shared" si="30"/>
        <v>41</v>
      </c>
      <c r="R210" s="9">
        <f t="shared" si="31"/>
        <v>-2</v>
      </c>
    </row>
    <row r="211" spans="1:18" x14ac:dyDescent="0.35">
      <c r="A211" s="3" t="s">
        <v>8</v>
      </c>
      <c r="B211" s="3">
        <v>210</v>
      </c>
      <c r="C211" s="3">
        <v>15</v>
      </c>
      <c r="D211" s="3">
        <v>19</v>
      </c>
      <c r="E211" s="3">
        <v>45</v>
      </c>
      <c r="F211" s="22">
        <f t="shared" si="32"/>
        <v>45</v>
      </c>
      <c r="G211" s="22">
        <f t="shared" si="33"/>
        <v>15</v>
      </c>
      <c r="H211" s="22">
        <f t="shared" si="34"/>
        <v>19</v>
      </c>
      <c r="I211" s="9">
        <f t="shared" si="35"/>
        <v>17.399999999999999</v>
      </c>
      <c r="J211" s="9">
        <f t="shared" si="27"/>
        <v>33</v>
      </c>
      <c r="K211" s="10">
        <f t="shared" si="28"/>
        <v>302.75999999999993</v>
      </c>
      <c r="L211" s="9" t="str" cm="1">
        <f t="array" ref="L211">IF(D211&lt;&gt;"",IF(AND(H211&gt;=40,I211&gt;=30),IF(AND($N$2&gt;=$T$2,$N$2&lt;=$U$2),_xlfn.IFS(P211&gt;=$AD$2,$AD$1,P211&gt;=$AC$2,$AC$1,P211&gt;=$AB$2,$AB$1,P211&gt;=$AA$2,$AA$1,P211&gt;=$Z$2,$Z$1,P211&gt;=$Y$2,$Y$1,P211&gt;=$X$2,$X$1,P211&gt;=$W$2,$W$1,P211&lt;$W$2,$V$1),(IF(AND($N$2&gt;=$T$3,$N$2&lt;$U$3),_xlfn.IFS(P211&gt;=$AD$3,$AD$1,P211&gt;=$AC$3,$AC$1,P211&gt;=$AB$3,$AB$1,P211&gt;=$AA$3,$AA$1,P211&gt;=$Z$3,$Z$1,P211&gt;=$Y$3,$Y$1,P211&gt;=$X$3,$X$1,P211&gt;=$W$3,$W$1,P211&lt;$W$2,$V$1),(IF(AND($N$2&gt;=$T$4,$N$2&lt;$U$4),_xlfn.IFS(P211&gt;=$AD$4,$AD$1,P211&gt;=$AC$4,$AC$1,P211&gt;=$AB$4,$AB$1,P211&gt;=$AA$4,$AA$1,P211&gt;=$Z$4,$Z$1,P211&gt;=$Y$4,$Y$1,P211&gt;=$X$4,$X$1,P211&gt;=$W$4,$W$1,P211&lt;$W$2,$V$1),(IF(AND($N$2&gt;=$T$5,$N$2&lt;$U$5),_xlfn.IFS(P211&gt;=$AD$5,$AD$1,P211&gt;=$AC$5,$AC$1,P211&gt;=$AB$5,$AB$1,P211&gt;=$AA$5,$AA$1,P211&gt;=$Z$5,$Z$1,P211&gt;=$Y$5,$Y$1,P211&gt;=$X$5,$X$1,P211&gt;=$W$5,$W$1,P211&lt;$W$2,$V$1),(IF(AND($N$2&gt;=$T$6,$N$2&lt;$U$6),_xlfn.IFS(P211&gt;=$AD$6,$AD$1,P211&gt;=$AC$6,$AC$1,P211&gt;=$AB$6,$AB$1,P211&gt;=$AA$6,$AA$1,P211&gt;=$Z$6,$Z$1,P211&gt;=$Y$6,$Y$1,P211&gt;=$X$6,$X$1,P211&gt;=$W$6,$W$1,P211&lt;$W$2,$V$1),(IF(AND($N$2&gt;=$T$7,$N$2&lt;$U$7),_xlfn.IFS(P211&gt;=$AD$7,$AD$1,P211&gt;=$AC$7,$AC$1,P211&gt;=$AB$7,$AB$1,P211&gt;=$AA$7,$AA$1,P211&gt;=$Z$7,$Z$1,P211&gt;=$Y$7,$Y$1,P211&gt;=$X$7,$X$1,P211&gt;=$W$7,$W$1,P211&lt;$W$2,$V$1),(IF(AND($N$2&gt;=$T$8,$N$2&lt;$U$8),_xlfn.IFS(P211&gt;=$AD$8,$AD$1,P211&gt;=$AC$8,$AC$1,P211&gt;=$AB$8,$AB$1,P211&gt;=$AA$8,$AA$1,P211&gt;=$Z$8,$Z$1,P211&gt;=$Y$8,$Y$1,P211&gt;=$X$8,$X$1,P211&gt;=$W$8,$W$1,P211&lt;$W$2,$V$1),(IF(AND($N$2&gt;=$T$9,$N$2&lt;$U$9),_xlfn.IFS(P211&gt;=$AD$9,$AD$1,P211&gt;=$AC$9,$AC$1,P211&gt;=$AB$9,$AB$1,P211&gt;=$AA$9,$AA$1,P211&gt;=$Z$9,$Z$1,P211&gt;=$Y$9,$Y$1,P211&gt;=$X$9,$X$1,P211&gt;=$W$9,$W$1),$W$1))))))))))))))),IF(AND($N$2&gt;=$T$2,$N$2&lt;=$U$2),IF(P211&gt;=$W$2,$W$1,$V$1),IF(AND($N$2&gt;=$T$3,$N$2&lt;$U$3),IF(P211&gt;=$W$3,$W$1,$V$1),IF(AND($N$2&gt;=$T$4,$N$2&lt;$U$4),IF(P211&gt;=$W$4,$W$1,$V$1),IF(AND($N$2&gt;=$T$5,$N$2&lt;$U$5),IF(P211&gt;=$W$5,$W$1,$V$1),IF(AND($N$2&gt;=$T$6,$N$2&lt;$U$6),IF(P211&gt;=$W$6,$W$1,$V$1),IF(AND($N$2&gt;=$T$7,$N$2&lt;$U$7),IF(P211&gt;=$W$7,$W$1,$V$1),IF(AND($N$2&gt;=$T$8,$N$2&lt;$U$8),IF(P211&gt;=$W$8,$W$1,$V$1),IF(AND($N$2&gt;=$T$9,$N$2&lt;$U$9),IF(P211&gt;=$W$9,$W$1,$V$1),""))))))))),"")</f>
        <v>FF</v>
      </c>
      <c r="M211" s="9" t="str" cm="1">
        <f t="array" ref="M211">IF(E211&lt;&gt;"",IF(AND(E211&lt;&gt;"GR",E211&gt;=40,J211&gt;=30),_xlfn.IFS(Q211&gt;=$AG$2,$AD$19,Q211&gt;=$AG$3,$AC$19,Q211&gt;=$AG$4,$AB$19,Q211&gt;=$AG$5,$AA$19,Q211&gt;=$AG$6,$Z$19,Q211&gt;=$AG$7,$Y$19,Q211&gt;=$AG$8,$X$19,Q211&gt;=$AG$9,$V$19),L211),"")</f>
        <v>DD</v>
      </c>
      <c r="N211" s="9"/>
      <c r="O211" s="9"/>
      <c r="P211" s="9">
        <f t="shared" si="29"/>
        <v>30</v>
      </c>
      <c r="Q211" s="9">
        <f t="shared" si="30"/>
        <v>41</v>
      </c>
      <c r="R211" s="9">
        <f t="shared" si="31"/>
        <v>-2.0099999999999998</v>
      </c>
    </row>
    <row r="212" spans="1:18" x14ac:dyDescent="0.35">
      <c r="A212" s="3" t="s">
        <v>8</v>
      </c>
      <c r="B212" s="3">
        <v>211</v>
      </c>
      <c r="C212" s="3">
        <v>15</v>
      </c>
      <c r="D212" s="3">
        <v>45</v>
      </c>
      <c r="E212" s="3" t="s">
        <v>34</v>
      </c>
      <c r="F212" s="22">
        <f t="shared" si="32"/>
        <v>45</v>
      </c>
      <c r="G212" s="22">
        <f t="shared" si="33"/>
        <v>15</v>
      </c>
      <c r="H212" s="22">
        <f t="shared" si="34"/>
        <v>45</v>
      </c>
      <c r="I212" s="9">
        <f t="shared" si="35"/>
        <v>33</v>
      </c>
      <c r="J212" s="9">
        <f t="shared" si="27"/>
        <v>33</v>
      </c>
      <c r="K212" s="10">
        <f t="shared" si="28"/>
        <v>1089</v>
      </c>
      <c r="L212" s="9" t="str" cm="1">
        <f t="array" ref="L212">IF(D212&lt;&gt;"",IF(AND(H212&gt;=40,I212&gt;=30),IF(AND($N$2&gt;=$T$2,$N$2&lt;=$U$2),_xlfn.IFS(P212&gt;=$AD$2,$AD$1,P212&gt;=$AC$2,$AC$1,P212&gt;=$AB$2,$AB$1,P212&gt;=$AA$2,$AA$1,P212&gt;=$Z$2,$Z$1,P212&gt;=$Y$2,$Y$1,P212&gt;=$X$2,$X$1,P212&gt;=$W$2,$W$1,P212&lt;$W$2,$V$1),(IF(AND($N$2&gt;=$T$3,$N$2&lt;$U$3),_xlfn.IFS(P212&gt;=$AD$3,$AD$1,P212&gt;=$AC$3,$AC$1,P212&gt;=$AB$3,$AB$1,P212&gt;=$AA$3,$AA$1,P212&gt;=$Z$3,$Z$1,P212&gt;=$Y$3,$Y$1,P212&gt;=$X$3,$X$1,P212&gt;=$W$3,$W$1,P212&lt;$W$2,$V$1),(IF(AND($N$2&gt;=$T$4,$N$2&lt;$U$4),_xlfn.IFS(P212&gt;=$AD$4,$AD$1,P212&gt;=$AC$4,$AC$1,P212&gt;=$AB$4,$AB$1,P212&gt;=$AA$4,$AA$1,P212&gt;=$Z$4,$Z$1,P212&gt;=$Y$4,$Y$1,P212&gt;=$X$4,$X$1,P212&gt;=$W$4,$W$1,P212&lt;$W$2,$V$1),(IF(AND($N$2&gt;=$T$5,$N$2&lt;$U$5),_xlfn.IFS(P212&gt;=$AD$5,$AD$1,P212&gt;=$AC$5,$AC$1,P212&gt;=$AB$5,$AB$1,P212&gt;=$AA$5,$AA$1,P212&gt;=$Z$5,$Z$1,P212&gt;=$Y$5,$Y$1,P212&gt;=$X$5,$X$1,P212&gt;=$W$5,$W$1,P212&lt;$W$2,$V$1),(IF(AND($N$2&gt;=$T$6,$N$2&lt;$U$6),_xlfn.IFS(P212&gt;=$AD$6,$AD$1,P212&gt;=$AC$6,$AC$1,P212&gt;=$AB$6,$AB$1,P212&gt;=$AA$6,$AA$1,P212&gt;=$Z$6,$Z$1,P212&gt;=$Y$6,$Y$1,P212&gt;=$X$6,$X$1,P212&gt;=$W$6,$W$1,P212&lt;$W$2,$V$1),(IF(AND($N$2&gt;=$T$7,$N$2&lt;$U$7),_xlfn.IFS(P212&gt;=$AD$7,$AD$1,P212&gt;=$AC$7,$AC$1,P212&gt;=$AB$7,$AB$1,P212&gt;=$AA$7,$AA$1,P212&gt;=$Z$7,$Z$1,P212&gt;=$Y$7,$Y$1,P212&gt;=$X$7,$X$1,P212&gt;=$W$7,$W$1,P212&lt;$W$2,$V$1),(IF(AND($N$2&gt;=$T$8,$N$2&lt;$U$8),_xlfn.IFS(P212&gt;=$AD$8,$AD$1,P212&gt;=$AC$8,$AC$1,P212&gt;=$AB$8,$AB$1,P212&gt;=$AA$8,$AA$1,P212&gt;=$Z$8,$Z$1,P212&gt;=$Y$8,$Y$1,P212&gt;=$X$8,$X$1,P212&gt;=$W$8,$W$1,P212&lt;$W$2,$V$1),(IF(AND($N$2&gt;=$T$9,$N$2&lt;$U$9),_xlfn.IFS(P212&gt;=$AD$9,$AD$1,P212&gt;=$AC$9,$AC$1,P212&gt;=$AB$9,$AB$1,P212&gt;=$AA$9,$AA$1,P212&gt;=$Z$9,$Z$1,P212&gt;=$Y$9,$Y$1,P212&gt;=$X$9,$X$1,P212&gt;=$W$9,$W$1),$W$1))))))))))))))),IF(AND($N$2&gt;=$T$2,$N$2&lt;=$U$2),IF(P212&gt;=$W$2,$W$1,$V$1),IF(AND($N$2&gt;=$T$3,$N$2&lt;$U$3),IF(P212&gt;=$W$3,$W$1,$V$1),IF(AND($N$2&gt;=$T$4,$N$2&lt;$U$4),IF(P212&gt;=$W$4,$W$1,$V$1),IF(AND($N$2&gt;=$T$5,$N$2&lt;$U$5),IF(P212&gt;=$W$5,$W$1,$V$1),IF(AND($N$2&gt;=$T$6,$N$2&lt;$U$6),IF(P212&gt;=$W$6,$W$1,$V$1),IF(AND($N$2&gt;=$T$7,$N$2&lt;$U$7),IF(P212&gt;=$W$7,$W$1,$V$1),IF(AND($N$2&gt;=$T$8,$N$2&lt;$U$8),IF(P212&gt;=$W$8,$W$1,$V$1),IF(AND($N$2&gt;=$T$9,$N$2&lt;$U$9),IF(P212&gt;=$W$9,$W$1,$V$1),""))))))))),"")</f>
        <v>DD</v>
      </c>
      <c r="M212" s="9" t="str" cm="1">
        <f t="array" ref="M212">IF(E212&lt;&gt;"",IF(AND(E212&lt;&gt;"GR",E212&gt;=40,J212&gt;=30),_xlfn.IFS(Q212&gt;=$AG$2,$AD$19,Q212&gt;=$AG$3,$AC$19,Q212&gt;=$AG$4,$AB$19,Q212&gt;=$AG$5,$AA$19,Q212&gt;=$AG$6,$Z$19,Q212&gt;=$AG$7,$Y$19,Q212&gt;=$AG$8,$X$19,Q212&gt;=$AG$9,$V$19),L212),"")</f>
        <v>DD</v>
      </c>
      <c r="N212" s="9"/>
      <c r="O212" s="9"/>
      <c r="P212" s="9">
        <f t="shared" si="29"/>
        <v>41</v>
      </c>
      <c r="Q212" s="9">
        <f t="shared" si="30"/>
        <v>41</v>
      </c>
      <c r="R212" s="9">
        <f t="shared" si="31"/>
        <v>-0.94</v>
      </c>
    </row>
    <row r="213" spans="1:18" x14ac:dyDescent="0.35">
      <c r="A213" s="3" t="s">
        <v>8</v>
      </c>
      <c r="B213" s="3">
        <v>212</v>
      </c>
      <c r="C213" s="3">
        <v>7</v>
      </c>
      <c r="D213" s="3">
        <v>33</v>
      </c>
      <c r="E213" s="3">
        <v>50</v>
      </c>
      <c r="F213" s="22">
        <f t="shared" si="32"/>
        <v>50</v>
      </c>
      <c r="G213" s="22">
        <f t="shared" si="33"/>
        <v>7</v>
      </c>
      <c r="H213" s="22">
        <f t="shared" si="34"/>
        <v>33</v>
      </c>
      <c r="I213" s="9">
        <f t="shared" si="35"/>
        <v>22.6</v>
      </c>
      <c r="J213" s="9">
        <f t="shared" si="27"/>
        <v>32.799999999999997</v>
      </c>
      <c r="K213" s="10">
        <f t="shared" si="28"/>
        <v>510.76000000000005</v>
      </c>
      <c r="L213" s="9" t="str" cm="1">
        <f t="array" ref="L213">IF(D213&lt;&gt;"",IF(AND(H213&gt;=40,I213&gt;=30),IF(AND($N$2&gt;=$T$2,$N$2&lt;=$U$2),_xlfn.IFS(P213&gt;=$AD$2,$AD$1,P213&gt;=$AC$2,$AC$1,P213&gt;=$AB$2,$AB$1,P213&gt;=$AA$2,$AA$1,P213&gt;=$Z$2,$Z$1,P213&gt;=$Y$2,$Y$1,P213&gt;=$X$2,$X$1,P213&gt;=$W$2,$W$1,P213&lt;$W$2,$V$1),(IF(AND($N$2&gt;=$T$3,$N$2&lt;$U$3),_xlfn.IFS(P213&gt;=$AD$3,$AD$1,P213&gt;=$AC$3,$AC$1,P213&gt;=$AB$3,$AB$1,P213&gt;=$AA$3,$AA$1,P213&gt;=$Z$3,$Z$1,P213&gt;=$Y$3,$Y$1,P213&gt;=$X$3,$X$1,P213&gt;=$W$3,$W$1,P213&lt;$W$2,$V$1),(IF(AND($N$2&gt;=$T$4,$N$2&lt;$U$4),_xlfn.IFS(P213&gt;=$AD$4,$AD$1,P213&gt;=$AC$4,$AC$1,P213&gt;=$AB$4,$AB$1,P213&gt;=$AA$4,$AA$1,P213&gt;=$Z$4,$Z$1,P213&gt;=$Y$4,$Y$1,P213&gt;=$X$4,$X$1,P213&gt;=$W$4,$W$1,P213&lt;$W$2,$V$1),(IF(AND($N$2&gt;=$T$5,$N$2&lt;$U$5),_xlfn.IFS(P213&gt;=$AD$5,$AD$1,P213&gt;=$AC$5,$AC$1,P213&gt;=$AB$5,$AB$1,P213&gt;=$AA$5,$AA$1,P213&gt;=$Z$5,$Z$1,P213&gt;=$Y$5,$Y$1,P213&gt;=$X$5,$X$1,P213&gt;=$W$5,$W$1,P213&lt;$W$2,$V$1),(IF(AND($N$2&gt;=$T$6,$N$2&lt;$U$6),_xlfn.IFS(P213&gt;=$AD$6,$AD$1,P213&gt;=$AC$6,$AC$1,P213&gt;=$AB$6,$AB$1,P213&gt;=$AA$6,$AA$1,P213&gt;=$Z$6,$Z$1,P213&gt;=$Y$6,$Y$1,P213&gt;=$X$6,$X$1,P213&gt;=$W$6,$W$1,P213&lt;$W$2,$V$1),(IF(AND($N$2&gt;=$T$7,$N$2&lt;$U$7),_xlfn.IFS(P213&gt;=$AD$7,$AD$1,P213&gt;=$AC$7,$AC$1,P213&gt;=$AB$7,$AB$1,P213&gt;=$AA$7,$AA$1,P213&gt;=$Z$7,$Z$1,P213&gt;=$Y$7,$Y$1,P213&gt;=$X$7,$X$1,P213&gt;=$W$7,$W$1,P213&lt;$W$2,$V$1),(IF(AND($N$2&gt;=$T$8,$N$2&lt;$U$8),_xlfn.IFS(P213&gt;=$AD$8,$AD$1,P213&gt;=$AC$8,$AC$1,P213&gt;=$AB$8,$AB$1,P213&gt;=$AA$8,$AA$1,P213&gt;=$Z$8,$Z$1,P213&gt;=$Y$8,$Y$1,P213&gt;=$X$8,$X$1,P213&gt;=$W$8,$W$1,P213&lt;$W$2,$V$1),(IF(AND($N$2&gt;=$T$9,$N$2&lt;$U$9),_xlfn.IFS(P213&gt;=$AD$9,$AD$1,P213&gt;=$AC$9,$AC$1,P213&gt;=$AB$9,$AB$1,P213&gt;=$AA$9,$AA$1,P213&gt;=$Z$9,$Z$1,P213&gt;=$Y$9,$Y$1,P213&gt;=$X$9,$X$1,P213&gt;=$W$9,$W$1),$W$1))))))))))))))),IF(AND($N$2&gt;=$T$2,$N$2&lt;=$U$2),IF(P213&gt;=$W$2,$W$1,$V$1),IF(AND($N$2&gt;=$T$3,$N$2&lt;$U$3),IF(P213&gt;=$W$3,$W$1,$V$1),IF(AND($N$2&gt;=$T$4,$N$2&lt;$U$4),IF(P213&gt;=$W$4,$W$1,$V$1),IF(AND($N$2&gt;=$T$5,$N$2&lt;$U$5),IF(P213&gt;=$W$5,$W$1,$V$1),IF(AND($N$2&gt;=$T$6,$N$2&lt;$U$6),IF(P213&gt;=$W$6,$W$1,$V$1),IF(AND($N$2&gt;=$T$7,$N$2&lt;$U$7),IF(P213&gt;=$W$7,$W$1,$V$1),IF(AND($N$2&gt;=$T$8,$N$2&lt;$U$8),IF(P213&gt;=$W$8,$W$1,$V$1),IF(AND($N$2&gt;=$T$9,$N$2&lt;$U$9),IF(P213&gt;=$W$9,$W$1,$V$1),""))))))))),"")</f>
        <v>FF</v>
      </c>
      <c r="M213" s="9" t="str" cm="1">
        <f t="array" ref="M213">IF(E213&lt;&gt;"",IF(AND(E213&lt;&gt;"GR",E213&gt;=40,J213&gt;=30),_xlfn.IFS(Q213&gt;=$AG$2,$AD$19,Q213&gt;=$AG$3,$AC$19,Q213&gt;=$AG$4,$AB$19,Q213&gt;=$AG$5,$AA$19,Q213&gt;=$AG$6,$Z$19,Q213&gt;=$AG$7,$Y$19,Q213&gt;=$AG$8,$X$19,Q213&gt;=$AG$9,$V$19),L213),"")</f>
        <v>DD</v>
      </c>
      <c r="N213" s="9"/>
      <c r="O213" s="9"/>
      <c r="P213" s="9">
        <f t="shared" si="29"/>
        <v>33</v>
      </c>
      <c r="Q213" s="9">
        <f t="shared" si="30"/>
        <v>40</v>
      </c>
      <c r="R213" s="9">
        <f t="shared" si="31"/>
        <v>-1.65</v>
      </c>
    </row>
    <row r="214" spans="1:18" x14ac:dyDescent="0.35">
      <c r="A214" s="3" t="s">
        <v>8</v>
      </c>
      <c r="B214" s="3">
        <v>213</v>
      </c>
      <c r="C214" s="3">
        <v>32</v>
      </c>
      <c r="D214" s="3">
        <v>29</v>
      </c>
      <c r="E214" s="3">
        <v>33</v>
      </c>
      <c r="F214" s="22">
        <f t="shared" si="32"/>
        <v>33</v>
      </c>
      <c r="G214" s="22">
        <f t="shared" si="33"/>
        <v>32</v>
      </c>
      <c r="H214" s="22">
        <f t="shared" si="34"/>
        <v>29</v>
      </c>
      <c r="I214" s="9">
        <f t="shared" si="35"/>
        <v>30.2</v>
      </c>
      <c r="J214" s="9">
        <f t="shared" si="27"/>
        <v>32.6</v>
      </c>
      <c r="K214" s="10">
        <f t="shared" si="28"/>
        <v>912.04</v>
      </c>
      <c r="L214" s="9" t="str" cm="1">
        <f t="array" ref="L214">IF(D214&lt;&gt;"",IF(AND(H214&gt;=40,I214&gt;=30),IF(AND($N$2&gt;=$T$2,$N$2&lt;=$U$2),_xlfn.IFS(P214&gt;=$AD$2,$AD$1,P214&gt;=$AC$2,$AC$1,P214&gt;=$AB$2,$AB$1,P214&gt;=$AA$2,$AA$1,P214&gt;=$Z$2,$Z$1,P214&gt;=$Y$2,$Y$1,P214&gt;=$X$2,$X$1,P214&gt;=$W$2,$W$1,P214&lt;$W$2,$V$1),(IF(AND($N$2&gt;=$T$3,$N$2&lt;$U$3),_xlfn.IFS(P214&gt;=$AD$3,$AD$1,P214&gt;=$AC$3,$AC$1,P214&gt;=$AB$3,$AB$1,P214&gt;=$AA$3,$AA$1,P214&gt;=$Z$3,$Z$1,P214&gt;=$Y$3,$Y$1,P214&gt;=$X$3,$X$1,P214&gt;=$W$3,$W$1,P214&lt;$W$2,$V$1),(IF(AND($N$2&gt;=$T$4,$N$2&lt;$U$4),_xlfn.IFS(P214&gt;=$AD$4,$AD$1,P214&gt;=$AC$4,$AC$1,P214&gt;=$AB$4,$AB$1,P214&gt;=$AA$4,$AA$1,P214&gt;=$Z$4,$Z$1,P214&gt;=$Y$4,$Y$1,P214&gt;=$X$4,$X$1,P214&gt;=$W$4,$W$1,P214&lt;$W$2,$V$1),(IF(AND($N$2&gt;=$T$5,$N$2&lt;$U$5),_xlfn.IFS(P214&gt;=$AD$5,$AD$1,P214&gt;=$AC$5,$AC$1,P214&gt;=$AB$5,$AB$1,P214&gt;=$AA$5,$AA$1,P214&gt;=$Z$5,$Z$1,P214&gt;=$Y$5,$Y$1,P214&gt;=$X$5,$X$1,P214&gt;=$W$5,$W$1,P214&lt;$W$2,$V$1),(IF(AND($N$2&gt;=$T$6,$N$2&lt;$U$6),_xlfn.IFS(P214&gt;=$AD$6,$AD$1,P214&gt;=$AC$6,$AC$1,P214&gt;=$AB$6,$AB$1,P214&gt;=$AA$6,$AA$1,P214&gt;=$Z$6,$Z$1,P214&gt;=$Y$6,$Y$1,P214&gt;=$X$6,$X$1,P214&gt;=$W$6,$W$1,P214&lt;$W$2,$V$1),(IF(AND($N$2&gt;=$T$7,$N$2&lt;$U$7),_xlfn.IFS(P214&gt;=$AD$7,$AD$1,P214&gt;=$AC$7,$AC$1,P214&gt;=$AB$7,$AB$1,P214&gt;=$AA$7,$AA$1,P214&gt;=$Z$7,$Z$1,P214&gt;=$Y$7,$Y$1,P214&gt;=$X$7,$X$1,P214&gt;=$W$7,$W$1,P214&lt;$W$2,$V$1),(IF(AND($N$2&gt;=$T$8,$N$2&lt;$U$8),_xlfn.IFS(P214&gt;=$AD$8,$AD$1,P214&gt;=$AC$8,$AC$1,P214&gt;=$AB$8,$AB$1,P214&gt;=$AA$8,$AA$1,P214&gt;=$Z$8,$Z$1,P214&gt;=$Y$8,$Y$1,P214&gt;=$X$8,$X$1,P214&gt;=$W$8,$W$1,P214&lt;$W$2,$V$1),(IF(AND($N$2&gt;=$T$9,$N$2&lt;$U$9),_xlfn.IFS(P214&gt;=$AD$9,$AD$1,P214&gt;=$AC$9,$AC$1,P214&gt;=$AB$9,$AB$1,P214&gt;=$AA$9,$AA$1,P214&gt;=$Z$9,$Z$1,P214&gt;=$Y$9,$Y$1,P214&gt;=$X$9,$X$1,P214&gt;=$W$9,$W$1),$W$1))))))))))))))),IF(AND($N$2&gt;=$T$2,$N$2&lt;=$U$2),IF(P214&gt;=$W$2,$W$1,$V$1),IF(AND($N$2&gt;=$T$3,$N$2&lt;$U$3),IF(P214&gt;=$W$3,$W$1,$V$1),IF(AND($N$2&gt;=$T$4,$N$2&lt;$U$4),IF(P214&gt;=$W$4,$W$1,$V$1),IF(AND($N$2&gt;=$T$5,$N$2&lt;$U$5),IF(P214&gt;=$W$5,$W$1,$V$1),IF(AND($N$2&gt;=$T$6,$N$2&lt;$U$6),IF(P214&gt;=$W$6,$W$1,$V$1),IF(AND($N$2&gt;=$T$7,$N$2&lt;$U$7),IF(P214&gt;=$W$7,$W$1,$V$1),IF(AND($N$2&gt;=$T$8,$N$2&lt;$U$8),IF(P214&gt;=$W$8,$W$1,$V$1),IF(AND($N$2&gt;=$T$9,$N$2&lt;$U$9),IF(P214&gt;=$W$9,$W$1,$V$1),""))))))))),"")</f>
        <v>FD</v>
      </c>
      <c r="M214" s="9" t="str" cm="1">
        <f t="array" ref="M214">IF(E214&lt;&gt;"",IF(AND(E214&lt;&gt;"GR",E214&gt;=40,J214&gt;=30),_xlfn.IFS(Q214&gt;=$AG$2,$AD$19,Q214&gt;=$AG$3,$AC$19,Q214&gt;=$AG$4,$AB$19,Q214&gt;=$AG$5,$AA$19,Q214&gt;=$AG$6,$Z$19,Q214&gt;=$AG$7,$Y$19,Q214&gt;=$AG$8,$X$19,Q214&gt;=$AG$9,$V$19),L214),"")</f>
        <v>FD</v>
      </c>
      <c r="N214" s="9"/>
      <c r="O214" s="9"/>
      <c r="P214" s="9">
        <f t="shared" si="29"/>
        <v>39</v>
      </c>
      <c r="Q214" s="9">
        <f t="shared" si="30"/>
        <v>40</v>
      </c>
      <c r="R214" s="9">
        <f t="shared" si="31"/>
        <v>-1.1299999999999999</v>
      </c>
    </row>
    <row r="215" spans="1:18" x14ac:dyDescent="0.35">
      <c r="A215" s="3" t="s">
        <v>8</v>
      </c>
      <c r="B215" s="3">
        <v>214</v>
      </c>
      <c r="C215" s="3">
        <v>5</v>
      </c>
      <c r="D215" s="3">
        <v>50</v>
      </c>
      <c r="E215" s="3" t="s">
        <v>34</v>
      </c>
      <c r="F215" s="22">
        <f t="shared" si="32"/>
        <v>50</v>
      </c>
      <c r="G215" s="22">
        <f t="shared" si="33"/>
        <v>5</v>
      </c>
      <c r="H215" s="22">
        <f t="shared" si="34"/>
        <v>50</v>
      </c>
      <c r="I215" s="9">
        <f t="shared" si="35"/>
        <v>32</v>
      </c>
      <c r="J215" s="9">
        <f t="shared" si="27"/>
        <v>32</v>
      </c>
      <c r="K215" s="10">
        <f t="shared" si="28"/>
        <v>1024</v>
      </c>
      <c r="L215" s="9" t="str" cm="1">
        <f t="array" ref="L215">IF(D215&lt;&gt;"",IF(AND(H215&gt;=40,I215&gt;=30),IF(AND($N$2&gt;=$T$2,$N$2&lt;=$U$2),_xlfn.IFS(P215&gt;=$AD$2,$AD$1,P215&gt;=$AC$2,$AC$1,P215&gt;=$AB$2,$AB$1,P215&gt;=$AA$2,$AA$1,P215&gt;=$Z$2,$Z$1,P215&gt;=$Y$2,$Y$1,P215&gt;=$X$2,$X$1,P215&gt;=$W$2,$W$1,P215&lt;$W$2,$V$1),(IF(AND($N$2&gt;=$T$3,$N$2&lt;$U$3),_xlfn.IFS(P215&gt;=$AD$3,$AD$1,P215&gt;=$AC$3,$AC$1,P215&gt;=$AB$3,$AB$1,P215&gt;=$AA$3,$AA$1,P215&gt;=$Z$3,$Z$1,P215&gt;=$Y$3,$Y$1,P215&gt;=$X$3,$X$1,P215&gt;=$W$3,$W$1,P215&lt;$W$2,$V$1),(IF(AND($N$2&gt;=$T$4,$N$2&lt;$U$4),_xlfn.IFS(P215&gt;=$AD$4,$AD$1,P215&gt;=$AC$4,$AC$1,P215&gt;=$AB$4,$AB$1,P215&gt;=$AA$4,$AA$1,P215&gt;=$Z$4,$Z$1,P215&gt;=$Y$4,$Y$1,P215&gt;=$X$4,$X$1,P215&gt;=$W$4,$W$1,P215&lt;$W$2,$V$1),(IF(AND($N$2&gt;=$T$5,$N$2&lt;$U$5),_xlfn.IFS(P215&gt;=$AD$5,$AD$1,P215&gt;=$AC$5,$AC$1,P215&gt;=$AB$5,$AB$1,P215&gt;=$AA$5,$AA$1,P215&gt;=$Z$5,$Z$1,P215&gt;=$Y$5,$Y$1,P215&gt;=$X$5,$X$1,P215&gt;=$W$5,$W$1,P215&lt;$W$2,$V$1),(IF(AND($N$2&gt;=$T$6,$N$2&lt;$U$6),_xlfn.IFS(P215&gt;=$AD$6,$AD$1,P215&gt;=$AC$6,$AC$1,P215&gt;=$AB$6,$AB$1,P215&gt;=$AA$6,$AA$1,P215&gt;=$Z$6,$Z$1,P215&gt;=$Y$6,$Y$1,P215&gt;=$X$6,$X$1,P215&gt;=$W$6,$W$1,P215&lt;$W$2,$V$1),(IF(AND($N$2&gt;=$T$7,$N$2&lt;$U$7),_xlfn.IFS(P215&gt;=$AD$7,$AD$1,P215&gt;=$AC$7,$AC$1,P215&gt;=$AB$7,$AB$1,P215&gt;=$AA$7,$AA$1,P215&gt;=$Z$7,$Z$1,P215&gt;=$Y$7,$Y$1,P215&gt;=$X$7,$X$1,P215&gt;=$W$7,$W$1,P215&lt;$W$2,$V$1),(IF(AND($N$2&gt;=$T$8,$N$2&lt;$U$8),_xlfn.IFS(P215&gt;=$AD$8,$AD$1,P215&gt;=$AC$8,$AC$1,P215&gt;=$AB$8,$AB$1,P215&gt;=$AA$8,$AA$1,P215&gt;=$Z$8,$Z$1,P215&gt;=$Y$8,$Y$1,P215&gt;=$X$8,$X$1,P215&gt;=$W$8,$W$1,P215&lt;$W$2,$V$1),(IF(AND($N$2&gt;=$T$9,$N$2&lt;$U$9),_xlfn.IFS(P215&gt;=$AD$9,$AD$1,P215&gt;=$AC$9,$AC$1,P215&gt;=$AB$9,$AB$1,P215&gt;=$AA$9,$AA$1,P215&gt;=$Z$9,$Z$1,P215&gt;=$Y$9,$Y$1,P215&gt;=$X$9,$X$1,P215&gt;=$W$9,$W$1),$W$1))))))))))))))),IF(AND($N$2&gt;=$T$2,$N$2&lt;=$U$2),IF(P215&gt;=$W$2,$W$1,$V$1),IF(AND($N$2&gt;=$T$3,$N$2&lt;$U$3),IF(P215&gt;=$W$3,$W$1,$V$1),IF(AND($N$2&gt;=$T$4,$N$2&lt;$U$4),IF(P215&gt;=$W$4,$W$1,$V$1),IF(AND($N$2&gt;=$T$5,$N$2&lt;$U$5),IF(P215&gt;=$W$5,$W$1,$V$1),IF(AND($N$2&gt;=$T$6,$N$2&lt;$U$6),IF(P215&gt;=$W$6,$W$1,$V$1),IF(AND($N$2&gt;=$T$7,$N$2&lt;$U$7),IF(P215&gt;=$W$7,$W$1,$V$1),IF(AND($N$2&gt;=$T$8,$N$2&lt;$U$8),IF(P215&gt;=$W$8,$W$1,$V$1),IF(AND($N$2&gt;=$T$9,$N$2&lt;$U$9),IF(P215&gt;=$W$9,$W$1,$V$1),""))))))))),"")</f>
        <v>DD</v>
      </c>
      <c r="M215" s="9" t="str" cm="1">
        <f t="array" ref="M215">IF(E215&lt;&gt;"",IF(AND(E215&lt;&gt;"GR",E215&gt;=40,J215&gt;=30),_xlfn.IFS(Q215&gt;=$AG$2,$AD$19,Q215&gt;=$AG$3,$AC$19,Q215&gt;=$AG$4,$AB$19,Q215&gt;=$AG$5,$AA$19,Q215&gt;=$AG$6,$Z$19,Q215&gt;=$AG$7,$Y$19,Q215&gt;=$AG$8,$X$19,Q215&gt;=$AG$9,$V$19),L215),"")</f>
        <v>DD</v>
      </c>
      <c r="N215" s="9"/>
      <c r="O215" s="9"/>
      <c r="P215" s="9">
        <f t="shared" si="29"/>
        <v>40</v>
      </c>
      <c r="Q215" s="9">
        <f t="shared" si="30"/>
        <v>40</v>
      </c>
      <c r="R215" s="9">
        <f t="shared" si="31"/>
        <v>-1.01</v>
      </c>
    </row>
    <row r="216" spans="1:18" x14ac:dyDescent="0.35">
      <c r="A216" s="3" t="s">
        <v>8</v>
      </c>
      <c r="B216" s="3">
        <v>215</v>
      </c>
      <c r="C216" s="3">
        <v>12</v>
      </c>
      <c r="D216" s="3">
        <v>23</v>
      </c>
      <c r="E216" s="3">
        <v>45</v>
      </c>
      <c r="F216" s="22">
        <f t="shared" si="32"/>
        <v>45</v>
      </c>
      <c r="G216" s="22">
        <f t="shared" si="33"/>
        <v>12</v>
      </c>
      <c r="H216" s="22">
        <f t="shared" si="34"/>
        <v>23</v>
      </c>
      <c r="I216" s="9">
        <f t="shared" si="35"/>
        <v>18.600000000000001</v>
      </c>
      <c r="J216" s="9">
        <f t="shared" si="27"/>
        <v>31.8</v>
      </c>
      <c r="K216" s="10">
        <f t="shared" si="28"/>
        <v>345.96000000000004</v>
      </c>
      <c r="L216" s="9" t="str" cm="1">
        <f t="array" ref="L216">IF(D216&lt;&gt;"",IF(AND(H216&gt;=40,I216&gt;=30),IF(AND($N$2&gt;=$T$2,$N$2&lt;=$U$2),_xlfn.IFS(P216&gt;=$AD$2,$AD$1,P216&gt;=$AC$2,$AC$1,P216&gt;=$AB$2,$AB$1,P216&gt;=$AA$2,$AA$1,P216&gt;=$Z$2,$Z$1,P216&gt;=$Y$2,$Y$1,P216&gt;=$X$2,$X$1,P216&gt;=$W$2,$W$1,P216&lt;$W$2,$V$1),(IF(AND($N$2&gt;=$T$3,$N$2&lt;$U$3),_xlfn.IFS(P216&gt;=$AD$3,$AD$1,P216&gt;=$AC$3,$AC$1,P216&gt;=$AB$3,$AB$1,P216&gt;=$AA$3,$AA$1,P216&gt;=$Z$3,$Z$1,P216&gt;=$Y$3,$Y$1,P216&gt;=$X$3,$X$1,P216&gt;=$W$3,$W$1,P216&lt;$W$2,$V$1),(IF(AND($N$2&gt;=$T$4,$N$2&lt;$U$4),_xlfn.IFS(P216&gt;=$AD$4,$AD$1,P216&gt;=$AC$4,$AC$1,P216&gt;=$AB$4,$AB$1,P216&gt;=$AA$4,$AA$1,P216&gt;=$Z$4,$Z$1,P216&gt;=$Y$4,$Y$1,P216&gt;=$X$4,$X$1,P216&gt;=$W$4,$W$1,P216&lt;$W$2,$V$1),(IF(AND($N$2&gt;=$T$5,$N$2&lt;$U$5),_xlfn.IFS(P216&gt;=$AD$5,$AD$1,P216&gt;=$AC$5,$AC$1,P216&gt;=$AB$5,$AB$1,P216&gt;=$AA$5,$AA$1,P216&gt;=$Z$5,$Z$1,P216&gt;=$Y$5,$Y$1,P216&gt;=$X$5,$X$1,P216&gt;=$W$5,$W$1,P216&lt;$W$2,$V$1),(IF(AND($N$2&gt;=$T$6,$N$2&lt;$U$6),_xlfn.IFS(P216&gt;=$AD$6,$AD$1,P216&gt;=$AC$6,$AC$1,P216&gt;=$AB$6,$AB$1,P216&gt;=$AA$6,$AA$1,P216&gt;=$Z$6,$Z$1,P216&gt;=$Y$6,$Y$1,P216&gt;=$X$6,$X$1,P216&gt;=$W$6,$W$1,P216&lt;$W$2,$V$1),(IF(AND($N$2&gt;=$T$7,$N$2&lt;$U$7),_xlfn.IFS(P216&gt;=$AD$7,$AD$1,P216&gt;=$AC$7,$AC$1,P216&gt;=$AB$7,$AB$1,P216&gt;=$AA$7,$AA$1,P216&gt;=$Z$7,$Z$1,P216&gt;=$Y$7,$Y$1,P216&gt;=$X$7,$X$1,P216&gt;=$W$7,$W$1,P216&lt;$W$2,$V$1),(IF(AND($N$2&gt;=$T$8,$N$2&lt;$U$8),_xlfn.IFS(P216&gt;=$AD$8,$AD$1,P216&gt;=$AC$8,$AC$1,P216&gt;=$AB$8,$AB$1,P216&gt;=$AA$8,$AA$1,P216&gt;=$Z$8,$Z$1,P216&gt;=$Y$8,$Y$1,P216&gt;=$X$8,$X$1,P216&gt;=$W$8,$W$1,P216&lt;$W$2,$V$1),(IF(AND($N$2&gt;=$T$9,$N$2&lt;$U$9),_xlfn.IFS(P216&gt;=$AD$9,$AD$1,P216&gt;=$AC$9,$AC$1,P216&gt;=$AB$9,$AB$1,P216&gt;=$AA$9,$AA$1,P216&gt;=$Z$9,$Z$1,P216&gt;=$Y$9,$Y$1,P216&gt;=$X$9,$X$1,P216&gt;=$W$9,$W$1),$W$1))))))))))))))),IF(AND($N$2&gt;=$T$2,$N$2&lt;=$U$2),IF(P216&gt;=$W$2,$W$1,$V$1),IF(AND($N$2&gt;=$T$3,$N$2&lt;$U$3),IF(P216&gt;=$W$3,$W$1,$V$1),IF(AND($N$2&gt;=$T$4,$N$2&lt;$U$4),IF(P216&gt;=$W$4,$W$1,$V$1),IF(AND($N$2&gt;=$T$5,$N$2&lt;$U$5),IF(P216&gt;=$W$5,$W$1,$V$1),IF(AND($N$2&gt;=$T$6,$N$2&lt;$U$6),IF(P216&gt;=$W$6,$W$1,$V$1),IF(AND($N$2&gt;=$T$7,$N$2&lt;$U$7),IF(P216&gt;=$W$7,$W$1,$V$1),IF(AND($N$2&gt;=$T$8,$N$2&lt;$U$8),IF(P216&gt;=$W$8,$W$1,$V$1),IF(AND($N$2&gt;=$T$9,$N$2&lt;$U$9),IF(P216&gt;=$W$9,$W$1,$V$1),""))))))))),"")</f>
        <v>FF</v>
      </c>
      <c r="M216" s="9" t="str" cm="1">
        <f t="array" ref="M216">IF(E216&lt;&gt;"",IF(AND(E216&lt;&gt;"GR",E216&gt;=40,J216&gt;=30),_xlfn.IFS(Q216&gt;=$AG$2,$AD$19,Q216&gt;=$AG$3,$AC$19,Q216&gt;=$AG$4,$AB$19,Q216&gt;=$AG$5,$AA$19,Q216&gt;=$AG$6,$Z$19,Q216&gt;=$AG$7,$Y$19,Q216&gt;=$AG$8,$X$19,Q216&gt;=$AG$9,$V$19),L216),"")</f>
        <v>DD</v>
      </c>
      <c r="N216" s="9"/>
      <c r="O216" s="9"/>
      <c r="P216" s="9">
        <f t="shared" si="29"/>
        <v>31</v>
      </c>
      <c r="Q216" s="9">
        <f t="shared" si="30"/>
        <v>40</v>
      </c>
      <c r="R216" s="9">
        <f t="shared" si="31"/>
        <v>-1.93</v>
      </c>
    </row>
    <row r="217" spans="1:18" x14ac:dyDescent="0.35">
      <c r="A217" s="3" t="s">
        <v>8</v>
      </c>
      <c r="B217" s="3">
        <v>216</v>
      </c>
      <c r="C217" s="3">
        <v>12</v>
      </c>
      <c r="D217" s="3">
        <v>45</v>
      </c>
      <c r="E217" s="3" t="s">
        <v>34</v>
      </c>
      <c r="F217" s="22">
        <f t="shared" si="32"/>
        <v>45</v>
      </c>
      <c r="G217" s="22">
        <f t="shared" si="33"/>
        <v>12</v>
      </c>
      <c r="H217" s="22">
        <f t="shared" si="34"/>
        <v>45</v>
      </c>
      <c r="I217" s="9">
        <f t="shared" si="35"/>
        <v>31.8</v>
      </c>
      <c r="J217" s="9">
        <f t="shared" si="27"/>
        <v>31.8</v>
      </c>
      <c r="K217" s="10">
        <f t="shared" si="28"/>
        <v>1011.24</v>
      </c>
      <c r="L217" s="9" t="str" cm="1">
        <f t="array" ref="L217">IF(D217&lt;&gt;"",IF(AND(H217&gt;=40,I217&gt;=30),IF(AND($N$2&gt;=$T$2,$N$2&lt;=$U$2),_xlfn.IFS(P217&gt;=$AD$2,$AD$1,P217&gt;=$AC$2,$AC$1,P217&gt;=$AB$2,$AB$1,P217&gt;=$AA$2,$AA$1,P217&gt;=$Z$2,$Z$1,P217&gt;=$Y$2,$Y$1,P217&gt;=$X$2,$X$1,P217&gt;=$W$2,$W$1,P217&lt;$W$2,$V$1),(IF(AND($N$2&gt;=$T$3,$N$2&lt;$U$3),_xlfn.IFS(P217&gt;=$AD$3,$AD$1,P217&gt;=$AC$3,$AC$1,P217&gt;=$AB$3,$AB$1,P217&gt;=$AA$3,$AA$1,P217&gt;=$Z$3,$Z$1,P217&gt;=$Y$3,$Y$1,P217&gt;=$X$3,$X$1,P217&gt;=$W$3,$W$1,P217&lt;$W$2,$V$1),(IF(AND($N$2&gt;=$T$4,$N$2&lt;$U$4),_xlfn.IFS(P217&gt;=$AD$4,$AD$1,P217&gt;=$AC$4,$AC$1,P217&gt;=$AB$4,$AB$1,P217&gt;=$AA$4,$AA$1,P217&gt;=$Z$4,$Z$1,P217&gt;=$Y$4,$Y$1,P217&gt;=$X$4,$X$1,P217&gt;=$W$4,$W$1,P217&lt;$W$2,$V$1),(IF(AND($N$2&gt;=$T$5,$N$2&lt;$U$5),_xlfn.IFS(P217&gt;=$AD$5,$AD$1,P217&gt;=$AC$5,$AC$1,P217&gt;=$AB$5,$AB$1,P217&gt;=$AA$5,$AA$1,P217&gt;=$Z$5,$Z$1,P217&gt;=$Y$5,$Y$1,P217&gt;=$X$5,$X$1,P217&gt;=$W$5,$W$1,P217&lt;$W$2,$V$1),(IF(AND($N$2&gt;=$T$6,$N$2&lt;$U$6),_xlfn.IFS(P217&gt;=$AD$6,$AD$1,P217&gt;=$AC$6,$AC$1,P217&gt;=$AB$6,$AB$1,P217&gt;=$AA$6,$AA$1,P217&gt;=$Z$6,$Z$1,P217&gt;=$Y$6,$Y$1,P217&gt;=$X$6,$X$1,P217&gt;=$W$6,$W$1,P217&lt;$W$2,$V$1),(IF(AND($N$2&gt;=$T$7,$N$2&lt;$U$7),_xlfn.IFS(P217&gt;=$AD$7,$AD$1,P217&gt;=$AC$7,$AC$1,P217&gt;=$AB$7,$AB$1,P217&gt;=$AA$7,$AA$1,P217&gt;=$Z$7,$Z$1,P217&gt;=$Y$7,$Y$1,P217&gt;=$X$7,$X$1,P217&gt;=$W$7,$W$1,P217&lt;$W$2,$V$1),(IF(AND($N$2&gt;=$T$8,$N$2&lt;$U$8),_xlfn.IFS(P217&gt;=$AD$8,$AD$1,P217&gt;=$AC$8,$AC$1,P217&gt;=$AB$8,$AB$1,P217&gt;=$AA$8,$AA$1,P217&gt;=$Z$8,$Z$1,P217&gt;=$Y$8,$Y$1,P217&gt;=$X$8,$X$1,P217&gt;=$W$8,$W$1,P217&lt;$W$2,$V$1),(IF(AND($N$2&gt;=$T$9,$N$2&lt;$U$9),_xlfn.IFS(P217&gt;=$AD$9,$AD$1,P217&gt;=$AC$9,$AC$1,P217&gt;=$AB$9,$AB$1,P217&gt;=$AA$9,$AA$1,P217&gt;=$Z$9,$Z$1,P217&gt;=$Y$9,$Y$1,P217&gt;=$X$9,$X$1,P217&gt;=$W$9,$W$1),$W$1))))))))))))))),IF(AND($N$2&gt;=$T$2,$N$2&lt;=$U$2),IF(P217&gt;=$W$2,$W$1,$V$1),IF(AND($N$2&gt;=$T$3,$N$2&lt;$U$3),IF(P217&gt;=$W$3,$W$1,$V$1),IF(AND($N$2&gt;=$T$4,$N$2&lt;$U$4),IF(P217&gt;=$W$4,$W$1,$V$1),IF(AND($N$2&gt;=$T$5,$N$2&lt;$U$5),IF(P217&gt;=$W$5,$W$1,$V$1),IF(AND($N$2&gt;=$T$6,$N$2&lt;$U$6),IF(P217&gt;=$W$6,$W$1,$V$1),IF(AND($N$2&gt;=$T$7,$N$2&lt;$U$7),IF(P217&gt;=$W$7,$W$1,$V$1),IF(AND($N$2&gt;=$T$8,$N$2&lt;$U$8),IF(P217&gt;=$W$8,$W$1,$V$1),IF(AND($N$2&gt;=$T$9,$N$2&lt;$U$9),IF(P217&gt;=$W$9,$W$1,$V$1),""))))))))),"")</f>
        <v>DD</v>
      </c>
      <c r="M217" s="9" t="str" cm="1">
        <f t="array" ref="M217">IF(E217&lt;&gt;"",IF(AND(E217&lt;&gt;"GR",E217&gt;=40,J217&gt;=30),_xlfn.IFS(Q217&gt;=$AG$2,$AD$19,Q217&gt;=$AG$3,$AC$19,Q217&gt;=$AG$4,$AB$19,Q217&gt;=$AG$5,$AA$19,Q217&gt;=$AG$6,$Z$19,Q217&gt;=$AG$7,$Y$19,Q217&gt;=$AG$8,$X$19,Q217&gt;=$AG$9,$V$19),L217),"")</f>
        <v>DD</v>
      </c>
      <c r="N217" s="9"/>
      <c r="O217" s="9"/>
      <c r="P217" s="9">
        <f t="shared" si="29"/>
        <v>40</v>
      </c>
      <c r="Q217" s="9">
        <f t="shared" si="30"/>
        <v>40</v>
      </c>
      <c r="R217" s="9">
        <f t="shared" si="31"/>
        <v>-1.02</v>
      </c>
    </row>
    <row r="218" spans="1:18" x14ac:dyDescent="0.35">
      <c r="A218" s="3" t="s">
        <v>8</v>
      </c>
      <c r="B218" s="3">
        <v>217</v>
      </c>
      <c r="C218" s="3">
        <v>7</v>
      </c>
      <c r="D218" s="3">
        <v>48</v>
      </c>
      <c r="E218" s="3" t="s">
        <v>34</v>
      </c>
      <c r="F218" s="22">
        <f t="shared" si="32"/>
        <v>48</v>
      </c>
      <c r="G218" s="22">
        <f t="shared" si="33"/>
        <v>7</v>
      </c>
      <c r="H218" s="22">
        <f t="shared" si="34"/>
        <v>48</v>
      </c>
      <c r="I218" s="9">
        <f t="shared" si="35"/>
        <v>31.599999999999998</v>
      </c>
      <c r="J218" s="9">
        <f t="shared" si="27"/>
        <v>31.6</v>
      </c>
      <c r="K218" s="10">
        <f t="shared" si="28"/>
        <v>998.55999999999983</v>
      </c>
      <c r="L218" s="9" t="str" cm="1">
        <f t="array" ref="L218">IF(D218&lt;&gt;"",IF(AND(H218&gt;=40,I218&gt;=30),IF(AND($N$2&gt;=$T$2,$N$2&lt;=$U$2),_xlfn.IFS(P218&gt;=$AD$2,$AD$1,P218&gt;=$AC$2,$AC$1,P218&gt;=$AB$2,$AB$1,P218&gt;=$AA$2,$AA$1,P218&gt;=$Z$2,$Z$1,P218&gt;=$Y$2,$Y$1,P218&gt;=$X$2,$X$1,P218&gt;=$W$2,$W$1,P218&lt;$W$2,$V$1),(IF(AND($N$2&gt;=$T$3,$N$2&lt;$U$3),_xlfn.IFS(P218&gt;=$AD$3,$AD$1,P218&gt;=$AC$3,$AC$1,P218&gt;=$AB$3,$AB$1,P218&gt;=$AA$3,$AA$1,P218&gt;=$Z$3,$Z$1,P218&gt;=$Y$3,$Y$1,P218&gt;=$X$3,$X$1,P218&gt;=$W$3,$W$1,P218&lt;$W$2,$V$1),(IF(AND($N$2&gt;=$T$4,$N$2&lt;$U$4),_xlfn.IFS(P218&gt;=$AD$4,$AD$1,P218&gt;=$AC$4,$AC$1,P218&gt;=$AB$4,$AB$1,P218&gt;=$AA$4,$AA$1,P218&gt;=$Z$4,$Z$1,P218&gt;=$Y$4,$Y$1,P218&gt;=$X$4,$X$1,P218&gt;=$W$4,$W$1,P218&lt;$W$2,$V$1),(IF(AND($N$2&gt;=$T$5,$N$2&lt;$U$5),_xlfn.IFS(P218&gt;=$AD$5,$AD$1,P218&gt;=$AC$5,$AC$1,P218&gt;=$AB$5,$AB$1,P218&gt;=$AA$5,$AA$1,P218&gt;=$Z$5,$Z$1,P218&gt;=$Y$5,$Y$1,P218&gt;=$X$5,$X$1,P218&gt;=$W$5,$W$1,P218&lt;$W$2,$V$1),(IF(AND($N$2&gt;=$T$6,$N$2&lt;$U$6),_xlfn.IFS(P218&gt;=$AD$6,$AD$1,P218&gt;=$AC$6,$AC$1,P218&gt;=$AB$6,$AB$1,P218&gt;=$AA$6,$AA$1,P218&gt;=$Z$6,$Z$1,P218&gt;=$Y$6,$Y$1,P218&gt;=$X$6,$X$1,P218&gt;=$W$6,$W$1,P218&lt;$W$2,$V$1),(IF(AND($N$2&gt;=$T$7,$N$2&lt;$U$7),_xlfn.IFS(P218&gt;=$AD$7,$AD$1,P218&gt;=$AC$7,$AC$1,P218&gt;=$AB$7,$AB$1,P218&gt;=$AA$7,$AA$1,P218&gt;=$Z$7,$Z$1,P218&gt;=$Y$7,$Y$1,P218&gt;=$X$7,$X$1,P218&gt;=$W$7,$W$1,P218&lt;$W$2,$V$1),(IF(AND($N$2&gt;=$T$8,$N$2&lt;$U$8),_xlfn.IFS(P218&gt;=$AD$8,$AD$1,P218&gt;=$AC$8,$AC$1,P218&gt;=$AB$8,$AB$1,P218&gt;=$AA$8,$AA$1,P218&gt;=$Z$8,$Z$1,P218&gt;=$Y$8,$Y$1,P218&gt;=$X$8,$X$1,P218&gt;=$W$8,$W$1,P218&lt;$W$2,$V$1),(IF(AND($N$2&gt;=$T$9,$N$2&lt;$U$9),_xlfn.IFS(P218&gt;=$AD$9,$AD$1,P218&gt;=$AC$9,$AC$1,P218&gt;=$AB$9,$AB$1,P218&gt;=$AA$9,$AA$1,P218&gt;=$Z$9,$Z$1,P218&gt;=$Y$9,$Y$1,P218&gt;=$X$9,$X$1,P218&gt;=$W$9,$W$1),$W$1))))))))))))))),IF(AND($N$2&gt;=$T$2,$N$2&lt;=$U$2),IF(P218&gt;=$W$2,$W$1,$V$1),IF(AND($N$2&gt;=$T$3,$N$2&lt;$U$3),IF(P218&gt;=$W$3,$W$1,$V$1),IF(AND($N$2&gt;=$T$4,$N$2&lt;$U$4),IF(P218&gt;=$W$4,$W$1,$V$1),IF(AND($N$2&gt;=$T$5,$N$2&lt;$U$5),IF(P218&gt;=$W$5,$W$1,$V$1),IF(AND($N$2&gt;=$T$6,$N$2&lt;$U$6),IF(P218&gt;=$W$6,$W$1,$V$1),IF(AND($N$2&gt;=$T$7,$N$2&lt;$U$7),IF(P218&gt;=$W$7,$W$1,$V$1),IF(AND($N$2&gt;=$T$8,$N$2&lt;$U$8),IF(P218&gt;=$W$8,$W$1,$V$1),IF(AND($N$2&gt;=$T$9,$N$2&lt;$U$9),IF(P218&gt;=$W$9,$W$1,$V$1),""))))))))),"")</f>
        <v>DD</v>
      </c>
      <c r="M218" s="9" t="str" cm="1">
        <f t="array" ref="M218">IF(E218&lt;&gt;"",IF(AND(E218&lt;&gt;"GR",E218&gt;=40,J218&gt;=30),_xlfn.IFS(Q218&gt;=$AG$2,$AD$19,Q218&gt;=$AG$3,$AC$19,Q218&gt;=$AG$4,$AB$19,Q218&gt;=$AG$5,$AA$19,Q218&gt;=$AG$6,$Z$19,Q218&gt;=$AG$7,$Y$19,Q218&gt;=$AG$8,$X$19,Q218&gt;=$AG$9,$V$19),L218),"")</f>
        <v>DD</v>
      </c>
      <c r="N218" s="9"/>
      <c r="O218" s="9"/>
      <c r="P218" s="9">
        <f t="shared" si="29"/>
        <v>40</v>
      </c>
      <c r="Q218" s="9">
        <f t="shared" si="30"/>
        <v>40</v>
      </c>
      <c r="R218" s="9">
        <f t="shared" si="31"/>
        <v>-1.04</v>
      </c>
    </row>
    <row r="219" spans="1:18" x14ac:dyDescent="0.35">
      <c r="A219" s="3" t="s">
        <v>8</v>
      </c>
      <c r="B219" s="3">
        <v>218</v>
      </c>
      <c r="C219" s="3">
        <v>11</v>
      </c>
      <c r="D219" s="3">
        <v>45</v>
      </c>
      <c r="E219" s="3" t="s">
        <v>34</v>
      </c>
      <c r="F219" s="22">
        <f t="shared" si="32"/>
        <v>45</v>
      </c>
      <c r="G219" s="22">
        <f t="shared" si="33"/>
        <v>11</v>
      </c>
      <c r="H219" s="22">
        <f t="shared" si="34"/>
        <v>45</v>
      </c>
      <c r="I219" s="9">
        <f t="shared" si="35"/>
        <v>31.4</v>
      </c>
      <c r="J219" s="9">
        <f t="shared" si="27"/>
        <v>31.4</v>
      </c>
      <c r="K219" s="10">
        <f t="shared" si="28"/>
        <v>985.95999999999992</v>
      </c>
      <c r="L219" s="9" t="str" cm="1">
        <f t="array" ref="L219">IF(D219&lt;&gt;"",IF(AND(H219&gt;=40,I219&gt;=30),IF(AND($N$2&gt;=$T$2,$N$2&lt;=$U$2),_xlfn.IFS(P219&gt;=$AD$2,$AD$1,P219&gt;=$AC$2,$AC$1,P219&gt;=$AB$2,$AB$1,P219&gt;=$AA$2,$AA$1,P219&gt;=$Z$2,$Z$1,P219&gt;=$Y$2,$Y$1,P219&gt;=$X$2,$X$1,P219&gt;=$W$2,$W$1,P219&lt;$W$2,$V$1),(IF(AND($N$2&gt;=$T$3,$N$2&lt;$U$3),_xlfn.IFS(P219&gt;=$AD$3,$AD$1,P219&gt;=$AC$3,$AC$1,P219&gt;=$AB$3,$AB$1,P219&gt;=$AA$3,$AA$1,P219&gt;=$Z$3,$Z$1,P219&gt;=$Y$3,$Y$1,P219&gt;=$X$3,$X$1,P219&gt;=$W$3,$W$1,P219&lt;$W$2,$V$1),(IF(AND($N$2&gt;=$T$4,$N$2&lt;$U$4),_xlfn.IFS(P219&gt;=$AD$4,$AD$1,P219&gt;=$AC$4,$AC$1,P219&gt;=$AB$4,$AB$1,P219&gt;=$AA$4,$AA$1,P219&gt;=$Z$4,$Z$1,P219&gt;=$Y$4,$Y$1,P219&gt;=$X$4,$X$1,P219&gt;=$W$4,$W$1,P219&lt;$W$2,$V$1),(IF(AND($N$2&gt;=$T$5,$N$2&lt;$U$5),_xlfn.IFS(P219&gt;=$AD$5,$AD$1,P219&gt;=$AC$5,$AC$1,P219&gt;=$AB$5,$AB$1,P219&gt;=$AA$5,$AA$1,P219&gt;=$Z$5,$Z$1,P219&gt;=$Y$5,$Y$1,P219&gt;=$X$5,$X$1,P219&gt;=$W$5,$W$1,P219&lt;$W$2,$V$1),(IF(AND($N$2&gt;=$T$6,$N$2&lt;$U$6),_xlfn.IFS(P219&gt;=$AD$6,$AD$1,P219&gt;=$AC$6,$AC$1,P219&gt;=$AB$6,$AB$1,P219&gt;=$AA$6,$AA$1,P219&gt;=$Z$6,$Z$1,P219&gt;=$Y$6,$Y$1,P219&gt;=$X$6,$X$1,P219&gt;=$W$6,$W$1,P219&lt;$W$2,$V$1),(IF(AND($N$2&gt;=$T$7,$N$2&lt;$U$7),_xlfn.IFS(P219&gt;=$AD$7,$AD$1,P219&gt;=$AC$7,$AC$1,P219&gt;=$AB$7,$AB$1,P219&gt;=$AA$7,$AA$1,P219&gt;=$Z$7,$Z$1,P219&gt;=$Y$7,$Y$1,P219&gt;=$X$7,$X$1,P219&gt;=$W$7,$W$1,P219&lt;$W$2,$V$1),(IF(AND($N$2&gt;=$T$8,$N$2&lt;$U$8),_xlfn.IFS(P219&gt;=$AD$8,$AD$1,P219&gt;=$AC$8,$AC$1,P219&gt;=$AB$8,$AB$1,P219&gt;=$AA$8,$AA$1,P219&gt;=$Z$8,$Z$1,P219&gt;=$Y$8,$Y$1,P219&gt;=$X$8,$X$1,P219&gt;=$W$8,$W$1,P219&lt;$W$2,$V$1),(IF(AND($N$2&gt;=$T$9,$N$2&lt;$U$9),_xlfn.IFS(P219&gt;=$AD$9,$AD$1,P219&gt;=$AC$9,$AC$1,P219&gt;=$AB$9,$AB$1,P219&gt;=$AA$9,$AA$1,P219&gt;=$Z$9,$Z$1,P219&gt;=$Y$9,$Y$1,P219&gt;=$X$9,$X$1,P219&gt;=$W$9,$W$1),$W$1))))))))))))))),IF(AND($N$2&gt;=$T$2,$N$2&lt;=$U$2),IF(P219&gt;=$W$2,$W$1,$V$1),IF(AND($N$2&gt;=$T$3,$N$2&lt;$U$3),IF(P219&gt;=$W$3,$W$1,$V$1),IF(AND($N$2&gt;=$T$4,$N$2&lt;$U$4),IF(P219&gt;=$W$4,$W$1,$V$1),IF(AND($N$2&gt;=$T$5,$N$2&lt;$U$5),IF(P219&gt;=$W$5,$W$1,$V$1),IF(AND($N$2&gt;=$T$6,$N$2&lt;$U$6),IF(P219&gt;=$W$6,$W$1,$V$1),IF(AND($N$2&gt;=$T$7,$N$2&lt;$U$7),IF(P219&gt;=$W$7,$W$1,$V$1),IF(AND($N$2&gt;=$T$8,$N$2&lt;$U$8),IF(P219&gt;=$W$8,$W$1,$V$1),IF(AND($N$2&gt;=$T$9,$N$2&lt;$U$9),IF(P219&gt;=$W$9,$W$1,$V$1),""))))))))),"")</f>
        <v>DD</v>
      </c>
      <c r="M219" s="9" t="str" cm="1">
        <f t="array" ref="M219">IF(E219&lt;&gt;"",IF(AND(E219&lt;&gt;"GR",E219&gt;=40,J219&gt;=30),_xlfn.IFS(Q219&gt;=$AG$2,$AD$19,Q219&gt;=$AG$3,$AC$19,Q219&gt;=$AG$4,$AB$19,Q219&gt;=$AG$5,$AA$19,Q219&gt;=$AG$6,$Z$19,Q219&gt;=$AG$7,$Y$19,Q219&gt;=$AG$8,$X$19,Q219&gt;=$AG$9,$V$19),L219),"")</f>
        <v>DD</v>
      </c>
      <c r="N219" s="9"/>
      <c r="O219" s="9"/>
      <c r="P219" s="9">
        <f t="shared" si="29"/>
        <v>39</v>
      </c>
      <c r="Q219" s="9">
        <f t="shared" si="30"/>
        <v>39</v>
      </c>
      <c r="R219" s="9">
        <f t="shared" si="31"/>
        <v>-1.05</v>
      </c>
    </row>
    <row r="220" spans="1:18" x14ac:dyDescent="0.35">
      <c r="A220" s="3" t="s">
        <v>8</v>
      </c>
      <c r="B220" s="3">
        <v>219</v>
      </c>
      <c r="C220" s="3">
        <v>10</v>
      </c>
      <c r="D220" s="3">
        <v>45</v>
      </c>
      <c r="E220" s="3" t="s">
        <v>34</v>
      </c>
      <c r="F220" s="22">
        <f t="shared" si="32"/>
        <v>45</v>
      </c>
      <c r="G220" s="22">
        <f t="shared" si="33"/>
        <v>10</v>
      </c>
      <c r="H220" s="22">
        <f t="shared" si="34"/>
        <v>45</v>
      </c>
      <c r="I220" s="9">
        <f t="shared" si="35"/>
        <v>31</v>
      </c>
      <c r="J220" s="9">
        <f t="shared" si="27"/>
        <v>31</v>
      </c>
      <c r="K220" s="10">
        <f t="shared" si="28"/>
        <v>961</v>
      </c>
      <c r="L220" s="9" t="str" cm="1">
        <f t="array" ref="L220">IF(D220&lt;&gt;"",IF(AND(H220&gt;=40,I220&gt;=30),IF(AND($N$2&gt;=$T$2,$N$2&lt;=$U$2),_xlfn.IFS(P220&gt;=$AD$2,$AD$1,P220&gt;=$AC$2,$AC$1,P220&gt;=$AB$2,$AB$1,P220&gt;=$AA$2,$AA$1,P220&gt;=$Z$2,$Z$1,P220&gt;=$Y$2,$Y$1,P220&gt;=$X$2,$X$1,P220&gt;=$W$2,$W$1,P220&lt;$W$2,$V$1),(IF(AND($N$2&gt;=$T$3,$N$2&lt;$U$3),_xlfn.IFS(P220&gt;=$AD$3,$AD$1,P220&gt;=$AC$3,$AC$1,P220&gt;=$AB$3,$AB$1,P220&gt;=$AA$3,$AA$1,P220&gt;=$Z$3,$Z$1,P220&gt;=$Y$3,$Y$1,P220&gt;=$X$3,$X$1,P220&gt;=$W$3,$W$1,P220&lt;$W$2,$V$1),(IF(AND($N$2&gt;=$T$4,$N$2&lt;$U$4),_xlfn.IFS(P220&gt;=$AD$4,$AD$1,P220&gt;=$AC$4,$AC$1,P220&gt;=$AB$4,$AB$1,P220&gt;=$AA$4,$AA$1,P220&gt;=$Z$4,$Z$1,P220&gt;=$Y$4,$Y$1,P220&gt;=$X$4,$X$1,P220&gt;=$W$4,$W$1,P220&lt;$W$2,$V$1),(IF(AND($N$2&gt;=$T$5,$N$2&lt;$U$5),_xlfn.IFS(P220&gt;=$AD$5,$AD$1,P220&gt;=$AC$5,$AC$1,P220&gt;=$AB$5,$AB$1,P220&gt;=$AA$5,$AA$1,P220&gt;=$Z$5,$Z$1,P220&gt;=$Y$5,$Y$1,P220&gt;=$X$5,$X$1,P220&gt;=$W$5,$W$1,P220&lt;$W$2,$V$1),(IF(AND($N$2&gt;=$T$6,$N$2&lt;$U$6),_xlfn.IFS(P220&gt;=$AD$6,$AD$1,P220&gt;=$AC$6,$AC$1,P220&gt;=$AB$6,$AB$1,P220&gt;=$AA$6,$AA$1,P220&gt;=$Z$6,$Z$1,P220&gt;=$Y$6,$Y$1,P220&gt;=$X$6,$X$1,P220&gt;=$W$6,$W$1,P220&lt;$W$2,$V$1),(IF(AND($N$2&gt;=$T$7,$N$2&lt;$U$7),_xlfn.IFS(P220&gt;=$AD$7,$AD$1,P220&gt;=$AC$7,$AC$1,P220&gt;=$AB$7,$AB$1,P220&gt;=$AA$7,$AA$1,P220&gt;=$Z$7,$Z$1,P220&gt;=$Y$7,$Y$1,P220&gt;=$X$7,$X$1,P220&gt;=$W$7,$W$1,P220&lt;$W$2,$V$1),(IF(AND($N$2&gt;=$T$8,$N$2&lt;$U$8),_xlfn.IFS(P220&gt;=$AD$8,$AD$1,P220&gt;=$AC$8,$AC$1,P220&gt;=$AB$8,$AB$1,P220&gt;=$AA$8,$AA$1,P220&gt;=$Z$8,$Z$1,P220&gt;=$Y$8,$Y$1,P220&gt;=$X$8,$X$1,P220&gt;=$W$8,$W$1,P220&lt;$W$2,$V$1),(IF(AND($N$2&gt;=$T$9,$N$2&lt;$U$9),_xlfn.IFS(P220&gt;=$AD$9,$AD$1,P220&gt;=$AC$9,$AC$1,P220&gt;=$AB$9,$AB$1,P220&gt;=$AA$9,$AA$1,P220&gt;=$Z$9,$Z$1,P220&gt;=$Y$9,$Y$1,P220&gt;=$X$9,$X$1,P220&gt;=$W$9,$W$1),$W$1))))))))))))))),IF(AND($N$2&gt;=$T$2,$N$2&lt;=$U$2),IF(P220&gt;=$W$2,$W$1,$V$1),IF(AND($N$2&gt;=$T$3,$N$2&lt;$U$3),IF(P220&gt;=$W$3,$W$1,$V$1),IF(AND($N$2&gt;=$T$4,$N$2&lt;$U$4),IF(P220&gt;=$W$4,$W$1,$V$1),IF(AND($N$2&gt;=$T$5,$N$2&lt;$U$5),IF(P220&gt;=$W$5,$W$1,$V$1),IF(AND($N$2&gt;=$T$6,$N$2&lt;$U$6),IF(P220&gt;=$W$6,$W$1,$V$1),IF(AND($N$2&gt;=$T$7,$N$2&lt;$U$7),IF(P220&gt;=$W$7,$W$1,$V$1),IF(AND($N$2&gt;=$T$8,$N$2&lt;$U$8),IF(P220&gt;=$W$8,$W$1,$V$1),IF(AND($N$2&gt;=$T$9,$N$2&lt;$U$9),IF(P220&gt;=$W$9,$W$1,$V$1),""))))))))),"")</f>
        <v>DD</v>
      </c>
      <c r="M220" s="9" t="str" cm="1">
        <f t="array" ref="M220">IF(E220&lt;&gt;"",IF(AND(E220&lt;&gt;"GR",E220&gt;=40,J220&gt;=30),_xlfn.IFS(Q220&gt;=$AG$2,$AD$19,Q220&gt;=$AG$3,$AC$19,Q220&gt;=$AG$4,$AB$19,Q220&gt;=$AG$5,$AA$19,Q220&gt;=$AG$6,$Z$19,Q220&gt;=$AG$7,$Y$19,Q220&gt;=$AG$8,$X$19,Q220&gt;=$AG$9,$V$19),L220),"")</f>
        <v>DD</v>
      </c>
      <c r="N220" s="9"/>
      <c r="O220" s="9"/>
      <c r="P220" s="9">
        <f t="shared" si="29"/>
        <v>39</v>
      </c>
      <c r="Q220" s="9">
        <f t="shared" si="30"/>
        <v>39</v>
      </c>
      <c r="R220" s="9">
        <f t="shared" si="31"/>
        <v>-1.08</v>
      </c>
    </row>
    <row r="221" spans="1:18" x14ac:dyDescent="0.35">
      <c r="A221" s="3" t="s">
        <v>8</v>
      </c>
      <c r="B221" s="3">
        <v>220</v>
      </c>
      <c r="C221" s="3">
        <v>9</v>
      </c>
      <c r="D221" s="3">
        <v>45</v>
      </c>
      <c r="E221" s="3" t="s">
        <v>34</v>
      </c>
      <c r="F221" s="22">
        <f t="shared" si="32"/>
        <v>45</v>
      </c>
      <c r="G221" s="22">
        <f t="shared" si="33"/>
        <v>9</v>
      </c>
      <c r="H221" s="22">
        <f t="shared" si="34"/>
        <v>45</v>
      </c>
      <c r="I221" s="9">
        <f t="shared" si="35"/>
        <v>30.6</v>
      </c>
      <c r="J221" s="9">
        <f t="shared" si="27"/>
        <v>30.6</v>
      </c>
      <c r="K221" s="10">
        <f t="shared" si="28"/>
        <v>936.36000000000013</v>
      </c>
      <c r="L221" s="9" t="str" cm="1">
        <f t="array" ref="L221">IF(D221&lt;&gt;"",IF(AND(H221&gt;=40,I221&gt;=30),IF(AND($N$2&gt;=$T$2,$N$2&lt;=$U$2),_xlfn.IFS(P221&gt;=$AD$2,$AD$1,P221&gt;=$AC$2,$AC$1,P221&gt;=$AB$2,$AB$1,P221&gt;=$AA$2,$AA$1,P221&gt;=$Z$2,$Z$1,P221&gt;=$Y$2,$Y$1,P221&gt;=$X$2,$X$1,P221&gt;=$W$2,$W$1,P221&lt;$W$2,$V$1),(IF(AND($N$2&gt;=$T$3,$N$2&lt;$U$3),_xlfn.IFS(P221&gt;=$AD$3,$AD$1,P221&gt;=$AC$3,$AC$1,P221&gt;=$AB$3,$AB$1,P221&gt;=$AA$3,$AA$1,P221&gt;=$Z$3,$Z$1,P221&gt;=$Y$3,$Y$1,P221&gt;=$X$3,$X$1,P221&gt;=$W$3,$W$1,P221&lt;$W$2,$V$1),(IF(AND($N$2&gt;=$T$4,$N$2&lt;$U$4),_xlfn.IFS(P221&gt;=$AD$4,$AD$1,P221&gt;=$AC$4,$AC$1,P221&gt;=$AB$4,$AB$1,P221&gt;=$AA$4,$AA$1,P221&gt;=$Z$4,$Z$1,P221&gt;=$Y$4,$Y$1,P221&gt;=$X$4,$X$1,P221&gt;=$W$4,$W$1,P221&lt;$W$2,$V$1),(IF(AND($N$2&gt;=$T$5,$N$2&lt;$U$5),_xlfn.IFS(P221&gt;=$AD$5,$AD$1,P221&gt;=$AC$5,$AC$1,P221&gt;=$AB$5,$AB$1,P221&gt;=$AA$5,$AA$1,P221&gt;=$Z$5,$Z$1,P221&gt;=$Y$5,$Y$1,P221&gt;=$X$5,$X$1,P221&gt;=$W$5,$W$1,P221&lt;$W$2,$V$1),(IF(AND($N$2&gt;=$T$6,$N$2&lt;$U$6),_xlfn.IFS(P221&gt;=$AD$6,$AD$1,P221&gt;=$AC$6,$AC$1,P221&gt;=$AB$6,$AB$1,P221&gt;=$AA$6,$AA$1,P221&gt;=$Z$6,$Z$1,P221&gt;=$Y$6,$Y$1,P221&gt;=$X$6,$X$1,P221&gt;=$W$6,$W$1,P221&lt;$W$2,$V$1),(IF(AND($N$2&gt;=$T$7,$N$2&lt;$U$7),_xlfn.IFS(P221&gt;=$AD$7,$AD$1,P221&gt;=$AC$7,$AC$1,P221&gt;=$AB$7,$AB$1,P221&gt;=$AA$7,$AA$1,P221&gt;=$Z$7,$Z$1,P221&gt;=$Y$7,$Y$1,P221&gt;=$X$7,$X$1,P221&gt;=$W$7,$W$1,P221&lt;$W$2,$V$1),(IF(AND($N$2&gt;=$T$8,$N$2&lt;$U$8),_xlfn.IFS(P221&gt;=$AD$8,$AD$1,P221&gt;=$AC$8,$AC$1,P221&gt;=$AB$8,$AB$1,P221&gt;=$AA$8,$AA$1,P221&gt;=$Z$8,$Z$1,P221&gt;=$Y$8,$Y$1,P221&gt;=$X$8,$X$1,P221&gt;=$W$8,$W$1,P221&lt;$W$2,$V$1),(IF(AND($N$2&gt;=$T$9,$N$2&lt;$U$9),_xlfn.IFS(P221&gt;=$AD$9,$AD$1,P221&gt;=$AC$9,$AC$1,P221&gt;=$AB$9,$AB$1,P221&gt;=$AA$9,$AA$1,P221&gt;=$Z$9,$Z$1,P221&gt;=$Y$9,$Y$1,P221&gt;=$X$9,$X$1,P221&gt;=$W$9,$W$1),$W$1))))))))))))))),IF(AND($N$2&gt;=$T$2,$N$2&lt;=$U$2),IF(P221&gt;=$W$2,$W$1,$V$1),IF(AND($N$2&gt;=$T$3,$N$2&lt;$U$3),IF(P221&gt;=$W$3,$W$1,$V$1),IF(AND($N$2&gt;=$T$4,$N$2&lt;$U$4),IF(P221&gt;=$W$4,$W$1,$V$1),IF(AND($N$2&gt;=$T$5,$N$2&lt;$U$5),IF(P221&gt;=$W$5,$W$1,$V$1),IF(AND($N$2&gt;=$T$6,$N$2&lt;$U$6),IF(P221&gt;=$W$6,$W$1,$V$1),IF(AND($N$2&gt;=$T$7,$N$2&lt;$U$7),IF(P221&gt;=$W$7,$W$1,$V$1),IF(AND($N$2&gt;=$T$8,$N$2&lt;$U$8),IF(P221&gt;=$W$8,$W$1,$V$1),IF(AND($N$2&gt;=$T$9,$N$2&lt;$U$9),IF(P221&gt;=$W$9,$W$1,$V$1),""))))))))),"")</f>
        <v>DD</v>
      </c>
      <c r="M221" s="9" t="str" cm="1">
        <f t="array" ref="M221">IF(E221&lt;&gt;"",IF(AND(E221&lt;&gt;"GR",E221&gt;=40,J221&gt;=30),_xlfn.IFS(Q221&gt;=$AG$2,$AD$19,Q221&gt;=$AG$3,$AC$19,Q221&gt;=$AG$4,$AB$19,Q221&gt;=$AG$5,$AA$19,Q221&gt;=$AG$6,$Z$19,Q221&gt;=$AG$7,$Y$19,Q221&gt;=$AG$8,$X$19,Q221&gt;=$AG$9,$V$19),L221),"")</f>
        <v>DD</v>
      </c>
      <c r="N221" s="9"/>
      <c r="O221" s="9"/>
      <c r="P221" s="9">
        <f t="shared" si="29"/>
        <v>39</v>
      </c>
      <c r="Q221" s="9">
        <f t="shared" si="30"/>
        <v>39</v>
      </c>
      <c r="R221" s="9">
        <f t="shared" si="31"/>
        <v>-1.1100000000000001</v>
      </c>
    </row>
    <row r="222" spans="1:18" x14ac:dyDescent="0.35">
      <c r="A222" s="3" t="s">
        <v>8</v>
      </c>
      <c r="B222" s="3">
        <v>221</v>
      </c>
      <c r="C222" s="3">
        <v>12</v>
      </c>
      <c r="D222" s="3">
        <v>31</v>
      </c>
      <c r="E222" s="3">
        <v>40</v>
      </c>
      <c r="F222" s="22">
        <f t="shared" si="32"/>
        <v>40</v>
      </c>
      <c r="G222" s="22">
        <f t="shared" si="33"/>
        <v>12</v>
      </c>
      <c r="H222" s="22">
        <f t="shared" si="34"/>
        <v>31</v>
      </c>
      <c r="I222" s="9">
        <f t="shared" si="35"/>
        <v>23.4</v>
      </c>
      <c r="J222" s="9">
        <f t="shared" si="27"/>
        <v>28.8</v>
      </c>
      <c r="K222" s="10">
        <f t="shared" si="28"/>
        <v>547.55999999999995</v>
      </c>
      <c r="L222" s="9" t="str" cm="1">
        <f t="array" ref="L222">IF(D222&lt;&gt;"",IF(AND(H222&gt;=40,I222&gt;=30),IF(AND($N$2&gt;=$T$2,$N$2&lt;=$U$2),_xlfn.IFS(P222&gt;=$AD$2,$AD$1,P222&gt;=$AC$2,$AC$1,P222&gt;=$AB$2,$AB$1,P222&gt;=$AA$2,$AA$1,P222&gt;=$Z$2,$Z$1,P222&gt;=$Y$2,$Y$1,P222&gt;=$X$2,$X$1,P222&gt;=$W$2,$W$1,P222&lt;$W$2,$V$1),(IF(AND($N$2&gt;=$T$3,$N$2&lt;$U$3),_xlfn.IFS(P222&gt;=$AD$3,$AD$1,P222&gt;=$AC$3,$AC$1,P222&gt;=$AB$3,$AB$1,P222&gt;=$AA$3,$AA$1,P222&gt;=$Z$3,$Z$1,P222&gt;=$Y$3,$Y$1,P222&gt;=$X$3,$X$1,P222&gt;=$W$3,$W$1,P222&lt;$W$2,$V$1),(IF(AND($N$2&gt;=$T$4,$N$2&lt;$U$4),_xlfn.IFS(P222&gt;=$AD$4,$AD$1,P222&gt;=$AC$4,$AC$1,P222&gt;=$AB$4,$AB$1,P222&gt;=$AA$4,$AA$1,P222&gt;=$Z$4,$Z$1,P222&gt;=$Y$4,$Y$1,P222&gt;=$X$4,$X$1,P222&gt;=$W$4,$W$1,P222&lt;$W$2,$V$1),(IF(AND($N$2&gt;=$T$5,$N$2&lt;$U$5),_xlfn.IFS(P222&gt;=$AD$5,$AD$1,P222&gt;=$AC$5,$AC$1,P222&gt;=$AB$5,$AB$1,P222&gt;=$AA$5,$AA$1,P222&gt;=$Z$5,$Z$1,P222&gt;=$Y$5,$Y$1,P222&gt;=$X$5,$X$1,P222&gt;=$W$5,$W$1,P222&lt;$W$2,$V$1),(IF(AND($N$2&gt;=$T$6,$N$2&lt;$U$6),_xlfn.IFS(P222&gt;=$AD$6,$AD$1,P222&gt;=$AC$6,$AC$1,P222&gt;=$AB$6,$AB$1,P222&gt;=$AA$6,$AA$1,P222&gt;=$Z$6,$Z$1,P222&gt;=$Y$6,$Y$1,P222&gt;=$X$6,$X$1,P222&gt;=$W$6,$W$1,P222&lt;$W$2,$V$1),(IF(AND($N$2&gt;=$T$7,$N$2&lt;$U$7),_xlfn.IFS(P222&gt;=$AD$7,$AD$1,P222&gt;=$AC$7,$AC$1,P222&gt;=$AB$7,$AB$1,P222&gt;=$AA$7,$AA$1,P222&gt;=$Z$7,$Z$1,P222&gt;=$Y$7,$Y$1,P222&gt;=$X$7,$X$1,P222&gt;=$W$7,$W$1,P222&lt;$W$2,$V$1),(IF(AND($N$2&gt;=$T$8,$N$2&lt;$U$8),_xlfn.IFS(P222&gt;=$AD$8,$AD$1,P222&gt;=$AC$8,$AC$1,P222&gt;=$AB$8,$AB$1,P222&gt;=$AA$8,$AA$1,P222&gt;=$Z$8,$Z$1,P222&gt;=$Y$8,$Y$1,P222&gt;=$X$8,$X$1,P222&gt;=$W$8,$W$1,P222&lt;$W$2,$V$1),(IF(AND($N$2&gt;=$T$9,$N$2&lt;$U$9),_xlfn.IFS(P222&gt;=$AD$9,$AD$1,P222&gt;=$AC$9,$AC$1,P222&gt;=$AB$9,$AB$1,P222&gt;=$AA$9,$AA$1,P222&gt;=$Z$9,$Z$1,P222&gt;=$Y$9,$Y$1,P222&gt;=$X$9,$X$1,P222&gt;=$W$9,$W$1),$W$1))))))))))))))),IF(AND($N$2&gt;=$T$2,$N$2&lt;=$U$2),IF(P222&gt;=$W$2,$W$1,$V$1),IF(AND($N$2&gt;=$T$3,$N$2&lt;$U$3),IF(P222&gt;=$W$3,$W$1,$V$1),IF(AND($N$2&gt;=$T$4,$N$2&lt;$U$4),IF(P222&gt;=$W$4,$W$1,$V$1),IF(AND($N$2&gt;=$T$5,$N$2&lt;$U$5),IF(P222&gt;=$W$5,$W$1,$V$1),IF(AND($N$2&gt;=$T$6,$N$2&lt;$U$6),IF(P222&gt;=$W$6,$W$1,$V$1),IF(AND($N$2&gt;=$T$7,$N$2&lt;$U$7),IF(P222&gt;=$W$7,$W$1,$V$1),IF(AND($N$2&gt;=$T$8,$N$2&lt;$U$8),IF(P222&gt;=$W$8,$W$1,$V$1),IF(AND($N$2&gt;=$T$9,$N$2&lt;$U$9),IF(P222&gt;=$W$9,$W$1,$V$1),""))))))))),"")</f>
        <v>FD</v>
      </c>
      <c r="M222" s="9" t="str" cm="1">
        <f t="array" ref="M222">IF(E222&lt;&gt;"",IF(AND(E222&lt;&gt;"GR",E222&gt;=40,J222&gt;=30),_xlfn.IFS(Q222&gt;=$AG$2,$AD$19,Q222&gt;=$AG$3,$AC$19,Q222&gt;=$AG$4,$AB$19,Q222&gt;=$AG$5,$AA$19,Q222&gt;=$AG$6,$Z$19,Q222&gt;=$AG$7,$Y$19,Q222&gt;=$AG$8,$X$19,Q222&gt;=$AG$9,$V$19),L222),"")</f>
        <v>FD</v>
      </c>
      <c r="N222" s="9"/>
      <c r="O222" s="9"/>
      <c r="P222" s="9">
        <f t="shared" si="29"/>
        <v>34</v>
      </c>
      <c r="Q222" s="9">
        <f t="shared" si="30"/>
        <v>38</v>
      </c>
      <c r="R222" s="9">
        <f t="shared" si="31"/>
        <v>-1.6</v>
      </c>
    </row>
    <row r="223" spans="1:18" x14ac:dyDescent="0.35">
      <c r="A223" s="3" t="s">
        <v>8</v>
      </c>
      <c r="B223" s="3">
        <v>222</v>
      </c>
      <c r="C223" s="3">
        <v>7</v>
      </c>
      <c r="D223" s="3">
        <v>46</v>
      </c>
      <c r="E223" s="3" t="s">
        <v>34</v>
      </c>
      <c r="F223" s="22">
        <f t="shared" si="32"/>
        <v>46</v>
      </c>
      <c r="G223" s="22">
        <f t="shared" si="33"/>
        <v>7</v>
      </c>
      <c r="H223" s="22">
        <f t="shared" si="34"/>
        <v>46</v>
      </c>
      <c r="I223" s="9">
        <f t="shared" si="35"/>
        <v>30.4</v>
      </c>
      <c r="J223" s="9">
        <f t="shared" si="27"/>
        <v>30.4</v>
      </c>
      <c r="K223" s="10">
        <f t="shared" si="28"/>
        <v>924.16</v>
      </c>
      <c r="L223" s="9" t="str" cm="1">
        <f t="array" ref="L223">IF(D223&lt;&gt;"",IF(AND(H223&gt;=40,I223&gt;=30),IF(AND($N$2&gt;=$T$2,$N$2&lt;=$U$2),_xlfn.IFS(P223&gt;=$AD$2,$AD$1,P223&gt;=$AC$2,$AC$1,P223&gt;=$AB$2,$AB$1,P223&gt;=$AA$2,$AA$1,P223&gt;=$Z$2,$Z$1,P223&gt;=$Y$2,$Y$1,P223&gt;=$X$2,$X$1,P223&gt;=$W$2,$W$1,P223&lt;$W$2,$V$1),(IF(AND($N$2&gt;=$T$3,$N$2&lt;$U$3),_xlfn.IFS(P223&gt;=$AD$3,$AD$1,P223&gt;=$AC$3,$AC$1,P223&gt;=$AB$3,$AB$1,P223&gt;=$AA$3,$AA$1,P223&gt;=$Z$3,$Z$1,P223&gt;=$Y$3,$Y$1,P223&gt;=$X$3,$X$1,P223&gt;=$W$3,$W$1,P223&lt;$W$2,$V$1),(IF(AND($N$2&gt;=$T$4,$N$2&lt;$U$4),_xlfn.IFS(P223&gt;=$AD$4,$AD$1,P223&gt;=$AC$4,$AC$1,P223&gt;=$AB$4,$AB$1,P223&gt;=$AA$4,$AA$1,P223&gt;=$Z$4,$Z$1,P223&gt;=$Y$4,$Y$1,P223&gt;=$X$4,$X$1,P223&gt;=$W$4,$W$1,P223&lt;$W$2,$V$1),(IF(AND($N$2&gt;=$T$5,$N$2&lt;$U$5),_xlfn.IFS(P223&gt;=$AD$5,$AD$1,P223&gt;=$AC$5,$AC$1,P223&gt;=$AB$5,$AB$1,P223&gt;=$AA$5,$AA$1,P223&gt;=$Z$5,$Z$1,P223&gt;=$Y$5,$Y$1,P223&gt;=$X$5,$X$1,P223&gt;=$W$5,$W$1,P223&lt;$W$2,$V$1),(IF(AND($N$2&gt;=$T$6,$N$2&lt;$U$6),_xlfn.IFS(P223&gt;=$AD$6,$AD$1,P223&gt;=$AC$6,$AC$1,P223&gt;=$AB$6,$AB$1,P223&gt;=$AA$6,$AA$1,P223&gt;=$Z$6,$Z$1,P223&gt;=$Y$6,$Y$1,P223&gt;=$X$6,$X$1,P223&gt;=$W$6,$W$1,P223&lt;$W$2,$V$1),(IF(AND($N$2&gt;=$T$7,$N$2&lt;$U$7),_xlfn.IFS(P223&gt;=$AD$7,$AD$1,P223&gt;=$AC$7,$AC$1,P223&gt;=$AB$7,$AB$1,P223&gt;=$AA$7,$AA$1,P223&gt;=$Z$7,$Z$1,P223&gt;=$Y$7,$Y$1,P223&gt;=$X$7,$X$1,P223&gt;=$W$7,$W$1,P223&lt;$W$2,$V$1),(IF(AND($N$2&gt;=$T$8,$N$2&lt;$U$8),_xlfn.IFS(P223&gt;=$AD$8,$AD$1,P223&gt;=$AC$8,$AC$1,P223&gt;=$AB$8,$AB$1,P223&gt;=$AA$8,$AA$1,P223&gt;=$Z$8,$Z$1,P223&gt;=$Y$8,$Y$1,P223&gt;=$X$8,$X$1,P223&gt;=$W$8,$W$1,P223&lt;$W$2,$V$1),(IF(AND($N$2&gt;=$T$9,$N$2&lt;$U$9),_xlfn.IFS(P223&gt;=$AD$9,$AD$1,P223&gt;=$AC$9,$AC$1,P223&gt;=$AB$9,$AB$1,P223&gt;=$AA$9,$AA$1,P223&gt;=$Z$9,$Z$1,P223&gt;=$Y$9,$Y$1,P223&gt;=$X$9,$X$1,P223&gt;=$W$9,$W$1),$W$1))))))))))))))),IF(AND($N$2&gt;=$T$2,$N$2&lt;=$U$2),IF(P223&gt;=$W$2,$W$1,$V$1),IF(AND($N$2&gt;=$T$3,$N$2&lt;$U$3),IF(P223&gt;=$W$3,$W$1,$V$1),IF(AND($N$2&gt;=$T$4,$N$2&lt;$U$4),IF(P223&gt;=$W$4,$W$1,$V$1),IF(AND($N$2&gt;=$T$5,$N$2&lt;$U$5),IF(P223&gt;=$W$5,$W$1,$V$1),IF(AND($N$2&gt;=$T$6,$N$2&lt;$U$6),IF(P223&gt;=$W$6,$W$1,$V$1),IF(AND($N$2&gt;=$T$7,$N$2&lt;$U$7),IF(P223&gt;=$W$7,$W$1,$V$1),IF(AND($N$2&gt;=$T$8,$N$2&lt;$U$8),IF(P223&gt;=$W$8,$W$1,$V$1),IF(AND($N$2&gt;=$T$9,$N$2&lt;$U$9),IF(P223&gt;=$W$9,$W$1,$V$1),""))))))))),"")</f>
        <v>DD</v>
      </c>
      <c r="M223" s="9" t="str" cm="1">
        <f t="array" ref="M223">IF(E223&lt;&gt;"",IF(AND(E223&lt;&gt;"GR",E223&gt;=40,J223&gt;=30),_xlfn.IFS(Q223&gt;=$AG$2,$AD$19,Q223&gt;=$AG$3,$AC$19,Q223&gt;=$AG$4,$AB$19,Q223&gt;=$AG$5,$AA$19,Q223&gt;=$AG$6,$Z$19,Q223&gt;=$AG$7,$Y$19,Q223&gt;=$AG$8,$X$19,Q223&gt;=$AG$9,$V$19),L223),"")</f>
        <v>DD</v>
      </c>
      <c r="N223" s="9"/>
      <c r="O223" s="9"/>
      <c r="P223" s="9">
        <f t="shared" si="29"/>
        <v>39</v>
      </c>
      <c r="Q223" s="9">
        <f t="shared" si="30"/>
        <v>39</v>
      </c>
      <c r="R223" s="9">
        <f t="shared" si="31"/>
        <v>-1.1200000000000001</v>
      </c>
    </row>
    <row r="224" spans="1:18" x14ac:dyDescent="0.35">
      <c r="A224" s="3" t="s">
        <v>8</v>
      </c>
      <c r="B224" s="3">
        <v>223</v>
      </c>
      <c r="C224" s="3">
        <v>11</v>
      </c>
      <c r="D224" s="3">
        <v>21</v>
      </c>
      <c r="E224" s="3">
        <v>43</v>
      </c>
      <c r="F224" s="22">
        <f t="shared" si="32"/>
        <v>43</v>
      </c>
      <c r="G224" s="22">
        <f t="shared" si="33"/>
        <v>11</v>
      </c>
      <c r="H224" s="22">
        <f t="shared" si="34"/>
        <v>21</v>
      </c>
      <c r="I224" s="9">
        <f t="shared" si="35"/>
        <v>17</v>
      </c>
      <c r="J224" s="9">
        <f t="shared" si="27"/>
        <v>30.2</v>
      </c>
      <c r="K224" s="10">
        <f t="shared" si="28"/>
        <v>289</v>
      </c>
      <c r="L224" s="9" t="str" cm="1">
        <f t="array" ref="L224">IF(D224&lt;&gt;"",IF(AND(H224&gt;=40,I224&gt;=30),IF(AND($N$2&gt;=$T$2,$N$2&lt;=$U$2),_xlfn.IFS(P224&gt;=$AD$2,$AD$1,P224&gt;=$AC$2,$AC$1,P224&gt;=$AB$2,$AB$1,P224&gt;=$AA$2,$AA$1,P224&gt;=$Z$2,$Z$1,P224&gt;=$Y$2,$Y$1,P224&gt;=$X$2,$X$1,P224&gt;=$W$2,$W$1,P224&lt;$W$2,$V$1),(IF(AND($N$2&gt;=$T$3,$N$2&lt;$U$3),_xlfn.IFS(P224&gt;=$AD$3,$AD$1,P224&gt;=$AC$3,$AC$1,P224&gt;=$AB$3,$AB$1,P224&gt;=$AA$3,$AA$1,P224&gt;=$Z$3,$Z$1,P224&gt;=$Y$3,$Y$1,P224&gt;=$X$3,$X$1,P224&gt;=$W$3,$W$1,P224&lt;$W$2,$V$1),(IF(AND($N$2&gt;=$T$4,$N$2&lt;$U$4),_xlfn.IFS(P224&gt;=$AD$4,$AD$1,P224&gt;=$AC$4,$AC$1,P224&gt;=$AB$4,$AB$1,P224&gt;=$AA$4,$AA$1,P224&gt;=$Z$4,$Z$1,P224&gt;=$Y$4,$Y$1,P224&gt;=$X$4,$X$1,P224&gt;=$W$4,$W$1,P224&lt;$W$2,$V$1),(IF(AND($N$2&gt;=$T$5,$N$2&lt;$U$5),_xlfn.IFS(P224&gt;=$AD$5,$AD$1,P224&gt;=$AC$5,$AC$1,P224&gt;=$AB$5,$AB$1,P224&gt;=$AA$5,$AA$1,P224&gt;=$Z$5,$Z$1,P224&gt;=$Y$5,$Y$1,P224&gt;=$X$5,$X$1,P224&gt;=$W$5,$W$1,P224&lt;$W$2,$V$1),(IF(AND($N$2&gt;=$T$6,$N$2&lt;$U$6),_xlfn.IFS(P224&gt;=$AD$6,$AD$1,P224&gt;=$AC$6,$AC$1,P224&gt;=$AB$6,$AB$1,P224&gt;=$AA$6,$AA$1,P224&gt;=$Z$6,$Z$1,P224&gt;=$Y$6,$Y$1,P224&gt;=$X$6,$X$1,P224&gt;=$W$6,$W$1,P224&lt;$W$2,$V$1),(IF(AND($N$2&gt;=$T$7,$N$2&lt;$U$7),_xlfn.IFS(P224&gt;=$AD$7,$AD$1,P224&gt;=$AC$7,$AC$1,P224&gt;=$AB$7,$AB$1,P224&gt;=$AA$7,$AA$1,P224&gt;=$Z$7,$Z$1,P224&gt;=$Y$7,$Y$1,P224&gt;=$X$7,$X$1,P224&gt;=$W$7,$W$1,P224&lt;$W$2,$V$1),(IF(AND($N$2&gt;=$T$8,$N$2&lt;$U$8),_xlfn.IFS(P224&gt;=$AD$8,$AD$1,P224&gt;=$AC$8,$AC$1,P224&gt;=$AB$8,$AB$1,P224&gt;=$AA$8,$AA$1,P224&gt;=$Z$8,$Z$1,P224&gt;=$Y$8,$Y$1,P224&gt;=$X$8,$X$1,P224&gt;=$W$8,$W$1,P224&lt;$W$2,$V$1),(IF(AND($N$2&gt;=$T$9,$N$2&lt;$U$9),_xlfn.IFS(P224&gt;=$AD$9,$AD$1,P224&gt;=$AC$9,$AC$1,P224&gt;=$AB$9,$AB$1,P224&gt;=$AA$9,$AA$1,P224&gt;=$Z$9,$Z$1,P224&gt;=$Y$9,$Y$1,P224&gt;=$X$9,$X$1,P224&gt;=$W$9,$W$1),$W$1))))))))))))))),IF(AND($N$2&gt;=$T$2,$N$2&lt;=$U$2),IF(P224&gt;=$W$2,$W$1,$V$1),IF(AND($N$2&gt;=$T$3,$N$2&lt;$U$3),IF(P224&gt;=$W$3,$W$1,$V$1),IF(AND($N$2&gt;=$T$4,$N$2&lt;$U$4),IF(P224&gt;=$W$4,$W$1,$V$1),IF(AND($N$2&gt;=$T$5,$N$2&lt;$U$5),IF(P224&gt;=$W$5,$W$1,$V$1),IF(AND($N$2&gt;=$T$6,$N$2&lt;$U$6),IF(P224&gt;=$W$6,$W$1,$V$1),IF(AND($N$2&gt;=$T$7,$N$2&lt;$U$7),IF(P224&gt;=$W$7,$W$1,$V$1),IF(AND($N$2&gt;=$T$8,$N$2&lt;$U$8),IF(P224&gt;=$W$8,$W$1,$V$1),IF(AND($N$2&gt;=$T$9,$N$2&lt;$U$9),IF(P224&gt;=$W$9,$W$1,$V$1),""))))))))),"")</f>
        <v>FF</v>
      </c>
      <c r="M224" s="9" t="str" cm="1">
        <f t="array" ref="M224">IF(E224&lt;&gt;"",IF(AND(E224&lt;&gt;"GR",E224&gt;=40,J224&gt;=30),_xlfn.IFS(Q224&gt;=$AG$2,$AD$19,Q224&gt;=$AG$3,$AC$19,Q224&gt;=$AG$4,$AB$19,Q224&gt;=$AG$5,$AA$19,Q224&gt;=$AG$6,$Z$19,Q224&gt;=$AG$7,$Y$19,Q224&gt;=$AG$8,$X$19,Q224&gt;=$AG$9,$V$19),L224),"")</f>
        <v>DD</v>
      </c>
      <c r="N224" s="9"/>
      <c r="O224" s="9"/>
      <c r="P224" s="9">
        <f t="shared" si="29"/>
        <v>30</v>
      </c>
      <c r="Q224" s="9">
        <f t="shared" si="30"/>
        <v>39</v>
      </c>
      <c r="R224" s="9">
        <f t="shared" si="31"/>
        <v>-2.04</v>
      </c>
    </row>
    <row r="225" spans="1:18" x14ac:dyDescent="0.35">
      <c r="A225" s="3" t="s">
        <v>8</v>
      </c>
      <c r="B225" s="3">
        <v>224</v>
      </c>
      <c r="C225" s="3">
        <v>8</v>
      </c>
      <c r="D225" s="3">
        <v>45</v>
      </c>
      <c r="E225" s="3" t="s">
        <v>34</v>
      </c>
      <c r="F225" s="22">
        <f t="shared" si="32"/>
        <v>45</v>
      </c>
      <c r="G225" s="22">
        <f t="shared" si="33"/>
        <v>8</v>
      </c>
      <c r="H225" s="22">
        <f t="shared" si="34"/>
        <v>45</v>
      </c>
      <c r="I225" s="9">
        <f t="shared" si="35"/>
        <v>30.2</v>
      </c>
      <c r="J225" s="9">
        <f t="shared" si="27"/>
        <v>30.2</v>
      </c>
      <c r="K225" s="10">
        <f t="shared" si="28"/>
        <v>912.04</v>
      </c>
      <c r="L225" s="9" t="str" cm="1">
        <f t="array" ref="L225">IF(D225&lt;&gt;"",IF(AND(H225&gt;=40,I225&gt;=30),IF(AND($N$2&gt;=$T$2,$N$2&lt;=$U$2),_xlfn.IFS(P225&gt;=$AD$2,$AD$1,P225&gt;=$AC$2,$AC$1,P225&gt;=$AB$2,$AB$1,P225&gt;=$AA$2,$AA$1,P225&gt;=$Z$2,$Z$1,P225&gt;=$Y$2,$Y$1,P225&gt;=$X$2,$X$1,P225&gt;=$W$2,$W$1,P225&lt;$W$2,$V$1),(IF(AND($N$2&gt;=$T$3,$N$2&lt;$U$3),_xlfn.IFS(P225&gt;=$AD$3,$AD$1,P225&gt;=$AC$3,$AC$1,P225&gt;=$AB$3,$AB$1,P225&gt;=$AA$3,$AA$1,P225&gt;=$Z$3,$Z$1,P225&gt;=$Y$3,$Y$1,P225&gt;=$X$3,$X$1,P225&gt;=$W$3,$W$1,P225&lt;$W$2,$V$1),(IF(AND($N$2&gt;=$T$4,$N$2&lt;$U$4),_xlfn.IFS(P225&gt;=$AD$4,$AD$1,P225&gt;=$AC$4,$AC$1,P225&gt;=$AB$4,$AB$1,P225&gt;=$AA$4,$AA$1,P225&gt;=$Z$4,$Z$1,P225&gt;=$Y$4,$Y$1,P225&gt;=$X$4,$X$1,P225&gt;=$W$4,$W$1,P225&lt;$W$2,$V$1),(IF(AND($N$2&gt;=$T$5,$N$2&lt;$U$5),_xlfn.IFS(P225&gt;=$AD$5,$AD$1,P225&gt;=$AC$5,$AC$1,P225&gt;=$AB$5,$AB$1,P225&gt;=$AA$5,$AA$1,P225&gt;=$Z$5,$Z$1,P225&gt;=$Y$5,$Y$1,P225&gt;=$X$5,$X$1,P225&gt;=$W$5,$W$1,P225&lt;$W$2,$V$1),(IF(AND($N$2&gt;=$T$6,$N$2&lt;$U$6),_xlfn.IFS(P225&gt;=$AD$6,$AD$1,P225&gt;=$AC$6,$AC$1,P225&gt;=$AB$6,$AB$1,P225&gt;=$AA$6,$AA$1,P225&gt;=$Z$6,$Z$1,P225&gt;=$Y$6,$Y$1,P225&gt;=$X$6,$X$1,P225&gt;=$W$6,$W$1,P225&lt;$W$2,$V$1),(IF(AND($N$2&gt;=$T$7,$N$2&lt;$U$7),_xlfn.IFS(P225&gt;=$AD$7,$AD$1,P225&gt;=$AC$7,$AC$1,P225&gt;=$AB$7,$AB$1,P225&gt;=$AA$7,$AA$1,P225&gt;=$Z$7,$Z$1,P225&gt;=$Y$7,$Y$1,P225&gt;=$X$7,$X$1,P225&gt;=$W$7,$W$1,P225&lt;$W$2,$V$1),(IF(AND($N$2&gt;=$T$8,$N$2&lt;$U$8),_xlfn.IFS(P225&gt;=$AD$8,$AD$1,P225&gt;=$AC$8,$AC$1,P225&gt;=$AB$8,$AB$1,P225&gt;=$AA$8,$AA$1,P225&gt;=$Z$8,$Z$1,P225&gt;=$Y$8,$Y$1,P225&gt;=$X$8,$X$1,P225&gt;=$W$8,$W$1,P225&lt;$W$2,$V$1),(IF(AND($N$2&gt;=$T$9,$N$2&lt;$U$9),_xlfn.IFS(P225&gt;=$AD$9,$AD$1,P225&gt;=$AC$9,$AC$1,P225&gt;=$AB$9,$AB$1,P225&gt;=$AA$9,$AA$1,P225&gt;=$Z$9,$Z$1,P225&gt;=$Y$9,$Y$1,P225&gt;=$X$9,$X$1,P225&gt;=$W$9,$W$1),$W$1))))))))))))))),IF(AND($N$2&gt;=$T$2,$N$2&lt;=$U$2),IF(P225&gt;=$W$2,$W$1,$V$1),IF(AND($N$2&gt;=$T$3,$N$2&lt;$U$3),IF(P225&gt;=$W$3,$W$1,$V$1),IF(AND($N$2&gt;=$T$4,$N$2&lt;$U$4),IF(P225&gt;=$W$4,$W$1,$V$1),IF(AND($N$2&gt;=$T$5,$N$2&lt;$U$5),IF(P225&gt;=$W$5,$W$1,$V$1),IF(AND($N$2&gt;=$T$6,$N$2&lt;$U$6),IF(P225&gt;=$W$6,$W$1,$V$1),IF(AND($N$2&gt;=$T$7,$N$2&lt;$U$7),IF(P225&gt;=$W$7,$W$1,$V$1),IF(AND($N$2&gt;=$T$8,$N$2&lt;$U$8),IF(P225&gt;=$W$8,$W$1,$V$1),IF(AND($N$2&gt;=$T$9,$N$2&lt;$U$9),IF(P225&gt;=$W$9,$W$1,$V$1),""))))))))),"")</f>
        <v>DD</v>
      </c>
      <c r="M225" s="9" t="str" cm="1">
        <f t="array" ref="M225">IF(E225&lt;&gt;"",IF(AND(E225&lt;&gt;"GR",E225&gt;=40,J225&gt;=30),_xlfn.IFS(Q225&gt;=$AG$2,$AD$19,Q225&gt;=$AG$3,$AC$19,Q225&gt;=$AG$4,$AB$19,Q225&gt;=$AG$5,$AA$19,Q225&gt;=$AG$6,$Z$19,Q225&gt;=$AG$7,$Y$19,Q225&gt;=$AG$8,$X$19,Q225&gt;=$AG$9,$V$19),L225),"")</f>
        <v>DD</v>
      </c>
      <c r="N225" s="9"/>
      <c r="O225" s="9"/>
      <c r="P225" s="9">
        <f t="shared" si="29"/>
        <v>39</v>
      </c>
      <c r="Q225" s="9">
        <f t="shared" si="30"/>
        <v>39</v>
      </c>
      <c r="R225" s="9">
        <f t="shared" si="31"/>
        <v>-1.1299999999999999</v>
      </c>
    </row>
    <row r="226" spans="1:18" x14ac:dyDescent="0.35">
      <c r="A226" s="3" t="s">
        <v>8</v>
      </c>
      <c r="B226" s="3">
        <v>225</v>
      </c>
      <c r="C226" s="3">
        <v>6</v>
      </c>
      <c r="D226" s="3">
        <v>16</v>
      </c>
      <c r="E226" s="3">
        <v>45</v>
      </c>
      <c r="F226" s="22">
        <f t="shared" si="32"/>
        <v>45</v>
      </c>
      <c r="G226" s="22">
        <f t="shared" si="33"/>
        <v>6</v>
      </c>
      <c r="H226" s="22">
        <f t="shared" si="34"/>
        <v>16</v>
      </c>
      <c r="I226" s="9">
        <f t="shared" si="35"/>
        <v>12</v>
      </c>
      <c r="J226" s="9">
        <f t="shared" si="27"/>
        <v>29.4</v>
      </c>
      <c r="K226" s="10">
        <f t="shared" si="28"/>
        <v>144</v>
      </c>
      <c r="L226" s="9" t="str" cm="1">
        <f t="array" ref="L226">IF(D226&lt;&gt;"",IF(AND(H226&gt;=40,I226&gt;=30),IF(AND($N$2&gt;=$T$2,$N$2&lt;=$U$2),_xlfn.IFS(P226&gt;=$AD$2,$AD$1,P226&gt;=$AC$2,$AC$1,P226&gt;=$AB$2,$AB$1,P226&gt;=$AA$2,$AA$1,P226&gt;=$Z$2,$Z$1,P226&gt;=$Y$2,$Y$1,P226&gt;=$X$2,$X$1,P226&gt;=$W$2,$W$1,P226&lt;$W$2,$V$1),(IF(AND($N$2&gt;=$T$3,$N$2&lt;$U$3),_xlfn.IFS(P226&gt;=$AD$3,$AD$1,P226&gt;=$AC$3,$AC$1,P226&gt;=$AB$3,$AB$1,P226&gt;=$AA$3,$AA$1,P226&gt;=$Z$3,$Z$1,P226&gt;=$Y$3,$Y$1,P226&gt;=$X$3,$X$1,P226&gt;=$W$3,$W$1,P226&lt;$W$2,$V$1),(IF(AND($N$2&gt;=$T$4,$N$2&lt;$U$4),_xlfn.IFS(P226&gt;=$AD$4,$AD$1,P226&gt;=$AC$4,$AC$1,P226&gt;=$AB$4,$AB$1,P226&gt;=$AA$4,$AA$1,P226&gt;=$Z$4,$Z$1,P226&gt;=$Y$4,$Y$1,P226&gt;=$X$4,$X$1,P226&gt;=$W$4,$W$1,P226&lt;$W$2,$V$1),(IF(AND($N$2&gt;=$T$5,$N$2&lt;$U$5),_xlfn.IFS(P226&gt;=$AD$5,$AD$1,P226&gt;=$AC$5,$AC$1,P226&gt;=$AB$5,$AB$1,P226&gt;=$AA$5,$AA$1,P226&gt;=$Z$5,$Z$1,P226&gt;=$Y$5,$Y$1,P226&gt;=$X$5,$X$1,P226&gt;=$W$5,$W$1,P226&lt;$W$2,$V$1),(IF(AND($N$2&gt;=$T$6,$N$2&lt;$U$6),_xlfn.IFS(P226&gt;=$AD$6,$AD$1,P226&gt;=$AC$6,$AC$1,P226&gt;=$AB$6,$AB$1,P226&gt;=$AA$6,$AA$1,P226&gt;=$Z$6,$Z$1,P226&gt;=$Y$6,$Y$1,P226&gt;=$X$6,$X$1,P226&gt;=$W$6,$W$1,P226&lt;$W$2,$V$1),(IF(AND($N$2&gt;=$T$7,$N$2&lt;$U$7),_xlfn.IFS(P226&gt;=$AD$7,$AD$1,P226&gt;=$AC$7,$AC$1,P226&gt;=$AB$7,$AB$1,P226&gt;=$AA$7,$AA$1,P226&gt;=$Z$7,$Z$1,P226&gt;=$Y$7,$Y$1,P226&gt;=$X$7,$X$1,P226&gt;=$W$7,$W$1,P226&lt;$W$2,$V$1),(IF(AND($N$2&gt;=$T$8,$N$2&lt;$U$8),_xlfn.IFS(P226&gt;=$AD$8,$AD$1,P226&gt;=$AC$8,$AC$1,P226&gt;=$AB$8,$AB$1,P226&gt;=$AA$8,$AA$1,P226&gt;=$Z$8,$Z$1,P226&gt;=$Y$8,$Y$1,P226&gt;=$X$8,$X$1,P226&gt;=$W$8,$W$1,P226&lt;$W$2,$V$1),(IF(AND($N$2&gt;=$T$9,$N$2&lt;$U$9),_xlfn.IFS(P226&gt;=$AD$9,$AD$1,P226&gt;=$AC$9,$AC$1,P226&gt;=$AB$9,$AB$1,P226&gt;=$AA$9,$AA$1,P226&gt;=$Z$9,$Z$1,P226&gt;=$Y$9,$Y$1,P226&gt;=$X$9,$X$1,P226&gt;=$W$9,$W$1),$W$1))))))))))))))),IF(AND($N$2&gt;=$T$2,$N$2&lt;=$U$2),IF(P226&gt;=$W$2,$W$1,$V$1),IF(AND($N$2&gt;=$T$3,$N$2&lt;$U$3),IF(P226&gt;=$W$3,$W$1,$V$1),IF(AND($N$2&gt;=$T$4,$N$2&lt;$U$4),IF(P226&gt;=$W$4,$W$1,$V$1),IF(AND($N$2&gt;=$T$5,$N$2&lt;$U$5),IF(P226&gt;=$W$5,$W$1,$V$1),IF(AND($N$2&gt;=$T$6,$N$2&lt;$U$6),IF(P226&gt;=$W$6,$W$1,$V$1),IF(AND($N$2&gt;=$T$7,$N$2&lt;$U$7),IF(P226&gt;=$W$7,$W$1,$V$1),IF(AND($N$2&gt;=$T$8,$N$2&lt;$U$8),IF(P226&gt;=$W$8,$W$1,$V$1),IF(AND($N$2&gt;=$T$9,$N$2&lt;$U$9),IF(P226&gt;=$W$9,$W$1,$V$1),""))))))))),"")</f>
        <v>FF</v>
      </c>
      <c r="M226" s="9" t="str" cm="1">
        <f t="array" ref="M226">IF(E226&lt;&gt;"",IF(AND(E226&lt;&gt;"GR",E226&gt;=40,J226&gt;=30),_xlfn.IFS(Q226&gt;=$AG$2,$AD$19,Q226&gt;=$AG$3,$AC$19,Q226&gt;=$AG$4,$AB$19,Q226&gt;=$AG$5,$AA$19,Q226&gt;=$AG$6,$Z$19,Q226&gt;=$AG$7,$Y$19,Q226&gt;=$AG$8,$X$19,Q226&gt;=$AG$9,$V$19),L226),"")</f>
        <v>FF</v>
      </c>
      <c r="N226" s="9"/>
      <c r="O226" s="9"/>
      <c r="P226" s="9">
        <f t="shared" si="29"/>
        <v>26</v>
      </c>
      <c r="Q226" s="9">
        <f t="shared" si="30"/>
        <v>38</v>
      </c>
      <c r="R226" s="9">
        <f t="shared" si="31"/>
        <v>-2.38</v>
      </c>
    </row>
    <row r="227" spans="1:18" x14ac:dyDescent="0.35">
      <c r="A227" s="3" t="s">
        <v>8</v>
      </c>
      <c r="B227" s="3">
        <v>226</v>
      </c>
      <c r="C227" s="3">
        <v>32</v>
      </c>
      <c r="D227" s="3">
        <v>26</v>
      </c>
      <c r="E227" s="3">
        <v>27</v>
      </c>
      <c r="F227" s="22">
        <f t="shared" si="32"/>
        <v>27</v>
      </c>
      <c r="G227" s="22">
        <f t="shared" si="33"/>
        <v>32</v>
      </c>
      <c r="H227" s="22">
        <f t="shared" si="34"/>
        <v>26</v>
      </c>
      <c r="I227" s="9">
        <f t="shared" si="35"/>
        <v>28.4</v>
      </c>
      <c r="J227" s="9">
        <f t="shared" si="27"/>
        <v>29</v>
      </c>
      <c r="K227" s="10">
        <f t="shared" si="28"/>
        <v>806.56</v>
      </c>
      <c r="L227" s="9" t="str" cm="1">
        <f t="array" ref="L227">IF(D227&lt;&gt;"",IF(AND(H227&gt;=40,I227&gt;=30),IF(AND($N$2&gt;=$T$2,$N$2&lt;=$U$2),_xlfn.IFS(P227&gt;=$AD$2,$AD$1,P227&gt;=$AC$2,$AC$1,P227&gt;=$AB$2,$AB$1,P227&gt;=$AA$2,$AA$1,P227&gt;=$Z$2,$Z$1,P227&gt;=$Y$2,$Y$1,P227&gt;=$X$2,$X$1,P227&gt;=$W$2,$W$1,P227&lt;$W$2,$V$1),(IF(AND($N$2&gt;=$T$3,$N$2&lt;$U$3),_xlfn.IFS(P227&gt;=$AD$3,$AD$1,P227&gt;=$AC$3,$AC$1,P227&gt;=$AB$3,$AB$1,P227&gt;=$AA$3,$AA$1,P227&gt;=$Z$3,$Z$1,P227&gt;=$Y$3,$Y$1,P227&gt;=$X$3,$X$1,P227&gt;=$W$3,$W$1,P227&lt;$W$2,$V$1),(IF(AND($N$2&gt;=$T$4,$N$2&lt;$U$4),_xlfn.IFS(P227&gt;=$AD$4,$AD$1,P227&gt;=$AC$4,$AC$1,P227&gt;=$AB$4,$AB$1,P227&gt;=$AA$4,$AA$1,P227&gt;=$Z$4,$Z$1,P227&gt;=$Y$4,$Y$1,P227&gt;=$X$4,$X$1,P227&gt;=$W$4,$W$1,P227&lt;$W$2,$V$1),(IF(AND($N$2&gt;=$T$5,$N$2&lt;$U$5),_xlfn.IFS(P227&gt;=$AD$5,$AD$1,P227&gt;=$AC$5,$AC$1,P227&gt;=$AB$5,$AB$1,P227&gt;=$AA$5,$AA$1,P227&gt;=$Z$5,$Z$1,P227&gt;=$Y$5,$Y$1,P227&gt;=$X$5,$X$1,P227&gt;=$W$5,$W$1,P227&lt;$W$2,$V$1),(IF(AND($N$2&gt;=$T$6,$N$2&lt;$U$6),_xlfn.IFS(P227&gt;=$AD$6,$AD$1,P227&gt;=$AC$6,$AC$1,P227&gt;=$AB$6,$AB$1,P227&gt;=$AA$6,$AA$1,P227&gt;=$Z$6,$Z$1,P227&gt;=$Y$6,$Y$1,P227&gt;=$X$6,$X$1,P227&gt;=$W$6,$W$1,P227&lt;$W$2,$V$1),(IF(AND($N$2&gt;=$T$7,$N$2&lt;$U$7),_xlfn.IFS(P227&gt;=$AD$7,$AD$1,P227&gt;=$AC$7,$AC$1,P227&gt;=$AB$7,$AB$1,P227&gt;=$AA$7,$AA$1,P227&gt;=$Z$7,$Z$1,P227&gt;=$Y$7,$Y$1,P227&gt;=$X$7,$X$1,P227&gt;=$W$7,$W$1,P227&lt;$W$2,$V$1),(IF(AND($N$2&gt;=$T$8,$N$2&lt;$U$8),_xlfn.IFS(P227&gt;=$AD$8,$AD$1,P227&gt;=$AC$8,$AC$1,P227&gt;=$AB$8,$AB$1,P227&gt;=$AA$8,$AA$1,P227&gt;=$Z$8,$Z$1,P227&gt;=$Y$8,$Y$1,P227&gt;=$X$8,$X$1,P227&gt;=$W$8,$W$1,P227&lt;$W$2,$V$1),(IF(AND($N$2&gt;=$T$9,$N$2&lt;$U$9),_xlfn.IFS(P227&gt;=$AD$9,$AD$1,P227&gt;=$AC$9,$AC$1,P227&gt;=$AB$9,$AB$1,P227&gt;=$AA$9,$AA$1,P227&gt;=$Z$9,$Z$1,P227&gt;=$Y$9,$Y$1,P227&gt;=$X$9,$X$1,P227&gt;=$W$9,$W$1),$W$1))))))))))))))),IF(AND($N$2&gt;=$T$2,$N$2&lt;=$U$2),IF(P227&gt;=$W$2,$W$1,$V$1),IF(AND($N$2&gt;=$T$3,$N$2&lt;$U$3),IF(P227&gt;=$W$3,$W$1,$V$1),IF(AND($N$2&gt;=$T$4,$N$2&lt;$U$4),IF(P227&gt;=$W$4,$W$1,$V$1),IF(AND($N$2&gt;=$T$5,$N$2&lt;$U$5),IF(P227&gt;=$W$5,$W$1,$V$1),IF(AND($N$2&gt;=$T$6,$N$2&lt;$U$6),IF(P227&gt;=$W$6,$W$1,$V$1),IF(AND($N$2&gt;=$T$7,$N$2&lt;$U$7),IF(P227&gt;=$W$7,$W$1,$V$1),IF(AND($N$2&gt;=$T$8,$N$2&lt;$U$8),IF(P227&gt;=$W$8,$W$1,$V$1),IF(AND($N$2&gt;=$T$9,$N$2&lt;$U$9),IF(P227&gt;=$W$9,$W$1,$V$1),""))))))))),"")</f>
        <v>FD</v>
      </c>
      <c r="M227" s="9" t="str" cm="1">
        <f t="array" ref="M227">IF(E227&lt;&gt;"",IF(AND(E227&lt;&gt;"GR",E227&gt;=40,J227&gt;=30),_xlfn.IFS(Q227&gt;=$AG$2,$AD$19,Q227&gt;=$AG$3,$AC$19,Q227&gt;=$AG$4,$AB$19,Q227&gt;=$AG$5,$AA$19,Q227&gt;=$AG$6,$Z$19,Q227&gt;=$AG$7,$Y$19,Q227&gt;=$AG$8,$X$19,Q227&gt;=$AG$9,$V$19),L227),"")</f>
        <v>FD</v>
      </c>
      <c r="N227" s="9"/>
      <c r="O227" s="9"/>
      <c r="P227" s="9">
        <f t="shared" si="29"/>
        <v>37</v>
      </c>
      <c r="Q227" s="9">
        <f t="shared" si="30"/>
        <v>38</v>
      </c>
      <c r="R227" s="9">
        <f t="shared" si="31"/>
        <v>-1.26</v>
      </c>
    </row>
    <row r="228" spans="1:18" x14ac:dyDescent="0.35">
      <c r="A228" s="3" t="s">
        <v>8</v>
      </c>
      <c r="B228" s="3">
        <v>227</v>
      </c>
      <c r="C228" s="3">
        <v>18</v>
      </c>
      <c r="D228" s="3">
        <v>10</v>
      </c>
      <c r="E228" s="3">
        <v>36</v>
      </c>
      <c r="F228" s="22">
        <f t="shared" si="32"/>
        <v>36</v>
      </c>
      <c r="G228" s="22">
        <f t="shared" si="33"/>
        <v>18</v>
      </c>
      <c r="H228" s="22">
        <f t="shared" si="34"/>
        <v>10</v>
      </c>
      <c r="I228" s="9">
        <f t="shared" si="35"/>
        <v>13.2</v>
      </c>
      <c r="J228" s="9">
        <f t="shared" si="27"/>
        <v>28.8</v>
      </c>
      <c r="K228" s="10">
        <f t="shared" si="28"/>
        <v>174.23999999999998</v>
      </c>
      <c r="L228" s="9" t="str" cm="1">
        <f t="array" ref="L228">IF(D228&lt;&gt;"",IF(AND(H228&gt;=40,I228&gt;=30),IF(AND($N$2&gt;=$T$2,$N$2&lt;=$U$2),_xlfn.IFS(P228&gt;=$AD$2,$AD$1,P228&gt;=$AC$2,$AC$1,P228&gt;=$AB$2,$AB$1,P228&gt;=$AA$2,$AA$1,P228&gt;=$Z$2,$Z$1,P228&gt;=$Y$2,$Y$1,P228&gt;=$X$2,$X$1,P228&gt;=$W$2,$W$1,P228&lt;$W$2,$V$1),(IF(AND($N$2&gt;=$T$3,$N$2&lt;$U$3),_xlfn.IFS(P228&gt;=$AD$3,$AD$1,P228&gt;=$AC$3,$AC$1,P228&gt;=$AB$3,$AB$1,P228&gt;=$AA$3,$AA$1,P228&gt;=$Z$3,$Z$1,P228&gt;=$Y$3,$Y$1,P228&gt;=$X$3,$X$1,P228&gt;=$W$3,$W$1,P228&lt;$W$2,$V$1),(IF(AND($N$2&gt;=$T$4,$N$2&lt;$U$4),_xlfn.IFS(P228&gt;=$AD$4,$AD$1,P228&gt;=$AC$4,$AC$1,P228&gt;=$AB$4,$AB$1,P228&gt;=$AA$4,$AA$1,P228&gt;=$Z$4,$Z$1,P228&gt;=$Y$4,$Y$1,P228&gt;=$X$4,$X$1,P228&gt;=$W$4,$W$1,P228&lt;$W$2,$V$1),(IF(AND($N$2&gt;=$T$5,$N$2&lt;$U$5),_xlfn.IFS(P228&gt;=$AD$5,$AD$1,P228&gt;=$AC$5,$AC$1,P228&gt;=$AB$5,$AB$1,P228&gt;=$AA$5,$AA$1,P228&gt;=$Z$5,$Z$1,P228&gt;=$Y$5,$Y$1,P228&gt;=$X$5,$X$1,P228&gt;=$W$5,$W$1,P228&lt;$W$2,$V$1),(IF(AND($N$2&gt;=$T$6,$N$2&lt;$U$6),_xlfn.IFS(P228&gt;=$AD$6,$AD$1,P228&gt;=$AC$6,$AC$1,P228&gt;=$AB$6,$AB$1,P228&gt;=$AA$6,$AA$1,P228&gt;=$Z$6,$Z$1,P228&gt;=$Y$6,$Y$1,P228&gt;=$X$6,$X$1,P228&gt;=$W$6,$W$1,P228&lt;$W$2,$V$1),(IF(AND($N$2&gt;=$T$7,$N$2&lt;$U$7),_xlfn.IFS(P228&gt;=$AD$7,$AD$1,P228&gt;=$AC$7,$AC$1,P228&gt;=$AB$7,$AB$1,P228&gt;=$AA$7,$AA$1,P228&gt;=$Z$7,$Z$1,P228&gt;=$Y$7,$Y$1,P228&gt;=$X$7,$X$1,P228&gt;=$W$7,$W$1,P228&lt;$W$2,$V$1),(IF(AND($N$2&gt;=$T$8,$N$2&lt;$U$8),_xlfn.IFS(P228&gt;=$AD$8,$AD$1,P228&gt;=$AC$8,$AC$1,P228&gt;=$AB$8,$AB$1,P228&gt;=$AA$8,$AA$1,P228&gt;=$Z$8,$Z$1,P228&gt;=$Y$8,$Y$1,P228&gt;=$X$8,$X$1,P228&gt;=$W$8,$W$1,P228&lt;$W$2,$V$1),(IF(AND($N$2&gt;=$T$9,$N$2&lt;$U$9),_xlfn.IFS(P228&gt;=$AD$9,$AD$1,P228&gt;=$AC$9,$AC$1,P228&gt;=$AB$9,$AB$1,P228&gt;=$AA$9,$AA$1,P228&gt;=$Z$9,$Z$1,P228&gt;=$Y$9,$Y$1,P228&gt;=$X$9,$X$1,P228&gt;=$W$9,$W$1),$W$1))))))))))))))),IF(AND($N$2&gt;=$T$2,$N$2&lt;=$U$2),IF(P228&gt;=$W$2,$W$1,$V$1),IF(AND($N$2&gt;=$T$3,$N$2&lt;$U$3),IF(P228&gt;=$W$3,$W$1,$V$1),IF(AND($N$2&gt;=$T$4,$N$2&lt;$U$4),IF(P228&gt;=$W$4,$W$1,$V$1),IF(AND($N$2&gt;=$T$5,$N$2&lt;$U$5),IF(P228&gt;=$W$5,$W$1,$V$1),IF(AND($N$2&gt;=$T$6,$N$2&lt;$U$6),IF(P228&gt;=$W$6,$W$1,$V$1),IF(AND($N$2&gt;=$T$7,$N$2&lt;$U$7),IF(P228&gt;=$W$7,$W$1,$V$1),IF(AND($N$2&gt;=$T$8,$N$2&lt;$U$8),IF(P228&gt;=$W$8,$W$1,$V$1),IF(AND($N$2&gt;=$T$9,$N$2&lt;$U$9),IF(P228&gt;=$W$9,$W$1,$V$1),""))))))))),"")</f>
        <v>FF</v>
      </c>
      <c r="M228" s="9" t="str" cm="1">
        <f t="array" ref="M228">IF(E228&lt;&gt;"",IF(AND(E228&lt;&gt;"GR",E228&gt;=40,J228&gt;=30),_xlfn.IFS(Q228&gt;=$AG$2,$AD$19,Q228&gt;=$AG$3,$AC$19,Q228&gt;=$AG$4,$AB$19,Q228&gt;=$AG$5,$AA$19,Q228&gt;=$AG$6,$Z$19,Q228&gt;=$AG$7,$Y$19,Q228&gt;=$AG$8,$X$19,Q228&gt;=$AG$9,$V$19),L228),"")</f>
        <v>FF</v>
      </c>
      <c r="N228" s="9"/>
      <c r="O228" s="9"/>
      <c r="P228" s="9">
        <f t="shared" si="29"/>
        <v>27</v>
      </c>
      <c r="Q228" s="9">
        <f t="shared" si="30"/>
        <v>38</v>
      </c>
      <c r="R228" s="9">
        <f t="shared" si="31"/>
        <v>-2.2999999999999998</v>
      </c>
    </row>
    <row r="229" spans="1:18" x14ac:dyDescent="0.35">
      <c r="A229" s="3" t="s">
        <v>8</v>
      </c>
      <c r="B229" s="3">
        <v>228</v>
      </c>
      <c r="C229" s="3">
        <v>28</v>
      </c>
      <c r="D229" s="3">
        <v>8</v>
      </c>
      <c r="E229" s="3">
        <v>28</v>
      </c>
      <c r="F229" s="22">
        <f t="shared" si="32"/>
        <v>28</v>
      </c>
      <c r="G229" s="22">
        <f t="shared" si="33"/>
        <v>28</v>
      </c>
      <c r="H229" s="22">
        <f t="shared" si="34"/>
        <v>8</v>
      </c>
      <c r="I229" s="9">
        <f t="shared" si="35"/>
        <v>16</v>
      </c>
      <c r="J229" s="9">
        <f t="shared" si="27"/>
        <v>28</v>
      </c>
      <c r="K229" s="10">
        <f t="shared" si="28"/>
        <v>256</v>
      </c>
      <c r="L229" s="9" t="str" cm="1">
        <f t="array" ref="L229">IF(D229&lt;&gt;"",IF(AND(H229&gt;=40,I229&gt;=30),IF(AND($N$2&gt;=$T$2,$N$2&lt;=$U$2),_xlfn.IFS(P229&gt;=$AD$2,$AD$1,P229&gt;=$AC$2,$AC$1,P229&gt;=$AB$2,$AB$1,P229&gt;=$AA$2,$AA$1,P229&gt;=$Z$2,$Z$1,P229&gt;=$Y$2,$Y$1,P229&gt;=$X$2,$X$1,P229&gt;=$W$2,$W$1,P229&lt;$W$2,$V$1),(IF(AND($N$2&gt;=$T$3,$N$2&lt;$U$3),_xlfn.IFS(P229&gt;=$AD$3,$AD$1,P229&gt;=$AC$3,$AC$1,P229&gt;=$AB$3,$AB$1,P229&gt;=$AA$3,$AA$1,P229&gt;=$Z$3,$Z$1,P229&gt;=$Y$3,$Y$1,P229&gt;=$X$3,$X$1,P229&gt;=$W$3,$W$1,P229&lt;$W$2,$V$1),(IF(AND($N$2&gt;=$T$4,$N$2&lt;$U$4),_xlfn.IFS(P229&gt;=$AD$4,$AD$1,P229&gt;=$AC$4,$AC$1,P229&gt;=$AB$4,$AB$1,P229&gt;=$AA$4,$AA$1,P229&gt;=$Z$4,$Z$1,P229&gt;=$Y$4,$Y$1,P229&gt;=$X$4,$X$1,P229&gt;=$W$4,$W$1,P229&lt;$W$2,$V$1),(IF(AND($N$2&gt;=$T$5,$N$2&lt;$U$5),_xlfn.IFS(P229&gt;=$AD$5,$AD$1,P229&gt;=$AC$5,$AC$1,P229&gt;=$AB$5,$AB$1,P229&gt;=$AA$5,$AA$1,P229&gt;=$Z$5,$Z$1,P229&gt;=$Y$5,$Y$1,P229&gt;=$X$5,$X$1,P229&gt;=$W$5,$W$1,P229&lt;$W$2,$V$1),(IF(AND($N$2&gt;=$T$6,$N$2&lt;$U$6),_xlfn.IFS(P229&gt;=$AD$6,$AD$1,P229&gt;=$AC$6,$AC$1,P229&gt;=$AB$6,$AB$1,P229&gt;=$AA$6,$AA$1,P229&gt;=$Z$6,$Z$1,P229&gt;=$Y$6,$Y$1,P229&gt;=$X$6,$X$1,P229&gt;=$W$6,$W$1,P229&lt;$W$2,$V$1),(IF(AND($N$2&gt;=$T$7,$N$2&lt;$U$7),_xlfn.IFS(P229&gt;=$AD$7,$AD$1,P229&gt;=$AC$7,$AC$1,P229&gt;=$AB$7,$AB$1,P229&gt;=$AA$7,$AA$1,P229&gt;=$Z$7,$Z$1,P229&gt;=$Y$7,$Y$1,P229&gt;=$X$7,$X$1,P229&gt;=$W$7,$W$1,P229&lt;$W$2,$V$1),(IF(AND($N$2&gt;=$T$8,$N$2&lt;$U$8),_xlfn.IFS(P229&gt;=$AD$8,$AD$1,P229&gt;=$AC$8,$AC$1,P229&gt;=$AB$8,$AB$1,P229&gt;=$AA$8,$AA$1,P229&gt;=$Z$8,$Z$1,P229&gt;=$Y$8,$Y$1,P229&gt;=$X$8,$X$1,P229&gt;=$W$8,$W$1,P229&lt;$W$2,$V$1),(IF(AND($N$2&gt;=$T$9,$N$2&lt;$U$9),_xlfn.IFS(P229&gt;=$AD$9,$AD$1,P229&gt;=$AC$9,$AC$1,P229&gt;=$AB$9,$AB$1,P229&gt;=$AA$9,$AA$1,P229&gt;=$Z$9,$Z$1,P229&gt;=$Y$9,$Y$1,P229&gt;=$X$9,$X$1,P229&gt;=$W$9,$W$1),$W$1))))))))))))))),IF(AND($N$2&gt;=$T$2,$N$2&lt;=$U$2),IF(P229&gt;=$W$2,$W$1,$V$1),IF(AND($N$2&gt;=$T$3,$N$2&lt;$U$3),IF(P229&gt;=$W$3,$W$1,$V$1),IF(AND($N$2&gt;=$T$4,$N$2&lt;$U$4),IF(P229&gt;=$W$4,$W$1,$V$1),IF(AND($N$2&gt;=$T$5,$N$2&lt;$U$5),IF(P229&gt;=$W$5,$W$1,$V$1),IF(AND($N$2&gt;=$T$6,$N$2&lt;$U$6),IF(P229&gt;=$W$6,$W$1,$V$1),IF(AND($N$2&gt;=$T$7,$N$2&lt;$U$7),IF(P229&gt;=$W$7,$W$1,$V$1),IF(AND($N$2&gt;=$T$8,$N$2&lt;$U$8),IF(P229&gt;=$W$8,$W$1,$V$1),IF(AND($N$2&gt;=$T$9,$N$2&lt;$U$9),IF(P229&gt;=$W$9,$W$1,$V$1),""))))))))),"")</f>
        <v>FF</v>
      </c>
      <c r="M229" s="9" t="str" cm="1">
        <f t="array" ref="M229">IF(E229&lt;&gt;"",IF(AND(E229&lt;&gt;"GR",E229&gt;=40,J229&gt;=30),_xlfn.IFS(Q229&gt;=$AG$2,$AD$19,Q229&gt;=$AG$3,$AC$19,Q229&gt;=$AG$4,$AB$19,Q229&gt;=$AG$5,$AA$19,Q229&gt;=$AG$6,$Z$19,Q229&gt;=$AG$7,$Y$19,Q229&gt;=$AG$8,$X$19,Q229&gt;=$AG$9,$V$19),L229),"")</f>
        <v>FF</v>
      </c>
      <c r="N229" s="9"/>
      <c r="O229" s="9"/>
      <c r="P229" s="9">
        <f t="shared" si="29"/>
        <v>29</v>
      </c>
      <c r="Q229" s="9">
        <f t="shared" si="30"/>
        <v>37</v>
      </c>
      <c r="R229" s="9">
        <f t="shared" si="31"/>
        <v>-2.11</v>
      </c>
    </row>
    <row r="230" spans="1:18" x14ac:dyDescent="0.35">
      <c r="A230" s="3" t="s">
        <v>8</v>
      </c>
      <c r="B230" s="3">
        <v>229</v>
      </c>
      <c r="C230" s="3">
        <v>1</v>
      </c>
      <c r="D230" s="3">
        <v>10</v>
      </c>
      <c r="E230" s="3">
        <v>46</v>
      </c>
      <c r="F230" s="22">
        <f t="shared" si="32"/>
        <v>46</v>
      </c>
      <c r="G230" s="22">
        <f t="shared" si="33"/>
        <v>1</v>
      </c>
      <c r="H230" s="22">
        <f t="shared" si="34"/>
        <v>10</v>
      </c>
      <c r="I230" s="9">
        <f t="shared" si="35"/>
        <v>6.4</v>
      </c>
      <c r="J230" s="9">
        <f t="shared" si="27"/>
        <v>28</v>
      </c>
      <c r="K230" s="10">
        <f t="shared" si="28"/>
        <v>40.960000000000008</v>
      </c>
      <c r="L230" s="9" t="str" cm="1">
        <f t="array" ref="L230">IF(D230&lt;&gt;"",IF(AND(H230&gt;=40,I230&gt;=30),IF(AND($N$2&gt;=$T$2,$N$2&lt;=$U$2),_xlfn.IFS(P230&gt;=$AD$2,$AD$1,P230&gt;=$AC$2,$AC$1,P230&gt;=$AB$2,$AB$1,P230&gt;=$AA$2,$AA$1,P230&gt;=$Z$2,$Z$1,P230&gt;=$Y$2,$Y$1,P230&gt;=$X$2,$X$1,P230&gt;=$W$2,$W$1,P230&lt;$W$2,$V$1),(IF(AND($N$2&gt;=$T$3,$N$2&lt;$U$3),_xlfn.IFS(P230&gt;=$AD$3,$AD$1,P230&gt;=$AC$3,$AC$1,P230&gt;=$AB$3,$AB$1,P230&gt;=$AA$3,$AA$1,P230&gt;=$Z$3,$Z$1,P230&gt;=$Y$3,$Y$1,P230&gt;=$X$3,$X$1,P230&gt;=$W$3,$W$1,P230&lt;$W$2,$V$1),(IF(AND($N$2&gt;=$T$4,$N$2&lt;$U$4),_xlfn.IFS(P230&gt;=$AD$4,$AD$1,P230&gt;=$AC$4,$AC$1,P230&gt;=$AB$4,$AB$1,P230&gt;=$AA$4,$AA$1,P230&gt;=$Z$4,$Z$1,P230&gt;=$Y$4,$Y$1,P230&gt;=$X$4,$X$1,P230&gt;=$W$4,$W$1,P230&lt;$W$2,$V$1),(IF(AND($N$2&gt;=$T$5,$N$2&lt;$U$5),_xlfn.IFS(P230&gt;=$AD$5,$AD$1,P230&gt;=$AC$5,$AC$1,P230&gt;=$AB$5,$AB$1,P230&gt;=$AA$5,$AA$1,P230&gt;=$Z$5,$Z$1,P230&gt;=$Y$5,$Y$1,P230&gt;=$X$5,$X$1,P230&gt;=$W$5,$W$1,P230&lt;$W$2,$V$1),(IF(AND($N$2&gt;=$T$6,$N$2&lt;$U$6),_xlfn.IFS(P230&gt;=$AD$6,$AD$1,P230&gt;=$AC$6,$AC$1,P230&gt;=$AB$6,$AB$1,P230&gt;=$AA$6,$AA$1,P230&gt;=$Z$6,$Z$1,P230&gt;=$Y$6,$Y$1,P230&gt;=$X$6,$X$1,P230&gt;=$W$6,$W$1,P230&lt;$W$2,$V$1),(IF(AND($N$2&gt;=$T$7,$N$2&lt;$U$7),_xlfn.IFS(P230&gt;=$AD$7,$AD$1,P230&gt;=$AC$7,$AC$1,P230&gt;=$AB$7,$AB$1,P230&gt;=$AA$7,$AA$1,P230&gt;=$Z$7,$Z$1,P230&gt;=$Y$7,$Y$1,P230&gt;=$X$7,$X$1,P230&gt;=$W$7,$W$1,P230&lt;$W$2,$V$1),(IF(AND($N$2&gt;=$T$8,$N$2&lt;$U$8),_xlfn.IFS(P230&gt;=$AD$8,$AD$1,P230&gt;=$AC$8,$AC$1,P230&gt;=$AB$8,$AB$1,P230&gt;=$AA$8,$AA$1,P230&gt;=$Z$8,$Z$1,P230&gt;=$Y$8,$Y$1,P230&gt;=$X$8,$X$1,P230&gt;=$W$8,$W$1,P230&lt;$W$2,$V$1),(IF(AND($N$2&gt;=$T$9,$N$2&lt;$U$9),_xlfn.IFS(P230&gt;=$AD$9,$AD$1,P230&gt;=$AC$9,$AC$1,P230&gt;=$AB$9,$AB$1,P230&gt;=$AA$9,$AA$1,P230&gt;=$Z$9,$Z$1,P230&gt;=$Y$9,$Y$1,P230&gt;=$X$9,$X$1,P230&gt;=$W$9,$W$1),$W$1))))))))))))))),IF(AND($N$2&gt;=$T$2,$N$2&lt;=$U$2),IF(P230&gt;=$W$2,$W$1,$V$1),IF(AND($N$2&gt;=$T$3,$N$2&lt;$U$3),IF(P230&gt;=$W$3,$W$1,$V$1),IF(AND($N$2&gt;=$T$4,$N$2&lt;$U$4),IF(P230&gt;=$W$4,$W$1,$V$1),IF(AND($N$2&gt;=$T$5,$N$2&lt;$U$5),IF(P230&gt;=$W$5,$W$1,$V$1),IF(AND($N$2&gt;=$T$6,$N$2&lt;$U$6),IF(P230&gt;=$W$6,$W$1,$V$1),IF(AND($N$2&gt;=$T$7,$N$2&lt;$U$7),IF(P230&gt;=$W$7,$W$1,$V$1),IF(AND($N$2&gt;=$T$8,$N$2&lt;$U$8),IF(P230&gt;=$W$8,$W$1,$V$1),IF(AND($N$2&gt;=$T$9,$N$2&lt;$U$9),IF(P230&gt;=$W$9,$W$1,$V$1),""))))))))),"")</f>
        <v>FF</v>
      </c>
      <c r="M230" s="9" t="str" cm="1">
        <f t="array" ref="M230">IF(E230&lt;&gt;"",IF(AND(E230&lt;&gt;"GR",E230&gt;=40,J230&gt;=30),_xlfn.IFS(Q230&gt;=$AG$2,$AD$19,Q230&gt;=$AG$3,$AC$19,Q230&gt;=$AG$4,$AB$19,Q230&gt;=$AG$5,$AA$19,Q230&gt;=$AG$6,$Z$19,Q230&gt;=$AG$7,$Y$19,Q230&gt;=$AG$8,$X$19,Q230&gt;=$AG$9,$V$19),L230),"")</f>
        <v>FF</v>
      </c>
      <c r="N230" s="9"/>
      <c r="O230" s="9"/>
      <c r="P230" s="9">
        <f t="shared" si="29"/>
        <v>22</v>
      </c>
      <c r="Q230" s="9">
        <f t="shared" si="30"/>
        <v>37</v>
      </c>
      <c r="R230" s="9">
        <f t="shared" si="31"/>
        <v>-2.77</v>
      </c>
    </row>
    <row r="231" spans="1:18" x14ac:dyDescent="0.35">
      <c r="A231" s="3" t="s">
        <v>8</v>
      </c>
      <c r="B231" s="3">
        <v>230</v>
      </c>
      <c r="C231" s="3">
        <v>27</v>
      </c>
      <c r="D231" s="3">
        <v>16</v>
      </c>
      <c r="E231" s="3">
        <v>28</v>
      </c>
      <c r="F231" s="22">
        <f t="shared" si="32"/>
        <v>28</v>
      </c>
      <c r="G231" s="22">
        <f t="shared" si="33"/>
        <v>27</v>
      </c>
      <c r="H231" s="22">
        <f t="shared" si="34"/>
        <v>16</v>
      </c>
      <c r="I231" s="9">
        <f t="shared" si="35"/>
        <v>20.399999999999999</v>
      </c>
      <c r="J231" s="9">
        <f t="shared" si="27"/>
        <v>27.6</v>
      </c>
      <c r="K231" s="10">
        <f t="shared" si="28"/>
        <v>416.15999999999997</v>
      </c>
      <c r="L231" s="9" t="str" cm="1">
        <f t="array" ref="L231">IF(D231&lt;&gt;"",IF(AND(H231&gt;=40,I231&gt;=30),IF(AND($N$2&gt;=$T$2,$N$2&lt;=$U$2),_xlfn.IFS(P231&gt;=$AD$2,$AD$1,P231&gt;=$AC$2,$AC$1,P231&gt;=$AB$2,$AB$1,P231&gt;=$AA$2,$AA$1,P231&gt;=$Z$2,$Z$1,P231&gt;=$Y$2,$Y$1,P231&gt;=$X$2,$X$1,P231&gt;=$W$2,$W$1,P231&lt;$W$2,$V$1),(IF(AND($N$2&gt;=$T$3,$N$2&lt;$U$3),_xlfn.IFS(P231&gt;=$AD$3,$AD$1,P231&gt;=$AC$3,$AC$1,P231&gt;=$AB$3,$AB$1,P231&gt;=$AA$3,$AA$1,P231&gt;=$Z$3,$Z$1,P231&gt;=$Y$3,$Y$1,P231&gt;=$X$3,$X$1,P231&gt;=$W$3,$W$1,P231&lt;$W$2,$V$1),(IF(AND($N$2&gt;=$T$4,$N$2&lt;$U$4),_xlfn.IFS(P231&gt;=$AD$4,$AD$1,P231&gt;=$AC$4,$AC$1,P231&gt;=$AB$4,$AB$1,P231&gt;=$AA$4,$AA$1,P231&gt;=$Z$4,$Z$1,P231&gt;=$Y$4,$Y$1,P231&gt;=$X$4,$X$1,P231&gt;=$W$4,$W$1,P231&lt;$W$2,$V$1),(IF(AND($N$2&gt;=$T$5,$N$2&lt;$U$5),_xlfn.IFS(P231&gt;=$AD$5,$AD$1,P231&gt;=$AC$5,$AC$1,P231&gt;=$AB$5,$AB$1,P231&gt;=$AA$5,$AA$1,P231&gt;=$Z$5,$Z$1,P231&gt;=$Y$5,$Y$1,P231&gt;=$X$5,$X$1,P231&gt;=$W$5,$W$1,P231&lt;$W$2,$V$1),(IF(AND($N$2&gt;=$T$6,$N$2&lt;$U$6),_xlfn.IFS(P231&gt;=$AD$6,$AD$1,P231&gt;=$AC$6,$AC$1,P231&gt;=$AB$6,$AB$1,P231&gt;=$AA$6,$AA$1,P231&gt;=$Z$6,$Z$1,P231&gt;=$Y$6,$Y$1,P231&gt;=$X$6,$X$1,P231&gt;=$W$6,$W$1,P231&lt;$W$2,$V$1),(IF(AND($N$2&gt;=$T$7,$N$2&lt;$U$7),_xlfn.IFS(P231&gt;=$AD$7,$AD$1,P231&gt;=$AC$7,$AC$1,P231&gt;=$AB$7,$AB$1,P231&gt;=$AA$7,$AA$1,P231&gt;=$Z$7,$Z$1,P231&gt;=$Y$7,$Y$1,P231&gt;=$X$7,$X$1,P231&gt;=$W$7,$W$1,P231&lt;$W$2,$V$1),(IF(AND($N$2&gt;=$T$8,$N$2&lt;$U$8),_xlfn.IFS(P231&gt;=$AD$8,$AD$1,P231&gt;=$AC$8,$AC$1,P231&gt;=$AB$8,$AB$1,P231&gt;=$AA$8,$AA$1,P231&gt;=$Z$8,$Z$1,P231&gt;=$Y$8,$Y$1,P231&gt;=$X$8,$X$1,P231&gt;=$W$8,$W$1,P231&lt;$W$2,$V$1),(IF(AND($N$2&gt;=$T$9,$N$2&lt;$U$9),_xlfn.IFS(P231&gt;=$AD$9,$AD$1,P231&gt;=$AC$9,$AC$1,P231&gt;=$AB$9,$AB$1,P231&gt;=$AA$9,$AA$1,P231&gt;=$Z$9,$Z$1,P231&gt;=$Y$9,$Y$1,P231&gt;=$X$9,$X$1,P231&gt;=$W$9,$W$1),$W$1))))))))))))))),IF(AND($N$2&gt;=$T$2,$N$2&lt;=$U$2),IF(P231&gt;=$W$2,$W$1,$V$1),IF(AND($N$2&gt;=$T$3,$N$2&lt;$U$3),IF(P231&gt;=$W$3,$W$1,$V$1),IF(AND($N$2&gt;=$T$4,$N$2&lt;$U$4),IF(P231&gt;=$W$4,$W$1,$V$1),IF(AND($N$2&gt;=$T$5,$N$2&lt;$U$5),IF(P231&gt;=$W$5,$W$1,$V$1),IF(AND($N$2&gt;=$T$6,$N$2&lt;$U$6),IF(P231&gt;=$W$6,$W$1,$V$1),IF(AND($N$2&gt;=$T$7,$N$2&lt;$U$7),IF(P231&gt;=$W$7,$W$1,$V$1),IF(AND($N$2&gt;=$T$8,$N$2&lt;$U$8),IF(P231&gt;=$W$8,$W$1,$V$1),IF(AND($N$2&gt;=$T$9,$N$2&lt;$U$9),IF(P231&gt;=$W$9,$W$1,$V$1),""))))))))),"")</f>
        <v>FF</v>
      </c>
      <c r="M231" s="9" t="str" cm="1">
        <f t="array" ref="M231">IF(E231&lt;&gt;"",IF(AND(E231&lt;&gt;"GR",E231&gt;=40,J231&gt;=30),_xlfn.IFS(Q231&gt;=$AG$2,$AD$19,Q231&gt;=$AG$3,$AC$19,Q231&gt;=$AG$4,$AB$19,Q231&gt;=$AG$5,$AA$19,Q231&gt;=$AG$6,$Z$19,Q231&gt;=$AG$7,$Y$19,Q231&gt;=$AG$8,$X$19,Q231&gt;=$AG$9,$V$19),L231),"")</f>
        <v>FF</v>
      </c>
      <c r="N231" s="9"/>
      <c r="O231" s="9"/>
      <c r="P231" s="9">
        <f t="shared" si="29"/>
        <v>32</v>
      </c>
      <c r="Q231" s="9">
        <f t="shared" si="30"/>
        <v>37</v>
      </c>
      <c r="R231" s="9">
        <f t="shared" si="31"/>
        <v>-1.81</v>
      </c>
    </row>
    <row r="232" spans="1:18" x14ac:dyDescent="0.35">
      <c r="A232" s="3" t="s">
        <v>8</v>
      </c>
      <c r="B232" s="3">
        <v>231</v>
      </c>
      <c r="C232" s="3">
        <v>17</v>
      </c>
      <c r="D232" s="3">
        <v>21</v>
      </c>
      <c r="E232" s="3">
        <v>34</v>
      </c>
      <c r="F232" s="22">
        <f t="shared" si="32"/>
        <v>34</v>
      </c>
      <c r="G232" s="22">
        <f t="shared" si="33"/>
        <v>17</v>
      </c>
      <c r="H232" s="22">
        <f t="shared" si="34"/>
        <v>21</v>
      </c>
      <c r="I232" s="9">
        <f t="shared" si="35"/>
        <v>19.399999999999999</v>
      </c>
      <c r="J232" s="9">
        <f t="shared" si="27"/>
        <v>27.2</v>
      </c>
      <c r="K232" s="10">
        <f t="shared" si="28"/>
        <v>376.35999999999996</v>
      </c>
      <c r="L232" s="9" t="str" cm="1">
        <f t="array" ref="L232">IF(D232&lt;&gt;"",IF(AND(H232&gt;=40,I232&gt;=30),IF(AND($N$2&gt;=$T$2,$N$2&lt;=$U$2),_xlfn.IFS(P232&gt;=$AD$2,$AD$1,P232&gt;=$AC$2,$AC$1,P232&gt;=$AB$2,$AB$1,P232&gt;=$AA$2,$AA$1,P232&gt;=$Z$2,$Z$1,P232&gt;=$Y$2,$Y$1,P232&gt;=$X$2,$X$1,P232&gt;=$W$2,$W$1,P232&lt;$W$2,$V$1),(IF(AND($N$2&gt;=$T$3,$N$2&lt;$U$3),_xlfn.IFS(P232&gt;=$AD$3,$AD$1,P232&gt;=$AC$3,$AC$1,P232&gt;=$AB$3,$AB$1,P232&gt;=$AA$3,$AA$1,P232&gt;=$Z$3,$Z$1,P232&gt;=$Y$3,$Y$1,P232&gt;=$X$3,$X$1,P232&gt;=$W$3,$W$1,P232&lt;$W$2,$V$1),(IF(AND($N$2&gt;=$T$4,$N$2&lt;$U$4),_xlfn.IFS(P232&gt;=$AD$4,$AD$1,P232&gt;=$AC$4,$AC$1,P232&gt;=$AB$4,$AB$1,P232&gt;=$AA$4,$AA$1,P232&gt;=$Z$4,$Z$1,P232&gt;=$Y$4,$Y$1,P232&gt;=$X$4,$X$1,P232&gt;=$W$4,$W$1,P232&lt;$W$2,$V$1),(IF(AND($N$2&gt;=$T$5,$N$2&lt;$U$5),_xlfn.IFS(P232&gt;=$AD$5,$AD$1,P232&gt;=$AC$5,$AC$1,P232&gt;=$AB$5,$AB$1,P232&gt;=$AA$5,$AA$1,P232&gt;=$Z$5,$Z$1,P232&gt;=$Y$5,$Y$1,P232&gt;=$X$5,$X$1,P232&gt;=$W$5,$W$1,P232&lt;$W$2,$V$1),(IF(AND($N$2&gt;=$T$6,$N$2&lt;$U$6),_xlfn.IFS(P232&gt;=$AD$6,$AD$1,P232&gt;=$AC$6,$AC$1,P232&gt;=$AB$6,$AB$1,P232&gt;=$AA$6,$AA$1,P232&gt;=$Z$6,$Z$1,P232&gt;=$Y$6,$Y$1,P232&gt;=$X$6,$X$1,P232&gt;=$W$6,$W$1,P232&lt;$W$2,$V$1),(IF(AND($N$2&gt;=$T$7,$N$2&lt;$U$7),_xlfn.IFS(P232&gt;=$AD$7,$AD$1,P232&gt;=$AC$7,$AC$1,P232&gt;=$AB$7,$AB$1,P232&gt;=$AA$7,$AA$1,P232&gt;=$Z$7,$Z$1,P232&gt;=$Y$7,$Y$1,P232&gt;=$X$7,$X$1,P232&gt;=$W$7,$W$1,P232&lt;$W$2,$V$1),(IF(AND($N$2&gt;=$T$8,$N$2&lt;$U$8),_xlfn.IFS(P232&gt;=$AD$8,$AD$1,P232&gt;=$AC$8,$AC$1,P232&gt;=$AB$8,$AB$1,P232&gt;=$AA$8,$AA$1,P232&gt;=$Z$8,$Z$1,P232&gt;=$Y$8,$Y$1,P232&gt;=$X$8,$X$1,P232&gt;=$W$8,$W$1,P232&lt;$W$2,$V$1),(IF(AND($N$2&gt;=$T$9,$N$2&lt;$U$9),_xlfn.IFS(P232&gt;=$AD$9,$AD$1,P232&gt;=$AC$9,$AC$1,P232&gt;=$AB$9,$AB$1,P232&gt;=$AA$9,$AA$1,P232&gt;=$Z$9,$Z$1,P232&gt;=$Y$9,$Y$1,P232&gt;=$X$9,$X$1,P232&gt;=$W$9,$W$1),$W$1))))))))))))))),IF(AND($N$2&gt;=$T$2,$N$2&lt;=$U$2),IF(P232&gt;=$W$2,$W$1,$V$1),IF(AND($N$2&gt;=$T$3,$N$2&lt;$U$3),IF(P232&gt;=$W$3,$W$1,$V$1),IF(AND($N$2&gt;=$T$4,$N$2&lt;$U$4),IF(P232&gt;=$W$4,$W$1,$V$1),IF(AND($N$2&gt;=$T$5,$N$2&lt;$U$5),IF(P232&gt;=$W$5,$W$1,$V$1),IF(AND($N$2&gt;=$T$6,$N$2&lt;$U$6),IF(P232&gt;=$W$6,$W$1,$V$1),IF(AND($N$2&gt;=$T$7,$N$2&lt;$U$7),IF(P232&gt;=$W$7,$W$1,$V$1),IF(AND($N$2&gt;=$T$8,$N$2&lt;$U$8),IF(P232&gt;=$W$8,$W$1,$V$1),IF(AND($N$2&gt;=$T$9,$N$2&lt;$U$9),IF(P232&gt;=$W$9,$W$1,$V$1),""))))))))),"")</f>
        <v>FF</v>
      </c>
      <c r="M232" s="9" t="str" cm="1">
        <f t="array" ref="M232">IF(E232&lt;&gt;"",IF(AND(E232&lt;&gt;"GR",E232&gt;=40,J232&gt;=30),_xlfn.IFS(Q232&gt;=$AG$2,$AD$19,Q232&gt;=$AG$3,$AC$19,Q232&gt;=$AG$4,$AB$19,Q232&gt;=$AG$5,$AA$19,Q232&gt;=$AG$6,$Z$19,Q232&gt;=$AG$7,$Y$19,Q232&gt;=$AG$8,$X$19,Q232&gt;=$AG$9,$V$19),L232),"")</f>
        <v>FF</v>
      </c>
      <c r="N232" s="9"/>
      <c r="O232" s="9"/>
      <c r="P232" s="9">
        <f t="shared" si="29"/>
        <v>31</v>
      </c>
      <c r="Q232" s="9">
        <f t="shared" si="30"/>
        <v>37</v>
      </c>
      <c r="R232" s="9">
        <f t="shared" si="31"/>
        <v>-1.87</v>
      </c>
    </row>
    <row r="233" spans="1:18" x14ac:dyDescent="0.35">
      <c r="A233" s="3" t="s">
        <v>8</v>
      </c>
      <c r="B233" s="3">
        <v>232</v>
      </c>
      <c r="C233" s="3">
        <v>17</v>
      </c>
      <c r="D233" s="3">
        <v>5</v>
      </c>
      <c r="E233" s="3">
        <v>34</v>
      </c>
      <c r="F233" s="22">
        <f t="shared" si="32"/>
        <v>34</v>
      </c>
      <c r="G233" s="22">
        <f t="shared" si="33"/>
        <v>17</v>
      </c>
      <c r="H233" s="22">
        <f t="shared" si="34"/>
        <v>5</v>
      </c>
      <c r="I233" s="9">
        <f t="shared" si="35"/>
        <v>9.8000000000000007</v>
      </c>
      <c r="J233" s="9">
        <f t="shared" si="27"/>
        <v>27.2</v>
      </c>
      <c r="K233" s="10">
        <f t="shared" si="28"/>
        <v>96.04000000000002</v>
      </c>
      <c r="L233" s="9" t="str" cm="1">
        <f t="array" ref="L233">IF(D233&lt;&gt;"",IF(AND(H233&gt;=40,I233&gt;=30),IF(AND($N$2&gt;=$T$2,$N$2&lt;=$U$2),_xlfn.IFS(P233&gt;=$AD$2,$AD$1,P233&gt;=$AC$2,$AC$1,P233&gt;=$AB$2,$AB$1,P233&gt;=$AA$2,$AA$1,P233&gt;=$Z$2,$Z$1,P233&gt;=$Y$2,$Y$1,P233&gt;=$X$2,$X$1,P233&gt;=$W$2,$W$1,P233&lt;$W$2,$V$1),(IF(AND($N$2&gt;=$T$3,$N$2&lt;$U$3),_xlfn.IFS(P233&gt;=$AD$3,$AD$1,P233&gt;=$AC$3,$AC$1,P233&gt;=$AB$3,$AB$1,P233&gt;=$AA$3,$AA$1,P233&gt;=$Z$3,$Z$1,P233&gt;=$Y$3,$Y$1,P233&gt;=$X$3,$X$1,P233&gt;=$W$3,$W$1,P233&lt;$W$2,$V$1),(IF(AND($N$2&gt;=$T$4,$N$2&lt;$U$4),_xlfn.IFS(P233&gt;=$AD$4,$AD$1,P233&gt;=$AC$4,$AC$1,P233&gt;=$AB$4,$AB$1,P233&gt;=$AA$4,$AA$1,P233&gt;=$Z$4,$Z$1,P233&gt;=$Y$4,$Y$1,P233&gt;=$X$4,$X$1,P233&gt;=$W$4,$W$1,P233&lt;$W$2,$V$1),(IF(AND($N$2&gt;=$T$5,$N$2&lt;$U$5),_xlfn.IFS(P233&gt;=$AD$5,$AD$1,P233&gt;=$AC$5,$AC$1,P233&gt;=$AB$5,$AB$1,P233&gt;=$AA$5,$AA$1,P233&gt;=$Z$5,$Z$1,P233&gt;=$Y$5,$Y$1,P233&gt;=$X$5,$X$1,P233&gt;=$W$5,$W$1,P233&lt;$W$2,$V$1),(IF(AND($N$2&gt;=$T$6,$N$2&lt;$U$6),_xlfn.IFS(P233&gt;=$AD$6,$AD$1,P233&gt;=$AC$6,$AC$1,P233&gt;=$AB$6,$AB$1,P233&gt;=$AA$6,$AA$1,P233&gt;=$Z$6,$Z$1,P233&gt;=$Y$6,$Y$1,P233&gt;=$X$6,$X$1,P233&gt;=$W$6,$W$1,P233&lt;$W$2,$V$1),(IF(AND($N$2&gt;=$T$7,$N$2&lt;$U$7),_xlfn.IFS(P233&gt;=$AD$7,$AD$1,P233&gt;=$AC$7,$AC$1,P233&gt;=$AB$7,$AB$1,P233&gt;=$AA$7,$AA$1,P233&gt;=$Z$7,$Z$1,P233&gt;=$Y$7,$Y$1,P233&gt;=$X$7,$X$1,P233&gt;=$W$7,$W$1,P233&lt;$W$2,$V$1),(IF(AND($N$2&gt;=$T$8,$N$2&lt;$U$8),_xlfn.IFS(P233&gt;=$AD$8,$AD$1,P233&gt;=$AC$8,$AC$1,P233&gt;=$AB$8,$AB$1,P233&gt;=$AA$8,$AA$1,P233&gt;=$Z$8,$Z$1,P233&gt;=$Y$8,$Y$1,P233&gt;=$X$8,$X$1,P233&gt;=$W$8,$W$1,P233&lt;$W$2,$V$1),(IF(AND($N$2&gt;=$T$9,$N$2&lt;$U$9),_xlfn.IFS(P233&gt;=$AD$9,$AD$1,P233&gt;=$AC$9,$AC$1,P233&gt;=$AB$9,$AB$1,P233&gt;=$AA$9,$AA$1,P233&gt;=$Z$9,$Z$1,P233&gt;=$Y$9,$Y$1,P233&gt;=$X$9,$X$1,P233&gt;=$W$9,$W$1),$W$1))))))))))))))),IF(AND($N$2&gt;=$T$2,$N$2&lt;=$U$2),IF(P233&gt;=$W$2,$W$1,$V$1),IF(AND($N$2&gt;=$T$3,$N$2&lt;$U$3),IF(P233&gt;=$W$3,$W$1,$V$1),IF(AND($N$2&gt;=$T$4,$N$2&lt;$U$4),IF(P233&gt;=$W$4,$W$1,$V$1),IF(AND($N$2&gt;=$T$5,$N$2&lt;$U$5),IF(P233&gt;=$W$5,$W$1,$V$1),IF(AND($N$2&gt;=$T$6,$N$2&lt;$U$6),IF(P233&gt;=$W$6,$W$1,$V$1),IF(AND($N$2&gt;=$T$7,$N$2&lt;$U$7),IF(P233&gt;=$W$7,$W$1,$V$1),IF(AND($N$2&gt;=$T$8,$N$2&lt;$U$8),IF(P233&gt;=$W$8,$W$1,$V$1),IF(AND($N$2&gt;=$T$9,$N$2&lt;$U$9),IF(P233&gt;=$W$9,$W$1,$V$1),""))))))))),"")</f>
        <v>FF</v>
      </c>
      <c r="M233" s="9" t="str" cm="1">
        <f t="array" ref="M233">IF(E233&lt;&gt;"",IF(AND(E233&lt;&gt;"GR",E233&gt;=40,J233&gt;=30),_xlfn.IFS(Q233&gt;=$AG$2,$AD$19,Q233&gt;=$AG$3,$AC$19,Q233&gt;=$AG$4,$AB$19,Q233&gt;=$AG$5,$AA$19,Q233&gt;=$AG$6,$Z$19,Q233&gt;=$AG$7,$Y$19,Q233&gt;=$AG$8,$X$19,Q233&gt;=$AG$9,$V$19),L233),"")</f>
        <v>FF</v>
      </c>
      <c r="N233" s="9"/>
      <c r="O233" s="9"/>
      <c r="P233" s="9">
        <f t="shared" si="29"/>
        <v>25</v>
      </c>
      <c r="Q233" s="9">
        <f t="shared" si="30"/>
        <v>37</v>
      </c>
      <c r="R233" s="9">
        <f t="shared" si="31"/>
        <v>-2.5299999999999998</v>
      </c>
    </row>
    <row r="234" spans="1:18" x14ac:dyDescent="0.35">
      <c r="A234" s="3" t="s">
        <v>8</v>
      </c>
      <c r="B234" s="3">
        <v>233</v>
      </c>
      <c r="C234" s="3">
        <v>27</v>
      </c>
      <c r="D234" s="3" t="s">
        <v>34</v>
      </c>
      <c r="E234" s="3">
        <v>27</v>
      </c>
      <c r="F234" s="22">
        <f t="shared" si="32"/>
        <v>27</v>
      </c>
      <c r="G234" s="22">
        <f t="shared" si="33"/>
        <v>27</v>
      </c>
      <c r="H234" s="22">
        <f t="shared" si="34"/>
        <v>0</v>
      </c>
      <c r="I234" s="9">
        <f t="shared" si="35"/>
        <v>10.8</v>
      </c>
      <c r="J234" s="9">
        <f t="shared" si="27"/>
        <v>27</v>
      </c>
      <c r="K234" s="10">
        <f t="shared" si="28"/>
        <v>116.64000000000001</v>
      </c>
      <c r="L234" s="9" t="str" cm="1">
        <f t="array" ref="L234">IF(D234&lt;&gt;"",IF(AND(H234&gt;=40,I234&gt;=30),IF(AND($N$2&gt;=$T$2,$N$2&lt;=$U$2),_xlfn.IFS(P234&gt;=$AD$2,$AD$1,P234&gt;=$AC$2,$AC$1,P234&gt;=$AB$2,$AB$1,P234&gt;=$AA$2,$AA$1,P234&gt;=$Z$2,$Z$1,P234&gt;=$Y$2,$Y$1,P234&gt;=$X$2,$X$1,P234&gt;=$W$2,$W$1,P234&lt;$W$2,$V$1),(IF(AND($N$2&gt;=$T$3,$N$2&lt;$U$3),_xlfn.IFS(P234&gt;=$AD$3,$AD$1,P234&gt;=$AC$3,$AC$1,P234&gt;=$AB$3,$AB$1,P234&gt;=$AA$3,$AA$1,P234&gt;=$Z$3,$Z$1,P234&gt;=$Y$3,$Y$1,P234&gt;=$X$3,$X$1,P234&gt;=$W$3,$W$1,P234&lt;$W$2,$V$1),(IF(AND($N$2&gt;=$T$4,$N$2&lt;$U$4),_xlfn.IFS(P234&gt;=$AD$4,$AD$1,P234&gt;=$AC$4,$AC$1,P234&gt;=$AB$4,$AB$1,P234&gt;=$AA$4,$AA$1,P234&gt;=$Z$4,$Z$1,P234&gt;=$Y$4,$Y$1,P234&gt;=$X$4,$X$1,P234&gt;=$W$4,$W$1,P234&lt;$W$2,$V$1),(IF(AND($N$2&gt;=$T$5,$N$2&lt;$U$5),_xlfn.IFS(P234&gt;=$AD$5,$AD$1,P234&gt;=$AC$5,$AC$1,P234&gt;=$AB$5,$AB$1,P234&gt;=$AA$5,$AA$1,P234&gt;=$Z$5,$Z$1,P234&gt;=$Y$5,$Y$1,P234&gt;=$X$5,$X$1,P234&gt;=$W$5,$W$1,P234&lt;$W$2,$V$1),(IF(AND($N$2&gt;=$T$6,$N$2&lt;$U$6),_xlfn.IFS(P234&gt;=$AD$6,$AD$1,P234&gt;=$AC$6,$AC$1,P234&gt;=$AB$6,$AB$1,P234&gt;=$AA$6,$AA$1,P234&gt;=$Z$6,$Z$1,P234&gt;=$Y$6,$Y$1,P234&gt;=$X$6,$X$1,P234&gt;=$W$6,$W$1,P234&lt;$W$2,$V$1),(IF(AND($N$2&gt;=$T$7,$N$2&lt;$U$7),_xlfn.IFS(P234&gt;=$AD$7,$AD$1,P234&gt;=$AC$7,$AC$1,P234&gt;=$AB$7,$AB$1,P234&gt;=$AA$7,$AA$1,P234&gt;=$Z$7,$Z$1,P234&gt;=$Y$7,$Y$1,P234&gt;=$X$7,$X$1,P234&gt;=$W$7,$W$1,P234&lt;$W$2,$V$1),(IF(AND($N$2&gt;=$T$8,$N$2&lt;$U$8),_xlfn.IFS(P234&gt;=$AD$8,$AD$1,P234&gt;=$AC$8,$AC$1,P234&gt;=$AB$8,$AB$1,P234&gt;=$AA$8,$AA$1,P234&gt;=$Z$8,$Z$1,P234&gt;=$Y$8,$Y$1,P234&gt;=$X$8,$X$1,P234&gt;=$W$8,$W$1,P234&lt;$W$2,$V$1),(IF(AND($N$2&gt;=$T$9,$N$2&lt;$U$9),_xlfn.IFS(P234&gt;=$AD$9,$AD$1,P234&gt;=$AC$9,$AC$1,P234&gt;=$AB$9,$AB$1,P234&gt;=$AA$9,$AA$1,P234&gt;=$Z$9,$Z$1,P234&gt;=$Y$9,$Y$1,P234&gt;=$X$9,$X$1,P234&gt;=$W$9,$W$1),$W$1))))))))))))))),IF(AND($N$2&gt;=$T$2,$N$2&lt;=$U$2),IF(P234&gt;=$W$2,$W$1,$V$1),IF(AND($N$2&gt;=$T$3,$N$2&lt;$U$3),IF(P234&gt;=$W$3,$W$1,$V$1),IF(AND($N$2&gt;=$T$4,$N$2&lt;$U$4),IF(P234&gt;=$W$4,$W$1,$V$1),IF(AND($N$2&gt;=$T$5,$N$2&lt;$U$5),IF(P234&gt;=$W$5,$W$1,$V$1),IF(AND($N$2&gt;=$T$6,$N$2&lt;$U$6),IF(P234&gt;=$W$6,$W$1,$V$1),IF(AND($N$2&gt;=$T$7,$N$2&lt;$U$7),IF(P234&gt;=$W$7,$W$1,$V$1),IF(AND($N$2&gt;=$T$8,$N$2&lt;$U$8),IF(P234&gt;=$W$8,$W$1,$V$1),IF(AND($N$2&gt;=$T$9,$N$2&lt;$U$9),IF(P234&gt;=$W$9,$W$1,$V$1),""))))))))),"")</f>
        <v>FF</v>
      </c>
      <c r="M234" s="9" t="str" cm="1">
        <f t="array" ref="M234">IF(E234&lt;&gt;"",IF(AND(E234&lt;&gt;"GR",E234&gt;=40,J234&gt;=30),_xlfn.IFS(Q234&gt;=$AG$2,$AD$19,Q234&gt;=$AG$3,$AC$19,Q234&gt;=$AG$4,$AB$19,Q234&gt;=$AG$5,$AA$19,Q234&gt;=$AG$6,$Z$19,Q234&gt;=$AG$7,$Y$19,Q234&gt;=$AG$8,$X$19,Q234&gt;=$AG$9,$V$19),L234),"")</f>
        <v>FF</v>
      </c>
      <c r="N234" s="9"/>
      <c r="O234" s="9"/>
      <c r="P234" s="9">
        <f t="shared" si="29"/>
        <v>25</v>
      </c>
      <c r="Q234" s="9">
        <f t="shared" si="30"/>
        <v>36</v>
      </c>
      <c r="R234" s="9">
        <f t="shared" si="31"/>
        <v>-2.46</v>
      </c>
    </row>
    <row r="235" spans="1:18" x14ac:dyDescent="0.35">
      <c r="A235" s="3" t="s">
        <v>8</v>
      </c>
      <c r="B235" s="3">
        <v>234</v>
      </c>
      <c r="C235" s="3">
        <v>26</v>
      </c>
      <c r="D235" s="3">
        <v>25</v>
      </c>
      <c r="E235" s="3">
        <v>27</v>
      </c>
      <c r="F235" s="22">
        <f t="shared" si="32"/>
        <v>27</v>
      </c>
      <c r="G235" s="22">
        <f t="shared" si="33"/>
        <v>26</v>
      </c>
      <c r="H235" s="22">
        <f t="shared" si="34"/>
        <v>25</v>
      </c>
      <c r="I235" s="9">
        <f t="shared" si="35"/>
        <v>25.4</v>
      </c>
      <c r="J235" s="9">
        <f t="shared" si="27"/>
        <v>26.6</v>
      </c>
      <c r="K235" s="10">
        <f t="shared" si="28"/>
        <v>645.16</v>
      </c>
      <c r="L235" s="9" t="str" cm="1">
        <f t="array" ref="L235">IF(D235&lt;&gt;"",IF(AND(H235&gt;=40,I235&gt;=30),IF(AND($N$2&gt;=$T$2,$N$2&lt;=$U$2),_xlfn.IFS(P235&gt;=$AD$2,$AD$1,P235&gt;=$AC$2,$AC$1,P235&gt;=$AB$2,$AB$1,P235&gt;=$AA$2,$AA$1,P235&gt;=$Z$2,$Z$1,P235&gt;=$Y$2,$Y$1,P235&gt;=$X$2,$X$1,P235&gt;=$W$2,$W$1,P235&lt;$W$2,$V$1),(IF(AND($N$2&gt;=$T$3,$N$2&lt;$U$3),_xlfn.IFS(P235&gt;=$AD$3,$AD$1,P235&gt;=$AC$3,$AC$1,P235&gt;=$AB$3,$AB$1,P235&gt;=$AA$3,$AA$1,P235&gt;=$Z$3,$Z$1,P235&gt;=$Y$3,$Y$1,P235&gt;=$X$3,$X$1,P235&gt;=$W$3,$W$1,P235&lt;$W$2,$V$1),(IF(AND($N$2&gt;=$T$4,$N$2&lt;$U$4),_xlfn.IFS(P235&gt;=$AD$4,$AD$1,P235&gt;=$AC$4,$AC$1,P235&gt;=$AB$4,$AB$1,P235&gt;=$AA$4,$AA$1,P235&gt;=$Z$4,$Z$1,P235&gt;=$Y$4,$Y$1,P235&gt;=$X$4,$X$1,P235&gt;=$W$4,$W$1,P235&lt;$W$2,$V$1),(IF(AND($N$2&gt;=$T$5,$N$2&lt;$U$5),_xlfn.IFS(P235&gt;=$AD$5,$AD$1,P235&gt;=$AC$5,$AC$1,P235&gt;=$AB$5,$AB$1,P235&gt;=$AA$5,$AA$1,P235&gt;=$Z$5,$Z$1,P235&gt;=$Y$5,$Y$1,P235&gt;=$X$5,$X$1,P235&gt;=$W$5,$W$1,P235&lt;$W$2,$V$1),(IF(AND($N$2&gt;=$T$6,$N$2&lt;$U$6),_xlfn.IFS(P235&gt;=$AD$6,$AD$1,P235&gt;=$AC$6,$AC$1,P235&gt;=$AB$6,$AB$1,P235&gt;=$AA$6,$AA$1,P235&gt;=$Z$6,$Z$1,P235&gt;=$Y$6,$Y$1,P235&gt;=$X$6,$X$1,P235&gt;=$W$6,$W$1,P235&lt;$W$2,$V$1),(IF(AND($N$2&gt;=$T$7,$N$2&lt;$U$7),_xlfn.IFS(P235&gt;=$AD$7,$AD$1,P235&gt;=$AC$7,$AC$1,P235&gt;=$AB$7,$AB$1,P235&gt;=$AA$7,$AA$1,P235&gt;=$Z$7,$Z$1,P235&gt;=$Y$7,$Y$1,P235&gt;=$X$7,$X$1,P235&gt;=$W$7,$W$1,P235&lt;$W$2,$V$1),(IF(AND($N$2&gt;=$T$8,$N$2&lt;$U$8),_xlfn.IFS(P235&gt;=$AD$8,$AD$1,P235&gt;=$AC$8,$AC$1,P235&gt;=$AB$8,$AB$1,P235&gt;=$AA$8,$AA$1,P235&gt;=$Z$8,$Z$1,P235&gt;=$Y$8,$Y$1,P235&gt;=$X$8,$X$1,P235&gt;=$W$8,$W$1,P235&lt;$W$2,$V$1),(IF(AND($N$2&gt;=$T$9,$N$2&lt;$U$9),_xlfn.IFS(P235&gt;=$AD$9,$AD$1,P235&gt;=$AC$9,$AC$1,P235&gt;=$AB$9,$AB$1,P235&gt;=$AA$9,$AA$1,P235&gt;=$Z$9,$Z$1,P235&gt;=$Y$9,$Y$1,P235&gt;=$X$9,$X$1,P235&gt;=$W$9,$W$1),$W$1))))))))))))))),IF(AND($N$2&gt;=$T$2,$N$2&lt;=$U$2),IF(P235&gt;=$W$2,$W$1,$V$1),IF(AND($N$2&gt;=$T$3,$N$2&lt;$U$3),IF(P235&gt;=$W$3,$W$1,$V$1),IF(AND($N$2&gt;=$T$4,$N$2&lt;$U$4),IF(P235&gt;=$W$4,$W$1,$V$1),IF(AND($N$2&gt;=$T$5,$N$2&lt;$U$5),IF(P235&gt;=$W$5,$W$1,$V$1),IF(AND($N$2&gt;=$T$6,$N$2&lt;$U$6),IF(P235&gt;=$W$6,$W$1,$V$1),IF(AND($N$2&gt;=$T$7,$N$2&lt;$U$7),IF(P235&gt;=$W$7,$W$1,$V$1),IF(AND($N$2&gt;=$T$8,$N$2&lt;$U$8),IF(P235&gt;=$W$8,$W$1,$V$1),IF(AND($N$2&gt;=$T$9,$N$2&lt;$U$9),IF(P235&gt;=$W$9,$W$1,$V$1),""))))))))),"")</f>
        <v>FD</v>
      </c>
      <c r="M235" s="9" t="str" cm="1">
        <f t="array" ref="M235">IF(E235&lt;&gt;"",IF(AND(E235&lt;&gt;"GR",E235&gt;=40,J235&gt;=30),_xlfn.IFS(Q235&gt;=$AG$2,$AD$19,Q235&gt;=$AG$3,$AC$19,Q235&gt;=$AG$4,$AB$19,Q235&gt;=$AG$5,$AA$19,Q235&gt;=$AG$6,$Z$19,Q235&gt;=$AG$7,$Y$19,Q235&gt;=$AG$8,$X$19,Q235&gt;=$AG$9,$V$19),L235),"")</f>
        <v>FD</v>
      </c>
      <c r="N235" s="9"/>
      <c r="O235" s="9"/>
      <c r="P235" s="9">
        <f t="shared" si="29"/>
        <v>35</v>
      </c>
      <c r="Q235" s="9">
        <f t="shared" si="30"/>
        <v>36</v>
      </c>
      <c r="R235" s="9">
        <f t="shared" si="31"/>
        <v>-1.46</v>
      </c>
    </row>
    <row r="236" spans="1:18" x14ac:dyDescent="0.35">
      <c r="A236" s="3" t="s">
        <v>8</v>
      </c>
      <c r="B236" s="3">
        <v>235</v>
      </c>
      <c r="C236" s="3">
        <v>23</v>
      </c>
      <c r="D236" s="3">
        <v>12</v>
      </c>
      <c r="E236" s="3">
        <v>29</v>
      </c>
      <c r="F236" s="22">
        <f t="shared" si="32"/>
        <v>29</v>
      </c>
      <c r="G236" s="22">
        <f t="shared" si="33"/>
        <v>23</v>
      </c>
      <c r="H236" s="22">
        <f t="shared" si="34"/>
        <v>12</v>
      </c>
      <c r="I236" s="9">
        <f t="shared" si="35"/>
        <v>16.399999999999999</v>
      </c>
      <c r="J236" s="9">
        <f t="shared" si="27"/>
        <v>26.6</v>
      </c>
      <c r="K236" s="10">
        <f t="shared" si="28"/>
        <v>268.95999999999998</v>
      </c>
      <c r="L236" s="9" t="str" cm="1">
        <f t="array" ref="L236">IF(D236&lt;&gt;"",IF(AND(H236&gt;=40,I236&gt;=30),IF(AND($N$2&gt;=$T$2,$N$2&lt;=$U$2),_xlfn.IFS(P236&gt;=$AD$2,$AD$1,P236&gt;=$AC$2,$AC$1,P236&gt;=$AB$2,$AB$1,P236&gt;=$AA$2,$AA$1,P236&gt;=$Z$2,$Z$1,P236&gt;=$Y$2,$Y$1,P236&gt;=$X$2,$X$1,P236&gt;=$W$2,$W$1,P236&lt;$W$2,$V$1),(IF(AND($N$2&gt;=$T$3,$N$2&lt;$U$3),_xlfn.IFS(P236&gt;=$AD$3,$AD$1,P236&gt;=$AC$3,$AC$1,P236&gt;=$AB$3,$AB$1,P236&gt;=$AA$3,$AA$1,P236&gt;=$Z$3,$Z$1,P236&gt;=$Y$3,$Y$1,P236&gt;=$X$3,$X$1,P236&gt;=$W$3,$W$1,P236&lt;$W$2,$V$1),(IF(AND($N$2&gt;=$T$4,$N$2&lt;$U$4),_xlfn.IFS(P236&gt;=$AD$4,$AD$1,P236&gt;=$AC$4,$AC$1,P236&gt;=$AB$4,$AB$1,P236&gt;=$AA$4,$AA$1,P236&gt;=$Z$4,$Z$1,P236&gt;=$Y$4,$Y$1,P236&gt;=$X$4,$X$1,P236&gt;=$W$4,$W$1,P236&lt;$W$2,$V$1),(IF(AND($N$2&gt;=$T$5,$N$2&lt;$U$5),_xlfn.IFS(P236&gt;=$AD$5,$AD$1,P236&gt;=$AC$5,$AC$1,P236&gt;=$AB$5,$AB$1,P236&gt;=$AA$5,$AA$1,P236&gt;=$Z$5,$Z$1,P236&gt;=$Y$5,$Y$1,P236&gt;=$X$5,$X$1,P236&gt;=$W$5,$W$1,P236&lt;$W$2,$V$1),(IF(AND($N$2&gt;=$T$6,$N$2&lt;$U$6),_xlfn.IFS(P236&gt;=$AD$6,$AD$1,P236&gt;=$AC$6,$AC$1,P236&gt;=$AB$6,$AB$1,P236&gt;=$AA$6,$AA$1,P236&gt;=$Z$6,$Z$1,P236&gt;=$Y$6,$Y$1,P236&gt;=$X$6,$X$1,P236&gt;=$W$6,$W$1,P236&lt;$W$2,$V$1),(IF(AND($N$2&gt;=$T$7,$N$2&lt;$U$7),_xlfn.IFS(P236&gt;=$AD$7,$AD$1,P236&gt;=$AC$7,$AC$1,P236&gt;=$AB$7,$AB$1,P236&gt;=$AA$7,$AA$1,P236&gt;=$Z$7,$Z$1,P236&gt;=$Y$7,$Y$1,P236&gt;=$X$7,$X$1,P236&gt;=$W$7,$W$1,P236&lt;$W$2,$V$1),(IF(AND($N$2&gt;=$T$8,$N$2&lt;$U$8),_xlfn.IFS(P236&gt;=$AD$8,$AD$1,P236&gt;=$AC$8,$AC$1,P236&gt;=$AB$8,$AB$1,P236&gt;=$AA$8,$AA$1,P236&gt;=$Z$8,$Z$1,P236&gt;=$Y$8,$Y$1,P236&gt;=$X$8,$X$1,P236&gt;=$W$8,$W$1,P236&lt;$W$2,$V$1),(IF(AND($N$2&gt;=$T$9,$N$2&lt;$U$9),_xlfn.IFS(P236&gt;=$AD$9,$AD$1,P236&gt;=$AC$9,$AC$1,P236&gt;=$AB$9,$AB$1,P236&gt;=$AA$9,$AA$1,P236&gt;=$Z$9,$Z$1,P236&gt;=$Y$9,$Y$1,P236&gt;=$X$9,$X$1,P236&gt;=$W$9,$W$1),$W$1))))))))))))))),IF(AND($N$2&gt;=$T$2,$N$2&lt;=$U$2),IF(P236&gt;=$W$2,$W$1,$V$1),IF(AND($N$2&gt;=$T$3,$N$2&lt;$U$3),IF(P236&gt;=$W$3,$W$1,$V$1),IF(AND($N$2&gt;=$T$4,$N$2&lt;$U$4),IF(P236&gt;=$W$4,$W$1,$V$1),IF(AND($N$2&gt;=$T$5,$N$2&lt;$U$5),IF(P236&gt;=$W$5,$W$1,$V$1),IF(AND($N$2&gt;=$T$6,$N$2&lt;$U$6),IF(P236&gt;=$W$6,$W$1,$V$1),IF(AND($N$2&gt;=$T$7,$N$2&lt;$U$7),IF(P236&gt;=$W$7,$W$1,$V$1),IF(AND($N$2&gt;=$T$8,$N$2&lt;$U$8),IF(P236&gt;=$W$8,$W$1,$V$1),IF(AND($N$2&gt;=$T$9,$N$2&lt;$U$9),IF(P236&gt;=$W$9,$W$1,$V$1),""))))))))),"")</f>
        <v>FF</v>
      </c>
      <c r="M236" s="9" t="str" cm="1">
        <f t="array" ref="M236">IF(E236&lt;&gt;"",IF(AND(E236&lt;&gt;"GR",E236&gt;=40,J236&gt;=30),_xlfn.IFS(Q236&gt;=$AG$2,$AD$19,Q236&gt;=$AG$3,$AC$19,Q236&gt;=$AG$4,$AB$19,Q236&gt;=$AG$5,$AA$19,Q236&gt;=$AG$6,$Z$19,Q236&gt;=$AG$7,$Y$19,Q236&gt;=$AG$8,$X$19,Q236&gt;=$AG$9,$V$19),L236),"")</f>
        <v>FF</v>
      </c>
      <c r="N236" s="9"/>
      <c r="O236" s="9"/>
      <c r="P236" s="9">
        <f t="shared" si="29"/>
        <v>29</v>
      </c>
      <c r="Q236" s="9">
        <f t="shared" si="30"/>
        <v>36</v>
      </c>
      <c r="R236" s="9">
        <f t="shared" si="31"/>
        <v>-2.08</v>
      </c>
    </row>
    <row r="237" spans="1:18" x14ac:dyDescent="0.35">
      <c r="A237" s="3" t="s">
        <v>8</v>
      </c>
      <c r="B237" s="3">
        <v>236</v>
      </c>
      <c r="C237" s="3">
        <v>24</v>
      </c>
      <c r="D237" s="3">
        <v>21</v>
      </c>
      <c r="E237" s="3">
        <v>28</v>
      </c>
      <c r="F237" s="22">
        <f t="shared" si="32"/>
        <v>28</v>
      </c>
      <c r="G237" s="22">
        <f t="shared" si="33"/>
        <v>24</v>
      </c>
      <c r="H237" s="22">
        <f t="shared" si="34"/>
        <v>21</v>
      </c>
      <c r="I237" s="9">
        <f t="shared" si="35"/>
        <v>22.200000000000003</v>
      </c>
      <c r="J237" s="9">
        <f t="shared" si="27"/>
        <v>26.4</v>
      </c>
      <c r="K237" s="10">
        <f t="shared" si="28"/>
        <v>492.84000000000015</v>
      </c>
      <c r="L237" s="9" t="str" cm="1">
        <f t="array" ref="L237">IF(D237&lt;&gt;"",IF(AND(H237&gt;=40,I237&gt;=30),IF(AND($N$2&gt;=$T$2,$N$2&lt;=$U$2),_xlfn.IFS(P237&gt;=$AD$2,$AD$1,P237&gt;=$AC$2,$AC$1,P237&gt;=$AB$2,$AB$1,P237&gt;=$AA$2,$AA$1,P237&gt;=$Z$2,$Z$1,P237&gt;=$Y$2,$Y$1,P237&gt;=$X$2,$X$1,P237&gt;=$W$2,$W$1,P237&lt;$W$2,$V$1),(IF(AND($N$2&gt;=$T$3,$N$2&lt;$U$3),_xlfn.IFS(P237&gt;=$AD$3,$AD$1,P237&gt;=$AC$3,$AC$1,P237&gt;=$AB$3,$AB$1,P237&gt;=$AA$3,$AA$1,P237&gt;=$Z$3,$Z$1,P237&gt;=$Y$3,$Y$1,P237&gt;=$X$3,$X$1,P237&gt;=$W$3,$W$1,P237&lt;$W$2,$V$1),(IF(AND($N$2&gt;=$T$4,$N$2&lt;$U$4),_xlfn.IFS(P237&gt;=$AD$4,$AD$1,P237&gt;=$AC$4,$AC$1,P237&gt;=$AB$4,$AB$1,P237&gt;=$AA$4,$AA$1,P237&gt;=$Z$4,$Z$1,P237&gt;=$Y$4,$Y$1,P237&gt;=$X$4,$X$1,P237&gt;=$W$4,$W$1,P237&lt;$W$2,$V$1),(IF(AND($N$2&gt;=$T$5,$N$2&lt;$U$5),_xlfn.IFS(P237&gt;=$AD$5,$AD$1,P237&gt;=$AC$5,$AC$1,P237&gt;=$AB$5,$AB$1,P237&gt;=$AA$5,$AA$1,P237&gt;=$Z$5,$Z$1,P237&gt;=$Y$5,$Y$1,P237&gt;=$X$5,$X$1,P237&gt;=$W$5,$W$1,P237&lt;$W$2,$V$1),(IF(AND($N$2&gt;=$T$6,$N$2&lt;$U$6),_xlfn.IFS(P237&gt;=$AD$6,$AD$1,P237&gt;=$AC$6,$AC$1,P237&gt;=$AB$6,$AB$1,P237&gt;=$AA$6,$AA$1,P237&gt;=$Z$6,$Z$1,P237&gt;=$Y$6,$Y$1,P237&gt;=$X$6,$X$1,P237&gt;=$W$6,$W$1,P237&lt;$W$2,$V$1),(IF(AND($N$2&gt;=$T$7,$N$2&lt;$U$7),_xlfn.IFS(P237&gt;=$AD$7,$AD$1,P237&gt;=$AC$7,$AC$1,P237&gt;=$AB$7,$AB$1,P237&gt;=$AA$7,$AA$1,P237&gt;=$Z$7,$Z$1,P237&gt;=$Y$7,$Y$1,P237&gt;=$X$7,$X$1,P237&gt;=$W$7,$W$1,P237&lt;$W$2,$V$1),(IF(AND($N$2&gt;=$T$8,$N$2&lt;$U$8),_xlfn.IFS(P237&gt;=$AD$8,$AD$1,P237&gt;=$AC$8,$AC$1,P237&gt;=$AB$8,$AB$1,P237&gt;=$AA$8,$AA$1,P237&gt;=$Z$8,$Z$1,P237&gt;=$Y$8,$Y$1,P237&gt;=$X$8,$X$1,P237&gt;=$W$8,$W$1,P237&lt;$W$2,$V$1),(IF(AND($N$2&gt;=$T$9,$N$2&lt;$U$9),_xlfn.IFS(P237&gt;=$AD$9,$AD$1,P237&gt;=$AC$9,$AC$1,P237&gt;=$AB$9,$AB$1,P237&gt;=$AA$9,$AA$1,P237&gt;=$Z$9,$Z$1,P237&gt;=$Y$9,$Y$1,P237&gt;=$X$9,$X$1,P237&gt;=$W$9,$W$1),$W$1))))))))))))))),IF(AND($N$2&gt;=$T$2,$N$2&lt;=$U$2),IF(P237&gt;=$W$2,$W$1,$V$1),IF(AND($N$2&gt;=$T$3,$N$2&lt;$U$3),IF(P237&gt;=$W$3,$W$1,$V$1),IF(AND($N$2&gt;=$T$4,$N$2&lt;$U$4),IF(P237&gt;=$W$4,$W$1,$V$1),IF(AND($N$2&gt;=$T$5,$N$2&lt;$U$5),IF(P237&gt;=$W$5,$W$1,$V$1),IF(AND($N$2&gt;=$T$6,$N$2&lt;$U$6),IF(P237&gt;=$W$6,$W$1,$V$1),IF(AND($N$2&gt;=$T$7,$N$2&lt;$U$7),IF(P237&gt;=$W$7,$W$1,$V$1),IF(AND($N$2&gt;=$T$8,$N$2&lt;$U$8),IF(P237&gt;=$W$8,$W$1,$V$1),IF(AND($N$2&gt;=$T$9,$N$2&lt;$U$9),IF(P237&gt;=$W$9,$W$1,$V$1),""))))))))),"")</f>
        <v>FF</v>
      </c>
      <c r="M237" s="9" t="str" cm="1">
        <f t="array" ref="M237">IF(E237&lt;&gt;"",IF(AND(E237&lt;&gt;"GR",E237&gt;=40,J237&gt;=30),_xlfn.IFS(Q237&gt;=$AG$2,$AD$19,Q237&gt;=$AG$3,$AC$19,Q237&gt;=$AG$4,$AB$19,Q237&gt;=$AG$5,$AA$19,Q237&gt;=$AG$6,$Z$19,Q237&gt;=$AG$7,$Y$19,Q237&gt;=$AG$8,$X$19,Q237&gt;=$AG$9,$V$19),L237),"")</f>
        <v>FF</v>
      </c>
      <c r="N237" s="9"/>
      <c r="O237" s="9"/>
      <c r="P237" s="9">
        <f t="shared" si="29"/>
        <v>33</v>
      </c>
      <c r="Q237" s="9">
        <f t="shared" si="30"/>
        <v>36</v>
      </c>
      <c r="R237" s="9">
        <f t="shared" si="31"/>
        <v>-1.68</v>
      </c>
    </row>
    <row r="238" spans="1:18" x14ac:dyDescent="0.35">
      <c r="A238" s="3" t="s">
        <v>8</v>
      </c>
      <c r="B238" s="3">
        <v>237</v>
      </c>
      <c r="C238" s="3">
        <v>16</v>
      </c>
      <c r="D238" s="3">
        <v>15</v>
      </c>
      <c r="E238" s="3">
        <v>32</v>
      </c>
      <c r="F238" s="22">
        <f t="shared" si="32"/>
        <v>32</v>
      </c>
      <c r="G238" s="22">
        <f t="shared" si="33"/>
        <v>16</v>
      </c>
      <c r="H238" s="22">
        <f t="shared" si="34"/>
        <v>15</v>
      </c>
      <c r="I238" s="9">
        <f t="shared" si="35"/>
        <v>15.4</v>
      </c>
      <c r="J238" s="9">
        <f t="shared" si="27"/>
        <v>25.6</v>
      </c>
      <c r="K238" s="10">
        <f t="shared" si="28"/>
        <v>237.16000000000003</v>
      </c>
      <c r="L238" s="9" t="str" cm="1">
        <f t="array" ref="L238">IF(D238&lt;&gt;"",IF(AND(H238&gt;=40,I238&gt;=30),IF(AND($N$2&gt;=$T$2,$N$2&lt;=$U$2),_xlfn.IFS(P238&gt;=$AD$2,$AD$1,P238&gt;=$AC$2,$AC$1,P238&gt;=$AB$2,$AB$1,P238&gt;=$AA$2,$AA$1,P238&gt;=$Z$2,$Z$1,P238&gt;=$Y$2,$Y$1,P238&gt;=$X$2,$X$1,P238&gt;=$W$2,$W$1,P238&lt;$W$2,$V$1),(IF(AND($N$2&gt;=$T$3,$N$2&lt;$U$3),_xlfn.IFS(P238&gt;=$AD$3,$AD$1,P238&gt;=$AC$3,$AC$1,P238&gt;=$AB$3,$AB$1,P238&gt;=$AA$3,$AA$1,P238&gt;=$Z$3,$Z$1,P238&gt;=$Y$3,$Y$1,P238&gt;=$X$3,$X$1,P238&gt;=$W$3,$W$1,P238&lt;$W$2,$V$1),(IF(AND($N$2&gt;=$T$4,$N$2&lt;$U$4),_xlfn.IFS(P238&gt;=$AD$4,$AD$1,P238&gt;=$AC$4,$AC$1,P238&gt;=$AB$4,$AB$1,P238&gt;=$AA$4,$AA$1,P238&gt;=$Z$4,$Z$1,P238&gt;=$Y$4,$Y$1,P238&gt;=$X$4,$X$1,P238&gt;=$W$4,$W$1,P238&lt;$W$2,$V$1),(IF(AND($N$2&gt;=$T$5,$N$2&lt;$U$5),_xlfn.IFS(P238&gt;=$AD$5,$AD$1,P238&gt;=$AC$5,$AC$1,P238&gt;=$AB$5,$AB$1,P238&gt;=$AA$5,$AA$1,P238&gt;=$Z$5,$Z$1,P238&gt;=$Y$5,$Y$1,P238&gt;=$X$5,$X$1,P238&gt;=$W$5,$W$1,P238&lt;$W$2,$V$1),(IF(AND($N$2&gt;=$T$6,$N$2&lt;$U$6),_xlfn.IFS(P238&gt;=$AD$6,$AD$1,P238&gt;=$AC$6,$AC$1,P238&gt;=$AB$6,$AB$1,P238&gt;=$AA$6,$AA$1,P238&gt;=$Z$6,$Z$1,P238&gt;=$Y$6,$Y$1,P238&gt;=$X$6,$X$1,P238&gt;=$W$6,$W$1,P238&lt;$W$2,$V$1),(IF(AND($N$2&gt;=$T$7,$N$2&lt;$U$7),_xlfn.IFS(P238&gt;=$AD$7,$AD$1,P238&gt;=$AC$7,$AC$1,P238&gt;=$AB$7,$AB$1,P238&gt;=$AA$7,$AA$1,P238&gt;=$Z$7,$Z$1,P238&gt;=$Y$7,$Y$1,P238&gt;=$X$7,$X$1,P238&gt;=$W$7,$W$1,P238&lt;$W$2,$V$1),(IF(AND($N$2&gt;=$T$8,$N$2&lt;$U$8),_xlfn.IFS(P238&gt;=$AD$8,$AD$1,P238&gt;=$AC$8,$AC$1,P238&gt;=$AB$8,$AB$1,P238&gt;=$AA$8,$AA$1,P238&gt;=$Z$8,$Z$1,P238&gt;=$Y$8,$Y$1,P238&gt;=$X$8,$X$1,P238&gt;=$W$8,$W$1,P238&lt;$W$2,$V$1),(IF(AND($N$2&gt;=$T$9,$N$2&lt;$U$9),_xlfn.IFS(P238&gt;=$AD$9,$AD$1,P238&gt;=$AC$9,$AC$1,P238&gt;=$AB$9,$AB$1,P238&gt;=$AA$9,$AA$1,P238&gt;=$Z$9,$Z$1,P238&gt;=$Y$9,$Y$1,P238&gt;=$X$9,$X$1,P238&gt;=$W$9,$W$1),$W$1))))))))))))))),IF(AND($N$2&gt;=$T$2,$N$2&lt;=$U$2),IF(P238&gt;=$W$2,$W$1,$V$1),IF(AND($N$2&gt;=$T$3,$N$2&lt;$U$3),IF(P238&gt;=$W$3,$W$1,$V$1),IF(AND($N$2&gt;=$T$4,$N$2&lt;$U$4),IF(P238&gt;=$W$4,$W$1,$V$1),IF(AND($N$2&gt;=$T$5,$N$2&lt;$U$5),IF(P238&gt;=$W$5,$W$1,$V$1),IF(AND($N$2&gt;=$T$6,$N$2&lt;$U$6),IF(P238&gt;=$W$6,$W$1,$V$1),IF(AND($N$2&gt;=$T$7,$N$2&lt;$U$7),IF(P238&gt;=$W$7,$W$1,$V$1),IF(AND($N$2&gt;=$T$8,$N$2&lt;$U$8),IF(P238&gt;=$W$8,$W$1,$V$1),IF(AND($N$2&gt;=$T$9,$N$2&lt;$U$9),IF(P238&gt;=$W$9,$W$1,$V$1),""))))))))),"")</f>
        <v>FF</v>
      </c>
      <c r="M238" s="9" t="str" cm="1">
        <f t="array" ref="M238">IF(E238&lt;&gt;"",IF(AND(E238&lt;&gt;"GR",E238&gt;=40,J238&gt;=30),_xlfn.IFS(Q238&gt;=$AG$2,$AD$19,Q238&gt;=$AG$3,$AC$19,Q238&gt;=$AG$4,$AB$19,Q238&gt;=$AG$5,$AA$19,Q238&gt;=$AG$6,$Z$19,Q238&gt;=$AG$7,$Y$19,Q238&gt;=$AG$8,$X$19,Q238&gt;=$AG$9,$V$19),L238),"")</f>
        <v>FF</v>
      </c>
      <c r="N238" s="9"/>
      <c r="O238" s="9"/>
      <c r="P238" s="9">
        <f t="shared" si="29"/>
        <v>29</v>
      </c>
      <c r="Q238" s="9">
        <f t="shared" si="30"/>
        <v>36</v>
      </c>
      <c r="R238" s="9">
        <f t="shared" si="31"/>
        <v>-2.15</v>
      </c>
    </row>
    <row r="239" spans="1:18" x14ac:dyDescent="0.35">
      <c r="A239" s="3" t="s">
        <v>8</v>
      </c>
      <c r="B239" s="3">
        <v>238</v>
      </c>
      <c r="C239" s="3">
        <v>26</v>
      </c>
      <c r="D239" s="3">
        <v>22</v>
      </c>
      <c r="E239" s="3">
        <v>25</v>
      </c>
      <c r="F239" s="22">
        <f t="shared" si="32"/>
        <v>25</v>
      </c>
      <c r="G239" s="22">
        <f t="shared" si="33"/>
        <v>26</v>
      </c>
      <c r="H239" s="22">
        <f t="shared" si="34"/>
        <v>22</v>
      </c>
      <c r="I239" s="9">
        <f t="shared" si="35"/>
        <v>23.6</v>
      </c>
      <c r="J239" s="9">
        <f t="shared" si="27"/>
        <v>25.4</v>
      </c>
      <c r="K239" s="10">
        <f t="shared" si="28"/>
        <v>556.96</v>
      </c>
      <c r="L239" s="9" t="str" cm="1">
        <f t="array" ref="L239">IF(D239&lt;&gt;"",IF(AND(H239&gt;=40,I239&gt;=30),IF(AND($N$2&gt;=$T$2,$N$2&lt;=$U$2),_xlfn.IFS(P239&gt;=$AD$2,$AD$1,P239&gt;=$AC$2,$AC$1,P239&gt;=$AB$2,$AB$1,P239&gt;=$AA$2,$AA$1,P239&gt;=$Z$2,$Z$1,P239&gt;=$Y$2,$Y$1,P239&gt;=$X$2,$X$1,P239&gt;=$W$2,$W$1,P239&lt;$W$2,$V$1),(IF(AND($N$2&gt;=$T$3,$N$2&lt;$U$3),_xlfn.IFS(P239&gt;=$AD$3,$AD$1,P239&gt;=$AC$3,$AC$1,P239&gt;=$AB$3,$AB$1,P239&gt;=$AA$3,$AA$1,P239&gt;=$Z$3,$Z$1,P239&gt;=$Y$3,$Y$1,P239&gt;=$X$3,$X$1,P239&gt;=$W$3,$W$1,P239&lt;$W$2,$V$1),(IF(AND($N$2&gt;=$T$4,$N$2&lt;$U$4),_xlfn.IFS(P239&gt;=$AD$4,$AD$1,P239&gt;=$AC$4,$AC$1,P239&gt;=$AB$4,$AB$1,P239&gt;=$AA$4,$AA$1,P239&gt;=$Z$4,$Z$1,P239&gt;=$Y$4,$Y$1,P239&gt;=$X$4,$X$1,P239&gt;=$W$4,$W$1,P239&lt;$W$2,$V$1),(IF(AND($N$2&gt;=$T$5,$N$2&lt;$U$5),_xlfn.IFS(P239&gt;=$AD$5,$AD$1,P239&gt;=$AC$5,$AC$1,P239&gt;=$AB$5,$AB$1,P239&gt;=$AA$5,$AA$1,P239&gt;=$Z$5,$Z$1,P239&gt;=$Y$5,$Y$1,P239&gt;=$X$5,$X$1,P239&gt;=$W$5,$W$1,P239&lt;$W$2,$V$1),(IF(AND($N$2&gt;=$T$6,$N$2&lt;$U$6),_xlfn.IFS(P239&gt;=$AD$6,$AD$1,P239&gt;=$AC$6,$AC$1,P239&gt;=$AB$6,$AB$1,P239&gt;=$AA$6,$AA$1,P239&gt;=$Z$6,$Z$1,P239&gt;=$Y$6,$Y$1,P239&gt;=$X$6,$X$1,P239&gt;=$W$6,$W$1,P239&lt;$W$2,$V$1),(IF(AND($N$2&gt;=$T$7,$N$2&lt;$U$7),_xlfn.IFS(P239&gt;=$AD$7,$AD$1,P239&gt;=$AC$7,$AC$1,P239&gt;=$AB$7,$AB$1,P239&gt;=$AA$7,$AA$1,P239&gt;=$Z$7,$Z$1,P239&gt;=$Y$7,$Y$1,P239&gt;=$X$7,$X$1,P239&gt;=$W$7,$W$1,P239&lt;$W$2,$V$1),(IF(AND($N$2&gt;=$T$8,$N$2&lt;$U$8),_xlfn.IFS(P239&gt;=$AD$8,$AD$1,P239&gt;=$AC$8,$AC$1,P239&gt;=$AB$8,$AB$1,P239&gt;=$AA$8,$AA$1,P239&gt;=$Z$8,$Z$1,P239&gt;=$Y$8,$Y$1,P239&gt;=$X$8,$X$1,P239&gt;=$W$8,$W$1,P239&lt;$W$2,$V$1),(IF(AND($N$2&gt;=$T$9,$N$2&lt;$U$9),_xlfn.IFS(P239&gt;=$AD$9,$AD$1,P239&gt;=$AC$9,$AC$1,P239&gt;=$AB$9,$AB$1,P239&gt;=$AA$9,$AA$1,P239&gt;=$Z$9,$Z$1,P239&gt;=$Y$9,$Y$1,P239&gt;=$X$9,$X$1,P239&gt;=$W$9,$W$1),$W$1))))))))))))))),IF(AND($N$2&gt;=$T$2,$N$2&lt;=$U$2),IF(P239&gt;=$W$2,$W$1,$V$1),IF(AND($N$2&gt;=$T$3,$N$2&lt;$U$3),IF(P239&gt;=$W$3,$W$1,$V$1),IF(AND($N$2&gt;=$T$4,$N$2&lt;$U$4),IF(P239&gt;=$W$4,$W$1,$V$1),IF(AND($N$2&gt;=$T$5,$N$2&lt;$U$5),IF(P239&gt;=$W$5,$W$1,$V$1),IF(AND($N$2&gt;=$T$6,$N$2&lt;$U$6),IF(P239&gt;=$W$6,$W$1,$V$1),IF(AND($N$2&gt;=$T$7,$N$2&lt;$U$7),IF(P239&gt;=$W$7,$W$1,$V$1),IF(AND($N$2&gt;=$T$8,$N$2&lt;$U$8),IF(P239&gt;=$W$8,$W$1,$V$1),IF(AND($N$2&gt;=$T$9,$N$2&lt;$U$9),IF(P239&gt;=$W$9,$W$1,$V$1),""))))))))),"")</f>
        <v>FD</v>
      </c>
      <c r="M239" s="9" t="str" cm="1">
        <f t="array" ref="M239">IF(E239&lt;&gt;"",IF(AND(E239&lt;&gt;"GR",E239&gt;=40,J239&gt;=30),_xlfn.IFS(Q239&gt;=$AG$2,$AD$19,Q239&gt;=$AG$3,$AC$19,Q239&gt;=$AG$4,$AB$19,Q239&gt;=$AG$5,$AA$19,Q239&gt;=$AG$6,$Z$19,Q239&gt;=$AG$7,$Y$19,Q239&gt;=$AG$8,$X$19,Q239&gt;=$AG$9,$V$19),L239),"")</f>
        <v>FD</v>
      </c>
      <c r="N239" s="9"/>
      <c r="O239" s="9"/>
      <c r="P239" s="9">
        <f t="shared" si="29"/>
        <v>34</v>
      </c>
      <c r="Q239" s="9">
        <f t="shared" si="30"/>
        <v>35</v>
      </c>
      <c r="R239" s="9">
        <f t="shared" si="31"/>
        <v>-1.59</v>
      </c>
    </row>
    <row r="240" spans="1:18" x14ac:dyDescent="0.35">
      <c r="A240" s="3" t="s">
        <v>8</v>
      </c>
      <c r="B240" s="3">
        <v>239</v>
      </c>
      <c r="C240" s="3">
        <v>26</v>
      </c>
      <c r="D240" s="3">
        <v>30</v>
      </c>
      <c r="E240" s="3">
        <v>24</v>
      </c>
      <c r="F240" s="22">
        <f t="shared" si="32"/>
        <v>24</v>
      </c>
      <c r="G240" s="22">
        <f t="shared" si="33"/>
        <v>26</v>
      </c>
      <c r="H240" s="22">
        <f t="shared" si="34"/>
        <v>30</v>
      </c>
      <c r="I240" s="9">
        <f t="shared" si="35"/>
        <v>28.4</v>
      </c>
      <c r="J240" s="9">
        <f t="shared" si="27"/>
        <v>24.8</v>
      </c>
      <c r="K240" s="10">
        <f t="shared" si="28"/>
        <v>806.56</v>
      </c>
      <c r="L240" s="9" t="str" cm="1">
        <f t="array" ref="L240">IF(D240&lt;&gt;"",IF(AND(H240&gt;=40,I240&gt;=30),IF(AND($N$2&gt;=$T$2,$N$2&lt;=$U$2),_xlfn.IFS(P240&gt;=$AD$2,$AD$1,P240&gt;=$AC$2,$AC$1,P240&gt;=$AB$2,$AB$1,P240&gt;=$AA$2,$AA$1,P240&gt;=$Z$2,$Z$1,P240&gt;=$Y$2,$Y$1,P240&gt;=$X$2,$X$1,P240&gt;=$W$2,$W$1,P240&lt;$W$2,$V$1),(IF(AND($N$2&gt;=$T$3,$N$2&lt;$U$3),_xlfn.IFS(P240&gt;=$AD$3,$AD$1,P240&gt;=$AC$3,$AC$1,P240&gt;=$AB$3,$AB$1,P240&gt;=$AA$3,$AA$1,P240&gt;=$Z$3,$Z$1,P240&gt;=$Y$3,$Y$1,P240&gt;=$X$3,$X$1,P240&gt;=$W$3,$W$1,P240&lt;$W$2,$V$1),(IF(AND($N$2&gt;=$T$4,$N$2&lt;$U$4),_xlfn.IFS(P240&gt;=$AD$4,$AD$1,P240&gt;=$AC$4,$AC$1,P240&gt;=$AB$4,$AB$1,P240&gt;=$AA$4,$AA$1,P240&gt;=$Z$4,$Z$1,P240&gt;=$Y$4,$Y$1,P240&gt;=$X$4,$X$1,P240&gt;=$W$4,$W$1,P240&lt;$W$2,$V$1),(IF(AND($N$2&gt;=$T$5,$N$2&lt;$U$5),_xlfn.IFS(P240&gt;=$AD$5,$AD$1,P240&gt;=$AC$5,$AC$1,P240&gt;=$AB$5,$AB$1,P240&gt;=$AA$5,$AA$1,P240&gt;=$Z$5,$Z$1,P240&gt;=$Y$5,$Y$1,P240&gt;=$X$5,$X$1,P240&gt;=$W$5,$W$1,P240&lt;$W$2,$V$1),(IF(AND($N$2&gt;=$T$6,$N$2&lt;$U$6),_xlfn.IFS(P240&gt;=$AD$6,$AD$1,P240&gt;=$AC$6,$AC$1,P240&gt;=$AB$6,$AB$1,P240&gt;=$AA$6,$AA$1,P240&gt;=$Z$6,$Z$1,P240&gt;=$Y$6,$Y$1,P240&gt;=$X$6,$X$1,P240&gt;=$W$6,$W$1,P240&lt;$W$2,$V$1),(IF(AND($N$2&gt;=$T$7,$N$2&lt;$U$7),_xlfn.IFS(P240&gt;=$AD$7,$AD$1,P240&gt;=$AC$7,$AC$1,P240&gt;=$AB$7,$AB$1,P240&gt;=$AA$7,$AA$1,P240&gt;=$Z$7,$Z$1,P240&gt;=$Y$7,$Y$1,P240&gt;=$X$7,$X$1,P240&gt;=$W$7,$W$1,P240&lt;$W$2,$V$1),(IF(AND($N$2&gt;=$T$8,$N$2&lt;$U$8),_xlfn.IFS(P240&gt;=$AD$8,$AD$1,P240&gt;=$AC$8,$AC$1,P240&gt;=$AB$8,$AB$1,P240&gt;=$AA$8,$AA$1,P240&gt;=$Z$8,$Z$1,P240&gt;=$Y$8,$Y$1,P240&gt;=$X$8,$X$1,P240&gt;=$W$8,$W$1,P240&lt;$W$2,$V$1),(IF(AND($N$2&gt;=$T$9,$N$2&lt;$U$9),_xlfn.IFS(P240&gt;=$AD$9,$AD$1,P240&gt;=$AC$9,$AC$1,P240&gt;=$AB$9,$AB$1,P240&gt;=$AA$9,$AA$1,P240&gt;=$Z$9,$Z$1,P240&gt;=$Y$9,$Y$1,P240&gt;=$X$9,$X$1,P240&gt;=$W$9,$W$1),$W$1))))))))))))))),IF(AND($N$2&gt;=$T$2,$N$2&lt;=$U$2),IF(P240&gt;=$W$2,$W$1,$V$1),IF(AND($N$2&gt;=$T$3,$N$2&lt;$U$3),IF(P240&gt;=$W$3,$W$1,$V$1),IF(AND($N$2&gt;=$T$4,$N$2&lt;$U$4),IF(P240&gt;=$W$4,$W$1,$V$1),IF(AND($N$2&gt;=$T$5,$N$2&lt;$U$5),IF(P240&gt;=$W$5,$W$1,$V$1),IF(AND($N$2&gt;=$T$6,$N$2&lt;$U$6),IF(P240&gt;=$W$6,$W$1,$V$1),IF(AND($N$2&gt;=$T$7,$N$2&lt;$U$7),IF(P240&gt;=$W$7,$W$1,$V$1),IF(AND($N$2&gt;=$T$8,$N$2&lt;$U$8),IF(P240&gt;=$W$8,$W$1,$V$1),IF(AND($N$2&gt;=$T$9,$N$2&lt;$U$9),IF(P240&gt;=$W$9,$W$1,$V$1),""))))))))),"")</f>
        <v>FD</v>
      </c>
      <c r="M240" s="9" t="str" cm="1">
        <f t="array" ref="M240">IF(E240&lt;&gt;"",IF(AND(E240&lt;&gt;"GR",E240&gt;=40,J240&gt;=30),_xlfn.IFS(Q240&gt;=$AG$2,$AD$19,Q240&gt;=$AG$3,$AC$19,Q240&gt;=$AG$4,$AB$19,Q240&gt;=$AG$5,$AA$19,Q240&gt;=$AG$6,$Z$19,Q240&gt;=$AG$7,$Y$19,Q240&gt;=$AG$8,$X$19,Q240&gt;=$AG$9,$V$19),L240),"")</f>
        <v>FD</v>
      </c>
      <c r="N240" s="9"/>
      <c r="O240" s="9"/>
      <c r="P240" s="9">
        <f t="shared" si="29"/>
        <v>37</v>
      </c>
      <c r="Q240" s="9">
        <f t="shared" si="30"/>
        <v>35</v>
      </c>
      <c r="R240" s="9">
        <f t="shared" si="31"/>
        <v>-1.26</v>
      </c>
    </row>
    <row r="241" spans="1:18" x14ac:dyDescent="0.35">
      <c r="A241" s="3" t="s">
        <v>8</v>
      </c>
      <c r="B241" s="3">
        <v>240</v>
      </c>
      <c r="C241" s="3">
        <v>7</v>
      </c>
      <c r="D241" s="3">
        <v>21</v>
      </c>
      <c r="E241" s="3">
        <v>36</v>
      </c>
      <c r="F241" s="22">
        <f t="shared" si="32"/>
        <v>36</v>
      </c>
      <c r="G241" s="22">
        <f t="shared" si="33"/>
        <v>7</v>
      </c>
      <c r="H241" s="22">
        <f t="shared" si="34"/>
        <v>21</v>
      </c>
      <c r="I241" s="9">
        <f t="shared" si="35"/>
        <v>15.4</v>
      </c>
      <c r="J241" s="9">
        <f t="shared" si="27"/>
        <v>24.4</v>
      </c>
      <c r="K241" s="10">
        <f t="shared" si="28"/>
        <v>237.16000000000003</v>
      </c>
      <c r="L241" s="9" t="str" cm="1">
        <f t="array" ref="L241">IF(D241&lt;&gt;"",IF(AND(H241&gt;=40,I241&gt;=30),IF(AND($N$2&gt;=$T$2,$N$2&lt;=$U$2),_xlfn.IFS(P241&gt;=$AD$2,$AD$1,P241&gt;=$AC$2,$AC$1,P241&gt;=$AB$2,$AB$1,P241&gt;=$AA$2,$AA$1,P241&gt;=$Z$2,$Z$1,P241&gt;=$Y$2,$Y$1,P241&gt;=$X$2,$X$1,P241&gt;=$W$2,$W$1,P241&lt;$W$2,$V$1),(IF(AND($N$2&gt;=$T$3,$N$2&lt;$U$3),_xlfn.IFS(P241&gt;=$AD$3,$AD$1,P241&gt;=$AC$3,$AC$1,P241&gt;=$AB$3,$AB$1,P241&gt;=$AA$3,$AA$1,P241&gt;=$Z$3,$Z$1,P241&gt;=$Y$3,$Y$1,P241&gt;=$X$3,$X$1,P241&gt;=$W$3,$W$1,P241&lt;$W$2,$V$1),(IF(AND($N$2&gt;=$T$4,$N$2&lt;$U$4),_xlfn.IFS(P241&gt;=$AD$4,$AD$1,P241&gt;=$AC$4,$AC$1,P241&gt;=$AB$4,$AB$1,P241&gt;=$AA$4,$AA$1,P241&gt;=$Z$4,$Z$1,P241&gt;=$Y$4,$Y$1,P241&gt;=$X$4,$X$1,P241&gt;=$W$4,$W$1,P241&lt;$W$2,$V$1),(IF(AND($N$2&gt;=$T$5,$N$2&lt;$U$5),_xlfn.IFS(P241&gt;=$AD$5,$AD$1,P241&gt;=$AC$5,$AC$1,P241&gt;=$AB$5,$AB$1,P241&gt;=$AA$5,$AA$1,P241&gt;=$Z$5,$Z$1,P241&gt;=$Y$5,$Y$1,P241&gt;=$X$5,$X$1,P241&gt;=$W$5,$W$1,P241&lt;$W$2,$V$1),(IF(AND($N$2&gt;=$T$6,$N$2&lt;$U$6),_xlfn.IFS(P241&gt;=$AD$6,$AD$1,P241&gt;=$AC$6,$AC$1,P241&gt;=$AB$6,$AB$1,P241&gt;=$AA$6,$AA$1,P241&gt;=$Z$6,$Z$1,P241&gt;=$Y$6,$Y$1,P241&gt;=$X$6,$X$1,P241&gt;=$W$6,$W$1,P241&lt;$W$2,$V$1),(IF(AND($N$2&gt;=$T$7,$N$2&lt;$U$7),_xlfn.IFS(P241&gt;=$AD$7,$AD$1,P241&gt;=$AC$7,$AC$1,P241&gt;=$AB$7,$AB$1,P241&gt;=$AA$7,$AA$1,P241&gt;=$Z$7,$Z$1,P241&gt;=$Y$7,$Y$1,P241&gt;=$X$7,$X$1,P241&gt;=$W$7,$W$1,P241&lt;$W$2,$V$1),(IF(AND($N$2&gt;=$T$8,$N$2&lt;$U$8),_xlfn.IFS(P241&gt;=$AD$8,$AD$1,P241&gt;=$AC$8,$AC$1,P241&gt;=$AB$8,$AB$1,P241&gt;=$AA$8,$AA$1,P241&gt;=$Z$8,$Z$1,P241&gt;=$Y$8,$Y$1,P241&gt;=$X$8,$X$1,P241&gt;=$W$8,$W$1,P241&lt;$W$2,$V$1),(IF(AND($N$2&gt;=$T$9,$N$2&lt;$U$9),_xlfn.IFS(P241&gt;=$AD$9,$AD$1,P241&gt;=$AC$9,$AC$1,P241&gt;=$AB$9,$AB$1,P241&gt;=$AA$9,$AA$1,P241&gt;=$Z$9,$Z$1,P241&gt;=$Y$9,$Y$1,P241&gt;=$X$9,$X$1,P241&gt;=$W$9,$W$1),$W$1))))))))))))))),IF(AND($N$2&gt;=$T$2,$N$2&lt;=$U$2),IF(P241&gt;=$W$2,$W$1,$V$1),IF(AND($N$2&gt;=$T$3,$N$2&lt;$U$3),IF(P241&gt;=$W$3,$W$1,$V$1),IF(AND($N$2&gt;=$T$4,$N$2&lt;$U$4),IF(P241&gt;=$W$4,$W$1,$V$1),IF(AND($N$2&gt;=$T$5,$N$2&lt;$U$5),IF(P241&gt;=$W$5,$W$1,$V$1),IF(AND($N$2&gt;=$T$6,$N$2&lt;$U$6),IF(P241&gt;=$W$6,$W$1,$V$1),IF(AND($N$2&gt;=$T$7,$N$2&lt;$U$7),IF(P241&gt;=$W$7,$W$1,$V$1),IF(AND($N$2&gt;=$T$8,$N$2&lt;$U$8),IF(P241&gt;=$W$8,$W$1,$V$1),IF(AND($N$2&gt;=$T$9,$N$2&lt;$U$9),IF(P241&gt;=$W$9,$W$1,$V$1),""))))))))),"")</f>
        <v>FF</v>
      </c>
      <c r="M241" s="9" t="str" cm="1">
        <f t="array" ref="M241">IF(E241&lt;&gt;"",IF(AND(E241&lt;&gt;"GR",E241&gt;=40,J241&gt;=30),_xlfn.IFS(Q241&gt;=$AG$2,$AD$19,Q241&gt;=$AG$3,$AC$19,Q241&gt;=$AG$4,$AB$19,Q241&gt;=$AG$5,$AA$19,Q241&gt;=$AG$6,$Z$19,Q241&gt;=$AG$7,$Y$19,Q241&gt;=$AG$8,$X$19,Q241&gt;=$AG$9,$V$19),L241),"")</f>
        <v>FF</v>
      </c>
      <c r="N241" s="9"/>
      <c r="O241" s="9"/>
      <c r="P241" s="9">
        <f t="shared" si="29"/>
        <v>29</v>
      </c>
      <c r="Q241" s="9">
        <f t="shared" si="30"/>
        <v>35</v>
      </c>
      <c r="R241" s="9">
        <f t="shared" si="31"/>
        <v>-2.15</v>
      </c>
    </row>
    <row r="242" spans="1:18" x14ac:dyDescent="0.35">
      <c r="A242" s="3" t="s">
        <v>8</v>
      </c>
      <c r="B242" s="3">
        <v>241</v>
      </c>
      <c r="C242" s="3">
        <v>31</v>
      </c>
      <c r="D242" s="3">
        <v>29</v>
      </c>
      <c r="E242" s="3">
        <v>20</v>
      </c>
      <c r="F242" s="22">
        <f t="shared" si="32"/>
        <v>20</v>
      </c>
      <c r="G242" s="22">
        <f t="shared" si="33"/>
        <v>31</v>
      </c>
      <c r="H242" s="22">
        <f t="shared" si="34"/>
        <v>29</v>
      </c>
      <c r="I242" s="9">
        <f t="shared" si="35"/>
        <v>29.799999999999997</v>
      </c>
      <c r="J242" s="9">
        <f t="shared" si="27"/>
        <v>24.4</v>
      </c>
      <c r="K242" s="10">
        <f t="shared" si="28"/>
        <v>888.03999999999985</v>
      </c>
      <c r="L242" s="9" t="str" cm="1">
        <f t="array" ref="L242">IF(D242&lt;&gt;"",IF(AND(H242&gt;=40,I242&gt;=30),IF(AND($N$2&gt;=$T$2,$N$2&lt;=$U$2),_xlfn.IFS(P242&gt;=$AD$2,$AD$1,P242&gt;=$AC$2,$AC$1,P242&gt;=$AB$2,$AB$1,P242&gt;=$AA$2,$AA$1,P242&gt;=$Z$2,$Z$1,P242&gt;=$Y$2,$Y$1,P242&gt;=$X$2,$X$1,P242&gt;=$W$2,$W$1,P242&lt;$W$2,$V$1),(IF(AND($N$2&gt;=$T$3,$N$2&lt;$U$3),_xlfn.IFS(P242&gt;=$AD$3,$AD$1,P242&gt;=$AC$3,$AC$1,P242&gt;=$AB$3,$AB$1,P242&gt;=$AA$3,$AA$1,P242&gt;=$Z$3,$Z$1,P242&gt;=$Y$3,$Y$1,P242&gt;=$X$3,$X$1,P242&gt;=$W$3,$W$1,P242&lt;$W$2,$V$1),(IF(AND($N$2&gt;=$T$4,$N$2&lt;$U$4),_xlfn.IFS(P242&gt;=$AD$4,$AD$1,P242&gt;=$AC$4,$AC$1,P242&gt;=$AB$4,$AB$1,P242&gt;=$AA$4,$AA$1,P242&gt;=$Z$4,$Z$1,P242&gt;=$Y$4,$Y$1,P242&gt;=$X$4,$X$1,P242&gt;=$W$4,$W$1,P242&lt;$W$2,$V$1),(IF(AND($N$2&gt;=$T$5,$N$2&lt;$U$5),_xlfn.IFS(P242&gt;=$AD$5,$AD$1,P242&gt;=$AC$5,$AC$1,P242&gt;=$AB$5,$AB$1,P242&gt;=$AA$5,$AA$1,P242&gt;=$Z$5,$Z$1,P242&gt;=$Y$5,$Y$1,P242&gt;=$X$5,$X$1,P242&gt;=$W$5,$W$1,P242&lt;$W$2,$V$1),(IF(AND($N$2&gt;=$T$6,$N$2&lt;$U$6),_xlfn.IFS(P242&gt;=$AD$6,$AD$1,P242&gt;=$AC$6,$AC$1,P242&gt;=$AB$6,$AB$1,P242&gt;=$AA$6,$AA$1,P242&gt;=$Z$6,$Z$1,P242&gt;=$Y$6,$Y$1,P242&gt;=$X$6,$X$1,P242&gt;=$W$6,$W$1,P242&lt;$W$2,$V$1),(IF(AND($N$2&gt;=$T$7,$N$2&lt;$U$7),_xlfn.IFS(P242&gt;=$AD$7,$AD$1,P242&gt;=$AC$7,$AC$1,P242&gt;=$AB$7,$AB$1,P242&gt;=$AA$7,$AA$1,P242&gt;=$Z$7,$Z$1,P242&gt;=$Y$7,$Y$1,P242&gt;=$X$7,$X$1,P242&gt;=$W$7,$W$1,P242&lt;$W$2,$V$1),(IF(AND($N$2&gt;=$T$8,$N$2&lt;$U$8),_xlfn.IFS(P242&gt;=$AD$8,$AD$1,P242&gt;=$AC$8,$AC$1,P242&gt;=$AB$8,$AB$1,P242&gt;=$AA$8,$AA$1,P242&gt;=$Z$8,$Z$1,P242&gt;=$Y$8,$Y$1,P242&gt;=$X$8,$X$1,P242&gt;=$W$8,$W$1,P242&lt;$W$2,$V$1),(IF(AND($N$2&gt;=$T$9,$N$2&lt;$U$9),_xlfn.IFS(P242&gt;=$AD$9,$AD$1,P242&gt;=$AC$9,$AC$1,P242&gt;=$AB$9,$AB$1,P242&gt;=$AA$9,$AA$1,P242&gt;=$Z$9,$Z$1,P242&gt;=$Y$9,$Y$1,P242&gt;=$X$9,$X$1,P242&gt;=$W$9,$W$1),$W$1))))))))))))))),IF(AND($N$2&gt;=$T$2,$N$2&lt;=$U$2),IF(P242&gt;=$W$2,$W$1,$V$1),IF(AND($N$2&gt;=$T$3,$N$2&lt;$U$3),IF(P242&gt;=$W$3,$W$1,$V$1),IF(AND($N$2&gt;=$T$4,$N$2&lt;$U$4),IF(P242&gt;=$W$4,$W$1,$V$1),IF(AND($N$2&gt;=$T$5,$N$2&lt;$U$5),IF(P242&gt;=$W$5,$W$1,$V$1),IF(AND($N$2&gt;=$T$6,$N$2&lt;$U$6),IF(P242&gt;=$W$6,$W$1,$V$1),IF(AND($N$2&gt;=$T$7,$N$2&lt;$U$7),IF(P242&gt;=$W$7,$W$1,$V$1),IF(AND($N$2&gt;=$T$8,$N$2&lt;$U$8),IF(P242&gt;=$W$8,$W$1,$V$1),IF(AND($N$2&gt;=$T$9,$N$2&lt;$U$9),IF(P242&gt;=$W$9,$W$1,$V$1),""))))))))),"")</f>
        <v>FD</v>
      </c>
      <c r="M242" s="9" t="str" cm="1">
        <f t="array" ref="M242">IF(E242&lt;&gt;"",IF(AND(E242&lt;&gt;"GR",E242&gt;=40,J242&gt;=30),_xlfn.IFS(Q242&gt;=$AG$2,$AD$19,Q242&gt;=$AG$3,$AC$19,Q242&gt;=$AG$4,$AB$19,Q242&gt;=$AG$5,$AA$19,Q242&gt;=$AG$6,$Z$19,Q242&gt;=$AG$7,$Y$19,Q242&gt;=$AG$8,$X$19,Q242&gt;=$AG$9,$V$19),L242),"")</f>
        <v>FD</v>
      </c>
      <c r="N242" s="9"/>
      <c r="O242" s="9"/>
      <c r="P242" s="9">
        <f t="shared" si="29"/>
        <v>38</v>
      </c>
      <c r="Q242" s="9">
        <f t="shared" si="30"/>
        <v>35</v>
      </c>
      <c r="R242" s="9">
        <f t="shared" si="31"/>
        <v>-1.1599999999999999</v>
      </c>
    </row>
    <row r="243" spans="1:18" x14ac:dyDescent="0.35">
      <c r="A243" s="3" t="s">
        <v>8</v>
      </c>
      <c r="B243" s="3">
        <v>242</v>
      </c>
      <c r="C243" s="3">
        <v>14</v>
      </c>
      <c r="D243" s="3">
        <v>20</v>
      </c>
      <c r="E243" s="3">
        <v>31</v>
      </c>
      <c r="F243" s="22">
        <f t="shared" si="32"/>
        <v>31</v>
      </c>
      <c r="G243" s="22">
        <f t="shared" si="33"/>
        <v>14</v>
      </c>
      <c r="H243" s="22">
        <f t="shared" si="34"/>
        <v>20</v>
      </c>
      <c r="I243" s="9">
        <f t="shared" si="35"/>
        <v>17.600000000000001</v>
      </c>
      <c r="J243" s="9">
        <f t="shared" si="27"/>
        <v>24.2</v>
      </c>
      <c r="K243" s="10">
        <f t="shared" si="28"/>
        <v>309.76000000000005</v>
      </c>
      <c r="L243" s="9" t="str" cm="1">
        <f t="array" ref="L243">IF(D243&lt;&gt;"",IF(AND(H243&gt;=40,I243&gt;=30),IF(AND($N$2&gt;=$T$2,$N$2&lt;=$U$2),_xlfn.IFS(P243&gt;=$AD$2,$AD$1,P243&gt;=$AC$2,$AC$1,P243&gt;=$AB$2,$AB$1,P243&gt;=$AA$2,$AA$1,P243&gt;=$Z$2,$Z$1,P243&gt;=$Y$2,$Y$1,P243&gt;=$X$2,$X$1,P243&gt;=$W$2,$W$1,P243&lt;$W$2,$V$1),(IF(AND($N$2&gt;=$T$3,$N$2&lt;$U$3),_xlfn.IFS(P243&gt;=$AD$3,$AD$1,P243&gt;=$AC$3,$AC$1,P243&gt;=$AB$3,$AB$1,P243&gt;=$AA$3,$AA$1,P243&gt;=$Z$3,$Z$1,P243&gt;=$Y$3,$Y$1,P243&gt;=$X$3,$X$1,P243&gt;=$W$3,$W$1,P243&lt;$W$2,$V$1),(IF(AND($N$2&gt;=$T$4,$N$2&lt;$U$4),_xlfn.IFS(P243&gt;=$AD$4,$AD$1,P243&gt;=$AC$4,$AC$1,P243&gt;=$AB$4,$AB$1,P243&gt;=$AA$4,$AA$1,P243&gt;=$Z$4,$Z$1,P243&gt;=$Y$4,$Y$1,P243&gt;=$X$4,$X$1,P243&gt;=$W$4,$W$1,P243&lt;$W$2,$V$1),(IF(AND($N$2&gt;=$T$5,$N$2&lt;$U$5),_xlfn.IFS(P243&gt;=$AD$5,$AD$1,P243&gt;=$AC$5,$AC$1,P243&gt;=$AB$5,$AB$1,P243&gt;=$AA$5,$AA$1,P243&gt;=$Z$5,$Z$1,P243&gt;=$Y$5,$Y$1,P243&gt;=$X$5,$X$1,P243&gt;=$W$5,$W$1,P243&lt;$W$2,$V$1),(IF(AND($N$2&gt;=$T$6,$N$2&lt;$U$6),_xlfn.IFS(P243&gt;=$AD$6,$AD$1,P243&gt;=$AC$6,$AC$1,P243&gt;=$AB$6,$AB$1,P243&gt;=$AA$6,$AA$1,P243&gt;=$Z$6,$Z$1,P243&gt;=$Y$6,$Y$1,P243&gt;=$X$6,$X$1,P243&gt;=$W$6,$W$1,P243&lt;$W$2,$V$1),(IF(AND($N$2&gt;=$T$7,$N$2&lt;$U$7),_xlfn.IFS(P243&gt;=$AD$7,$AD$1,P243&gt;=$AC$7,$AC$1,P243&gt;=$AB$7,$AB$1,P243&gt;=$AA$7,$AA$1,P243&gt;=$Z$7,$Z$1,P243&gt;=$Y$7,$Y$1,P243&gt;=$X$7,$X$1,P243&gt;=$W$7,$W$1,P243&lt;$W$2,$V$1),(IF(AND($N$2&gt;=$T$8,$N$2&lt;$U$8),_xlfn.IFS(P243&gt;=$AD$8,$AD$1,P243&gt;=$AC$8,$AC$1,P243&gt;=$AB$8,$AB$1,P243&gt;=$AA$8,$AA$1,P243&gt;=$Z$8,$Z$1,P243&gt;=$Y$8,$Y$1,P243&gt;=$X$8,$X$1,P243&gt;=$W$8,$W$1,P243&lt;$W$2,$V$1),(IF(AND($N$2&gt;=$T$9,$N$2&lt;$U$9),_xlfn.IFS(P243&gt;=$AD$9,$AD$1,P243&gt;=$AC$9,$AC$1,P243&gt;=$AB$9,$AB$1,P243&gt;=$AA$9,$AA$1,P243&gt;=$Z$9,$Z$1,P243&gt;=$Y$9,$Y$1,P243&gt;=$X$9,$X$1,P243&gt;=$W$9,$W$1),$W$1))))))))))))))),IF(AND($N$2&gt;=$T$2,$N$2&lt;=$U$2),IF(P243&gt;=$W$2,$W$1,$V$1),IF(AND($N$2&gt;=$T$3,$N$2&lt;$U$3),IF(P243&gt;=$W$3,$W$1,$V$1),IF(AND($N$2&gt;=$T$4,$N$2&lt;$U$4),IF(P243&gt;=$W$4,$W$1,$V$1),IF(AND($N$2&gt;=$T$5,$N$2&lt;$U$5),IF(P243&gt;=$W$5,$W$1,$V$1),IF(AND($N$2&gt;=$T$6,$N$2&lt;$U$6),IF(P243&gt;=$W$6,$W$1,$V$1),IF(AND($N$2&gt;=$T$7,$N$2&lt;$U$7),IF(P243&gt;=$W$7,$W$1,$V$1),IF(AND($N$2&gt;=$T$8,$N$2&lt;$U$8),IF(P243&gt;=$W$8,$W$1,$V$1),IF(AND($N$2&gt;=$T$9,$N$2&lt;$U$9),IF(P243&gt;=$W$9,$W$1,$V$1),""))))))))),"")</f>
        <v>FF</v>
      </c>
      <c r="M243" s="9" t="str" cm="1">
        <f t="array" ref="M243">IF(E243&lt;&gt;"",IF(AND(E243&lt;&gt;"GR",E243&gt;=40,J243&gt;=30),_xlfn.IFS(Q243&gt;=$AG$2,$AD$19,Q243&gt;=$AG$3,$AC$19,Q243&gt;=$AG$4,$AB$19,Q243&gt;=$AG$5,$AA$19,Q243&gt;=$AG$6,$Z$19,Q243&gt;=$AG$7,$Y$19,Q243&gt;=$AG$8,$X$19,Q243&gt;=$AG$9,$V$19),L243),"")</f>
        <v>FF</v>
      </c>
      <c r="N243" s="9"/>
      <c r="O243" s="9"/>
      <c r="P243" s="9">
        <f t="shared" si="29"/>
        <v>30</v>
      </c>
      <c r="Q243" s="9">
        <f t="shared" si="30"/>
        <v>35</v>
      </c>
      <c r="R243" s="9">
        <f t="shared" si="31"/>
        <v>-2</v>
      </c>
    </row>
    <row r="244" spans="1:18" x14ac:dyDescent="0.35">
      <c r="A244" s="3" t="s">
        <v>8</v>
      </c>
      <c r="B244" s="3">
        <v>243</v>
      </c>
      <c r="C244" s="3">
        <v>14</v>
      </c>
      <c r="D244" s="3">
        <v>34</v>
      </c>
      <c r="E244" s="3">
        <v>27</v>
      </c>
      <c r="F244" s="22">
        <f t="shared" si="32"/>
        <v>27</v>
      </c>
      <c r="G244" s="22">
        <f t="shared" si="33"/>
        <v>14</v>
      </c>
      <c r="H244" s="22">
        <f t="shared" si="34"/>
        <v>34</v>
      </c>
      <c r="I244" s="9">
        <f t="shared" si="35"/>
        <v>26</v>
      </c>
      <c r="J244" s="9">
        <f t="shared" si="27"/>
        <v>21.8</v>
      </c>
      <c r="K244" s="10">
        <f t="shared" si="28"/>
        <v>676</v>
      </c>
      <c r="L244" s="9" t="str" cm="1">
        <f t="array" ref="L244">IF(D244&lt;&gt;"",IF(AND(H244&gt;=40,I244&gt;=30),IF(AND($N$2&gt;=$T$2,$N$2&lt;=$U$2),_xlfn.IFS(P244&gt;=$AD$2,$AD$1,P244&gt;=$AC$2,$AC$1,P244&gt;=$AB$2,$AB$1,P244&gt;=$AA$2,$AA$1,P244&gt;=$Z$2,$Z$1,P244&gt;=$Y$2,$Y$1,P244&gt;=$X$2,$X$1,P244&gt;=$W$2,$W$1,P244&lt;$W$2,$V$1),(IF(AND($N$2&gt;=$T$3,$N$2&lt;$U$3),_xlfn.IFS(P244&gt;=$AD$3,$AD$1,P244&gt;=$AC$3,$AC$1,P244&gt;=$AB$3,$AB$1,P244&gt;=$AA$3,$AA$1,P244&gt;=$Z$3,$Z$1,P244&gt;=$Y$3,$Y$1,P244&gt;=$X$3,$X$1,P244&gt;=$W$3,$W$1,P244&lt;$W$2,$V$1),(IF(AND($N$2&gt;=$T$4,$N$2&lt;$U$4),_xlfn.IFS(P244&gt;=$AD$4,$AD$1,P244&gt;=$AC$4,$AC$1,P244&gt;=$AB$4,$AB$1,P244&gt;=$AA$4,$AA$1,P244&gt;=$Z$4,$Z$1,P244&gt;=$Y$4,$Y$1,P244&gt;=$X$4,$X$1,P244&gt;=$W$4,$W$1,P244&lt;$W$2,$V$1),(IF(AND($N$2&gt;=$T$5,$N$2&lt;$U$5),_xlfn.IFS(P244&gt;=$AD$5,$AD$1,P244&gt;=$AC$5,$AC$1,P244&gt;=$AB$5,$AB$1,P244&gt;=$AA$5,$AA$1,P244&gt;=$Z$5,$Z$1,P244&gt;=$Y$5,$Y$1,P244&gt;=$X$5,$X$1,P244&gt;=$W$5,$W$1,P244&lt;$W$2,$V$1),(IF(AND($N$2&gt;=$T$6,$N$2&lt;$U$6),_xlfn.IFS(P244&gt;=$AD$6,$AD$1,P244&gt;=$AC$6,$AC$1,P244&gt;=$AB$6,$AB$1,P244&gt;=$AA$6,$AA$1,P244&gt;=$Z$6,$Z$1,P244&gt;=$Y$6,$Y$1,P244&gt;=$X$6,$X$1,P244&gt;=$W$6,$W$1,P244&lt;$W$2,$V$1),(IF(AND($N$2&gt;=$T$7,$N$2&lt;$U$7),_xlfn.IFS(P244&gt;=$AD$7,$AD$1,P244&gt;=$AC$7,$AC$1,P244&gt;=$AB$7,$AB$1,P244&gt;=$AA$7,$AA$1,P244&gt;=$Z$7,$Z$1,P244&gt;=$Y$7,$Y$1,P244&gt;=$X$7,$X$1,P244&gt;=$W$7,$W$1,P244&lt;$W$2,$V$1),(IF(AND($N$2&gt;=$T$8,$N$2&lt;$U$8),_xlfn.IFS(P244&gt;=$AD$8,$AD$1,P244&gt;=$AC$8,$AC$1,P244&gt;=$AB$8,$AB$1,P244&gt;=$AA$8,$AA$1,P244&gt;=$Z$8,$Z$1,P244&gt;=$Y$8,$Y$1,P244&gt;=$X$8,$X$1,P244&gt;=$W$8,$W$1,P244&lt;$W$2,$V$1),(IF(AND($N$2&gt;=$T$9,$N$2&lt;$U$9),_xlfn.IFS(P244&gt;=$AD$9,$AD$1,P244&gt;=$AC$9,$AC$1,P244&gt;=$AB$9,$AB$1,P244&gt;=$AA$9,$AA$1,P244&gt;=$Z$9,$Z$1,P244&gt;=$Y$9,$Y$1,P244&gt;=$X$9,$X$1,P244&gt;=$W$9,$W$1),$W$1))))))))))))))),IF(AND($N$2&gt;=$T$2,$N$2&lt;=$U$2),IF(P244&gt;=$W$2,$W$1,$V$1),IF(AND($N$2&gt;=$T$3,$N$2&lt;$U$3),IF(P244&gt;=$W$3,$W$1,$V$1),IF(AND($N$2&gt;=$T$4,$N$2&lt;$U$4),IF(P244&gt;=$W$4,$W$1,$V$1),IF(AND($N$2&gt;=$T$5,$N$2&lt;$U$5),IF(P244&gt;=$W$5,$W$1,$V$1),IF(AND($N$2&gt;=$T$6,$N$2&lt;$U$6),IF(P244&gt;=$W$6,$W$1,$V$1),IF(AND($N$2&gt;=$T$7,$N$2&lt;$U$7),IF(P244&gt;=$W$7,$W$1,$V$1),IF(AND($N$2&gt;=$T$8,$N$2&lt;$U$8),IF(P244&gt;=$W$8,$W$1,$V$1),IF(AND($N$2&gt;=$T$9,$N$2&lt;$U$9),IF(P244&gt;=$W$9,$W$1,$V$1),""))))))))),"")</f>
        <v>FD</v>
      </c>
      <c r="M244" s="9" t="str" cm="1">
        <f t="array" ref="M244">IF(E244&lt;&gt;"",IF(AND(E244&lt;&gt;"GR",E244&gt;=40,J244&gt;=30),_xlfn.IFS(Q244&gt;=$AG$2,$AD$19,Q244&gt;=$AG$3,$AC$19,Q244&gt;=$AG$4,$AB$19,Q244&gt;=$AG$5,$AA$19,Q244&gt;=$AG$6,$Z$19,Q244&gt;=$AG$7,$Y$19,Q244&gt;=$AG$8,$X$19,Q244&gt;=$AG$9,$V$19),L244),"")</f>
        <v>FD</v>
      </c>
      <c r="N244" s="9"/>
      <c r="O244" s="9"/>
      <c r="P244" s="9">
        <f t="shared" si="29"/>
        <v>36</v>
      </c>
      <c r="Q244" s="9">
        <f t="shared" si="30"/>
        <v>33</v>
      </c>
      <c r="R244" s="9">
        <f t="shared" si="31"/>
        <v>-1.42</v>
      </c>
    </row>
    <row r="245" spans="1:18" x14ac:dyDescent="0.35">
      <c r="A245" s="3" t="s">
        <v>8</v>
      </c>
      <c r="B245" s="3">
        <v>244</v>
      </c>
      <c r="C245" s="3">
        <v>8</v>
      </c>
      <c r="D245" s="3">
        <v>29</v>
      </c>
      <c r="E245" s="3">
        <v>31</v>
      </c>
      <c r="F245" s="22">
        <f t="shared" si="32"/>
        <v>31</v>
      </c>
      <c r="G245" s="22">
        <f t="shared" si="33"/>
        <v>8</v>
      </c>
      <c r="H245" s="22">
        <f t="shared" si="34"/>
        <v>29</v>
      </c>
      <c r="I245" s="9">
        <f t="shared" si="35"/>
        <v>20.599999999999998</v>
      </c>
      <c r="J245" s="9">
        <f t="shared" si="27"/>
        <v>21.8</v>
      </c>
      <c r="K245" s="10">
        <f t="shared" si="28"/>
        <v>424.3599999999999</v>
      </c>
      <c r="L245" s="9" t="str" cm="1">
        <f t="array" ref="L245">IF(D245&lt;&gt;"",IF(AND(H245&gt;=40,I245&gt;=30),IF(AND($N$2&gt;=$T$2,$N$2&lt;=$U$2),_xlfn.IFS(P245&gt;=$AD$2,$AD$1,P245&gt;=$AC$2,$AC$1,P245&gt;=$AB$2,$AB$1,P245&gt;=$AA$2,$AA$1,P245&gt;=$Z$2,$Z$1,P245&gt;=$Y$2,$Y$1,P245&gt;=$X$2,$X$1,P245&gt;=$W$2,$W$1,P245&lt;$W$2,$V$1),(IF(AND($N$2&gt;=$T$3,$N$2&lt;$U$3),_xlfn.IFS(P245&gt;=$AD$3,$AD$1,P245&gt;=$AC$3,$AC$1,P245&gt;=$AB$3,$AB$1,P245&gt;=$AA$3,$AA$1,P245&gt;=$Z$3,$Z$1,P245&gt;=$Y$3,$Y$1,P245&gt;=$X$3,$X$1,P245&gt;=$W$3,$W$1,P245&lt;$W$2,$V$1),(IF(AND($N$2&gt;=$T$4,$N$2&lt;$U$4),_xlfn.IFS(P245&gt;=$AD$4,$AD$1,P245&gt;=$AC$4,$AC$1,P245&gt;=$AB$4,$AB$1,P245&gt;=$AA$4,$AA$1,P245&gt;=$Z$4,$Z$1,P245&gt;=$Y$4,$Y$1,P245&gt;=$X$4,$X$1,P245&gt;=$W$4,$W$1,P245&lt;$W$2,$V$1),(IF(AND($N$2&gt;=$T$5,$N$2&lt;$U$5),_xlfn.IFS(P245&gt;=$AD$5,$AD$1,P245&gt;=$AC$5,$AC$1,P245&gt;=$AB$5,$AB$1,P245&gt;=$AA$5,$AA$1,P245&gt;=$Z$5,$Z$1,P245&gt;=$Y$5,$Y$1,P245&gt;=$X$5,$X$1,P245&gt;=$W$5,$W$1,P245&lt;$W$2,$V$1),(IF(AND($N$2&gt;=$T$6,$N$2&lt;$U$6),_xlfn.IFS(P245&gt;=$AD$6,$AD$1,P245&gt;=$AC$6,$AC$1,P245&gt;=$AB$6,$AB$1,P245&gt;=$AA$6,$AA$1,P245&gt;=$Z$6,$Z$1,P245&gt;=$Y$6,$Y$1,P245&gt;=$X$6,$X$1,P245&gt;=$W$6,$W$1,P245&lt;$W$2,$V$1),(IF(AND($N$2&gt;=$T$7,$N$2&lt;$U$7),_xlfn.IFS(P245&gt;=$AD$7,$AD$1,P245&gt;=$AC$7,$AC$1,P245&gt;=$AB$7,$AB$1,P245&gt;=$AA$7,$AA$1,P245&gt;=$Z$7,$Z$1,P245&gt;=$Y$7,$Y$1,P245&gt;=$X$7,$X$1,P245&gt;=$W$7,$W$1,P245&lt;$W$2,$V$1),(IF(AND($N$2&gt;=$T$8,$N$2&lt;$U$8),_xlfn.IFS(P245&gt;=$AD$8,$AD$1,P245&gt;=$AC$8,$AC$1,P245&gt;=$AB$8,$AB$1,P245&gt;=$AA$8,$AA$1,P245&gt;=$Z$8,$Z$1,P245&gt;=$Y$8,$Y$1,P245&gt;=$X$8,$X$1,P245&gt;=$W$8,$W$1,P245&lt;$W$2,$V$1),(IF(AND($N$2&gt;=$T$9,$N$2&lt;$U$9),_xlfn.IFS(P245&gt;=$AD$9,$AD$1,P245&gt;=$AC$9,$AC$1,P245&gt;=$AB$9,$AB$1,P245&gt;=$AA$9,$AA$1,P245&gt;=$Z$9,$Z$1,P245&gt;=$Y$9,$Y$1,P245&gt;=$X$9,$X$1,P245&gt;=$W$9,$W$1),$W$1))))))))))))))),IF(AND($N$2&gt;=$T$2,$N$2&lt;=$U$2),IF(P245&gt;=$W$2,$W$1,$V$1),IF(AND($N$2&gt;=$T$3,$N$2&lt;$U$3),IF(P245&gt;=$W$3,$W$1,$V$1),IF(AND($N$2&gt;=$T$4,$N$2&lt;$U$4),IF(P245&gt;=$W$4,$W$1,$V$1),IF(AND($N$2&gt;=$T$5,$N$2&lt;$U$5),IF(P245&gt;=$W$5,$W$1,$V$1),IF(AND($N$2&gt;=$T$6,$N$2&lt;$U$6),IF(P245&gt;=$W$6,$W$1,$V$1),IF(AND($N$2&gt;=$T$7,$N$2&lt;$U$7),IF(P245&gt;=$W$7,$W$1,$V$1),IF(AND($N$2&gt;=$T$8,$N$2&lt;$U$8),IF(P245&gt;=$W$8,$W$1,$V$1),IF(AND($N$2&gt;=$T$9,$N$2&lt;$U$9),IF(P245&gt;=$W$9,$W$1,$V$1),""))))))))),"")</f>
        <v>FF</v>
      </c>
      <c r="M245" s="9" t="str" cm="1">
        <f t="array" ref="M245">IF(E245&lt;&gt;"",IF(AND(E245&lt;&gt;"GR",E245&gt;=40,J245&gt;=30),_xlfn.IFS(Q245&gt;=$AG$2,$AD$19,Q245&gt;=$AG$3,$AC$19,Q245&gt;=$AG$4,$AB$19,Q245&gt;=$AG$5,$AA$19,Q245&gt;=$AG$6,$Z$19,Q245&gt;=$AG$7,$Y$19,Q245&gt;=$AG$8,$X$19,Q245&gt;=$AG$9,$V$19),L245),"")</f>
        <v>FF</v>
      </c>
      <c r="N245" s="9"/>
      <c r="O245" s="9"/>
      <c r="P245" s="9">
        <f t="shared" si="29"/>
        <v>32</v>
      </c>
      <c r="Q245" s="9">
        <f t="shared" si="30"/>
        <v>33</v>
      </c>
      <c r="R245" s="9">
        <f t="shared" si="31"/>
        <v>-1.79</v>
      </c>
    </row>
    <row r="246" spans="1:18" x14ac:dyDescent="0.35">
      <c r="A246" s="3" t="s">
        <v>8</v>
      </c>
      <c r="B246" s="3">
        <v>245</v>
      </c>
      <c r="C246" s="3">
        <v>20</v>
      </c>
      <c r="D246" s="3">
        <v>21</v>
      </c>
      <c r="E246" s="3">
        <v>22</v>
      </c>
      <c r="F246" s="22">
        <f t="shared" si="32"/>
        <v>22</v>
      </c>
      <c r="G246" s="22">
        <f t="shared" si="33"/>
        <v>20</v>
      </c>
      <c r="H246" s="22">
        <f t="shared" si="34"/>
        <v>21</v>
      </c>
      <c r="I246" s="9">
        <f t="shared" si="35"/>
        <v>20.6</v>
      </c>
      <c r="J246" s="9">
        <f t="shared" si="27"/>
        <v>21.2</v>
      </c>
      <c r="K246" s="10">
        <f t="shared" si="28"/>
        <v>424.36000000000007</v>
      </c>
      <c r="L246" s="9" t="str" cm="1">
        <f t="array" ref="L246">IF(D246&lt;&gt;"",IF(AND(H246&gt;=40,I246&gt;=30),IF(AND($N$2&gt;=$T$2,$N$2&lt;=$U$2),_xlfn.IFS(P246&gt;=$AD$2,$AD$1,P246&gt;=$AC$2,$AC$1,P246&gt;=$AB$2,$AB$1,P246&gt;=$AA$2,$AA$1,P246&gt;=$Z$2,$Z$1,P246&gt;=$Y$2,$Y$1,P246&gt;=$X$2,$X$1,P246&gt;=$W$2,$W$1,P246&lt;$W$2,$V$1),(IF(AND($N$2&gt;=$T$3,$N$2&lt;$U$3),_xlfn.IFS(P246&gt;=$AD$3,$AD$1,P246&gt;=$AC$3,$AC$1,P246&gt;=$AB$3,$AB$1,P246&gt;=$AA$3,$AA$1,P246&gt;=$Z$3,$Z$1,P246&gt;=$Y$3,$Y$1,P246&gt;=$X$3,$X$1,P246&gt;=$W$3,$W$1,P246&lt;$W$2,$V$1),(IF(AND($N$2&gt;=$T$4,$N$2&lt;$U$4),_xlfn.IFS(P246&gt;=$AD$4,$AD$1,P246&gt;=$AC$4,$AC$1,P246&gt;=$AB$4,$AB$1,P246&gt;=$AA$4,$AA$1,P246&gt;=$Z$4,$Z$1,P246&gt;=$Y$4,$Y$1,P246&gt;=$X$4,$X$1,P246&gt;=$W$4,$W$1,P246&lt;$W$2,$V$1),(IF(AND($N$2&gt;=$T$5,$N$2&lt;$U$5),_xlfn.IFS(P246&gt;=$AD$5,$AD$1,P246&gt;=$AC$5,$AC$1,P246&gt;=$AB$5,$AB$1,P246&gt;=$AA$5,$AA$1,P246&gt;=$Z$5,$Z$1,P246&gt;=$Y$5,$Y$1,P246&gt;=$X$5,$X$1,P246&gt;=$W$5,$W$1,P246&lt;$W$2,$V$1),(IF(AND($N$2&gt;=$T$6,$N$2&lt;$U$6),_xlfn.IFS(P246&gt;=$AD$6,$AD$1,P246&gt;=$AC$6,$AC$1,P246&gt;=$AB$6,$AB$1,P246&gt;=$AA$6,$AA$1,P246&gt;=$Z$6,$Z$1,P246&gt;=$Y$6,$Y$1,P246&gt;=$X$6,$X$1,P246&gt;=$W$6,$W$1,P246&lt;$W$2,$V$1),(IF(AND($N$2&gt;=$T$7,$N$2&lt;$U$7),_xlfn.IFS(P246&gt;=$AD$7,$AD$1,P246&gt;=$AC$7,$AC$1,P246&gt;=$AB$7,$AB$1,P246&gt;=$AA$7,$AA$1,P246&gt;=$Z$7,$Z$1,P246&gt;=$Y$7,$Y$1,P246&gt;=$X$7,$X$1,P246&gt;=$W$7,$W$1,P246&lt;$W$2,$V$1),(IF(AND($N$2&gt;=$T$8,$N$2&lt;$U$8),_xlfn.IFS(P246&gt;=$AD$8,$AD$1,P246&gt;=$AC$8,$AC$1,P246&gt;=$AB$8,$AB$1,P246&gt;=$AA$8,$AA$1,P246&gt;=$Z$8,$Z$1,P246&gt;=$Y$8,$Y$1,P246&gt;=$X$8,$X$1,P246&gt;=$W$8,$W$1,P246&lt;$W$2,$V$1),(IF(AND($N$2&gt;=$T$9,$N$2&lt;$U$9),_xlfn.IFS(P246&gt;=$AD$9,$AD$1,P246&gt;=$AC$9,$AC$1,P246&gt;=$AB$9,$AB$1,P246&gt;=$AA$9,$AA$1,P246&gt;=$Z$9,$Z$1,P246&gt;=$Y$9,$Y$1,P246&gt;=$X$9,$X$1,P246&gt;=$W$9,$W$1),$W$1))))))))))))))),IF(AND($N$2&gt;=$T$2,$N$2&lt;=$U$2),IF(P246&gt;=$W$2,$W$1,$V$1),IF(AND($N$2&gt;=$T$3,$N$2&lt;$U$3),IF(P246&gt;=$W$3,$W$1,$V$1),IF(AND($N$2&gt;=$T$4,$N$2&lt;$U$4),IF(P246&gt;=$W$4,$W$1,$V$1),IF(AND($N$2&gt;=$T$5,$N$2&lt;$U$5),IF(P246&gt;=$W$5,$W$1,$V$1),IF(AND($N$2&gt;=$T$6,$N$2&lt;$U$6),IF(P246&gt;=$W$6,$W$1,$V$1),IF(AND($N$2&gt;=$T$7,$N$2&lt;$U$7),IF(P246&gt;=$W$7,$W$1,$V$1),IF(AND($N$2&gt;=$T$8,$N$2&lt;$U$8),IF(P246&gt;=$W$8,$W$1,$V$1),IF(AND($N$2&gt;=$T$9,$N$2&lt;$U$9),IF(P246&gt;=$W$9,$W$1,$V$1),""))))))))),"")</f>
        <v>FF</v>
      </c>
      <c r="M246" s="9" t="str" cm="1">
        <f t="array" ref="M246">IF(E246&lt;&gt;"",IF(AND(E246&lt;&gt;"GR",E246&gt;=40,J246&gt;=30),_xlfn.IFS(Q246&gt;=$AG$2,$AD$19,Q246&gt;=$AG$3,$AC$19,Q246&gt;=$AG$4,$AB$19,Q246&gt;=$AG$5,$AA$19,Q246&gt;=$AG$6,$Z$19,Q246&gt;=$AG$7,$Y$19,Q246&gt;=$AG$8,$X$19,Q246&gt;=$AG$9,$V$19),L246),"")</f>
        <v>FF</v>
      </c>
      <c r="N246" s="9"/>
      <c r="O246" s="9"/>
      <c r="P246" s="9">
        <f t="shared" si="29"/>
        <v>32</v>
      </c>
      <c r="Q246" s="9">
        <f t="shared" si="30"/>
        <v>32</v>
      </c>
      <c r="R246" s="9">
        <f t="shared" si="31"/>
        <v>-1.79</v>
      </c>
    </row>
    <row r="247" spans="1:18" x14ac:dyDescent="0.35">
      <c r="A247" s="3" t="s">
        <v>8</v>
      </c>
      <c r="B247" s="3">
        <v>246</v>
      </c>
      <c r="C247" s="3">
        <v>21</v>
      </c>
      <c r="D247" s="3">
        <v>26</v>
      </c>
      <c r="E247" s="3">
        <v>21</v>
      </c>
      <c r="F247" s="22">
        <f t="shared" si="32"/>
        <v>21</v>
      </c>
      <c r="G247" s="22">
        <f t="shared" si="33"/>
        <v>21</v>
      </c>
      <c r="H247" s="22">
        <f t="shared" si="34"/>
        <v>26</v>
      </c>
      <c r="I247" s="9">
        <f t="shared" si="35"/>
        <v>24</v>
      </c>
      <c r="J247" s="9">
        <f t="shared" si="27"/>
        <v>21</v>
      </c>
      <c r="K247" s="10">
        <f t="shared" si="28"/>
        <v>576</v>
      </c>
      <c r="L247" s="9" t="str" cm="1">
        <f t="array" ref="L247">IF(D247&lt;&gt;"",IF(AND(H247&gt;=40,I247&gt;=30),IF(AND($N$2&gt;=$T$2,$N$2&lt;=$U$2),_xlfn.IFS(P247&gt;=$AD$2,$AD$1,P247&gt;=$AC$2,$AC$1,P247&gt;=$AB$2,$AB$1,P247&gt;=$AA$2,$AA$1,P247&gt;=$Z$2,$Z$1,P247&gt;=$Y$2,$Y$1,P247&gt;=$X$2,$X$1,P247&gt;=$W$2,$W$1,P247&lt;$W$2,$V$1),(IF(AND($N$2&gt;=$T$3,$N$2&lt;$U$3),_xlfn.IFS(P247&gt;=$AD$3,$AD$1,P247&gt;=$AC$3,$AC$1,P247&gt;=$AB$3,$AB$1,P247&gt;=$AA$3,$AA$1,P247&gt;=$Z$3,$Z$1,P247&gt;=$Y$3,$Y$1,P247&gt;=$X$3,$X$1,P247&gt;=$W$3,$W$1,P247&lt;$W$2,$V$1),(IF(AND($N$2&gt;=$T$4,$N$2&lt;$U$4),_xlfn.IFS(P247&gt;=$AD$4,$AD$1,P247&gt;=$AC$4,$AC$1,P247&gt;=$AB$4,$AB$1,P247&gt;=$AA$4,$AA$1,P247&gt;=$Z$4,$Z$1,P247&gt;=$Y$4,$Y$1,P247&gt;=$X$4,$X$1,P247&gt;=$W$4,$W$1,P247&lt;$W$2,$V$1),(IF(AND($N$2&gt;=$T$5,$N$2&lt;$U$5),_xlfn.IFS(P247&gt;=$AD$5,$AD$1,P247&gt;=$AC$5,$AC$1,P247&gt;=$AB$5,$AB$1,P247&gt;=$AA$5,$AA$1,P247&gt;=$Z$5,$Z$1,P247&gt;=$Y$5,$Y$1,P247&gt;=$X$5,$X$1,P247&gt;=$W$5,$W$1,P247&lt;$W$2,$V$1),(IF(AND($N$2&gt;=$T$6,$N$2&lt;$U$6),_xlfn.IFS(P247&gt;=$AD$6,$AD$1,P247&gt;=$AC$6,$AC$1,P247&gt;=$AB$6,$AB$1,P247&gt;=$AA$6,$AA$1,P247&gt;=$Z$6,$Z$1,P247&gt;=$Y$6,$Y$1,P247&gt;=$X$6,$X$1,P247&gt;=$W$6,$W$1,P247&lt;$W$2,$V$1),(IF(AND($N$2&gt;=$T$7,$N$2&lt;$U$7),_xlfn.IFS(P247&gt;=$AD$7,$AD$1,P247&gt;=$AC$7,$AC$1,P247&gt;=$AB$7,$AB$1,P247&gt;=$AA$7,$AA$1,P247&gt;=$Z$7,$Z$1,P247&gt;=$Y$7,$Y$1,P247&gt;=$X$7,$X$1,P247&gt;=$W$7,$W$1,P247&lt;$W$2,$V$1),(IF(AND($N$2&gt;=$T$8,$N$2&lt;$U$8),_xlfn.IFS(P247&gt;=$AD$8,$AD$1,P247&gt;=$AC$8,$AC$1,P247&gt;=$AB$8,$AB$1,P247&gt;=$AA$8,$AA$1,P247&gt;=$Z$8,$Z$1,P247&gt;=$Y$8,$Y$1,P247&gt;=$X$8,$X$1,P247&gt;=$W$8,$W$1,P247&lt;$W$2,$V$1),(IF(AND($N$2&gt;=$T$9,$N$2&lt;$U$9),_xlfn.IFS(P247&gt;=$AD$9,$AD$1,P247&gt;=$AC$9,$AC$1,P247&gt;=$AB$9,$AB$1,P247&gt;=$AA$9,$AA$1,P247&gt;=$Z$9,$Z$1,P247&gt;=$Y$9,$Y$1,P247&gt;=$X$9,$X$1,P247&gt;=$W$9,$W$1),$W$1))))))))))))))),IF(AND($N$2&gt;=$T$2,$N$2&lt;=$U$2),IF(P247&gt;=$W$2,$W$1,$V$1),IF(AND($N$2&gt;=$T$3,$N$2&lt;$U$3),IF(P247&gt;=$W$3,$W$1,$V$1),IF(AND($N$2&gt;=$T$4,$N$2&lt;$U$4),IF(P247&gt;=$W$4,$W$1,$V$1),IF(AND($N$2&gt;=$T$5,$N$2&lt;$U$5),IF(P247&gt;=$W$5,$W$1,$V$1),IF(AND($N$2&gt;=$T$6,$N$2&lt;$U$6),IF(P247&gt;=$W$6,$W$1,$V$1),IF(AND($N$2&gt;=$T$7,$N$2&lt;$U$7),IF(P247&gt;=$W$7,$W$1,$V$1),IF(AND($N$2&gt;=$T$8,$N$2&lt;$U$8),IF(P247&gt;=$W$8,$W$1,$V$1),IF(AND($N$2&gt;=$T$9,$N$2&lt;$U$9),IF(P247&gt;=$W$9,$W$1,$V$1),""))))))))),"")</f>
        <v>FD</v>
      </c>
      <c r="M247" s="9" t="str" cm="1">
        <f t="array" ref="M247">IF(E247&lt;&gt;"",IF(AND(E247&lt;&gt;"GR",E247&gt;=40,J247&gt;=30),_xlfn.IFS(Q247&gt;=$AG$2,$AD$19,Q247&gt;=$AG$3,$AC$19,Q247&gt;=$AG$4,$AB$19,Q247&gt;=$AG$5,$AA$19,Q247&gt;=$AG$6,$Z$19,Q247&gt;=$AG$7,$Y$19,Q247&gt;=$AG$8,$X$19,Q247&gt;=$AG$9,$V$19),L247),"")</f>
        <v>FD</v>
      </c>
      <c r="N247" s="9"/>
      <c r="O247" s="9"/>
      <c r="P247" s="9">
        <f t="shared" si="29"/>
        <v>34</v>
      </c>
      <c r="Q247" s="9">
        <f t="shared" si="30"/>
        <v>32</v>
      </c>
      <c r="R247" s="9">
        <f t="shared" si="31"/>
        <v>-1.56</v>
      </c>
    </row>
    <row r="248" spans="1:18" x14ac:dyDescent="0.35">
      <c r="A248" s="3" t="s">
        <v>8</v>
      </c>
      <c r="B248" s="3">
        <v>247</v>
      </c>
      <c r="C248" s="3">
        <v>19</v>
      </c>
      <c r="D248" s="3">
        <v>22</v>
      </c>
      <c r="E248" s="3" t="s">
        <v>34</v>
      </c>
      <c r="F248" s="22">
        <f t="shared" si="32"/>
        <v>22</v>
      </c>
      <c r="G248" s="22">
        <f t="shared" si="33"/>
        <v>19</v>
      </c>
      <c r="H248" s="22">
        <f t="shared" si="34"/>
        <v>22</v>
      </c>
      <c r="I248" s="9">
        <f t="shared" si="35"/>
        <v>20.8</v>
      </c>
      <c r="J248" s="9">
        <f t="shared" si="27"/>
        <v>20.8</v>
      </c>
      <c r="K248" s="10">
        <f t="shared" si="28"/>
        <v>432.64000000000004</v>
      </c>
      <c r="L248" s="9" t="str" cm="1">
        <f t="array" ref="L248">IF(D248&lt;&gt;"",IF(AND(H248&gt;=40,I248&gt;=30),IF(AND($N$2&gt;=$T$2,$N$2&lt;=$U$2),_xlfn.IFS(P248&gt;=$AD$2,$AD$1,P248&gt;=$AC$2,$AC$1,P248&gt;=$AB$2,$AB$1,P248&gt;=$AA$2,$AA$1,P248&gt;=$Z$2,$Z$1,P248&gt;=$Y$2,$Y$1,P248&gt;=$X$2,$X$1,P248&gt;=$W$2,$W$1,P248&lt;$W$2,$V$1),(IF(AND($N$2&gt;=$T$3,$N$2&lt;$U$3),_xlfn.IFS(P248&gt;=$AD$3,$AD$1,P248&gt;=$AC$3,$AC$1,P248&gt;=$AB$3,$AB$1,P248&gt;=$AA$3,$AA$1,P248&gt;=$Z$3,$Z$1,P248&gt;=$Y$3,$Y$1,P248&gt;=$X$3,$X$1,P248&gt;=$W$3,$W$1,P248&lt;$W$2,$V$1),(IF(AND($N$2&gt;=$T$4,$N$2&lt;$U$4),_xlfn.IFS(P248&gt;=$AD$4,$AD$1,P248&gt;=$AC$4,$AC$1,P248&gt;=$AB$4,$AB$1,P248&gt;=$AA$4,$AA$1,P248&gt;=$Z$4,$Z$1,P248&gt;=$Y$4,$Y$1,P248&gt;=$X$4,$X$1,P248&gt;=$W$4,$W$1,P248&lt;$W$2,$V$1),(IF(AND($N$2&gt;=$T$5,$N$2&lt;$U$5),_xlfn.IFS(P248&gt;=$AD$5,$AD$1,P248&gt;=$AC$5,$AC$1,P248&gt;=$AB$5,$AB$1,P248&gt;=$AA$5,$AA$1,P248&gt;=$Z$5,$Z$1,P248&gt;=$Y$5,$Y$1,P248&gt;=$X$5,$X$1,P248&gt;=$W$5,$W$1,P248&lt;$W$2,$V$1),(IF(AND($N$2&gt;=$T$6,$N$2&lt;$U$6),_xlfn.IFS(P248&gt;=$AD$6,$AD$1,P248&gt;=$AC$6,$AC$1,P248&gt;=$AB$6,$AB$1,P248&gt;=$AA$6,$AA$1,P248&gt;=$Z$6,$Z$1,P248&gt;=$Y$6,$Y$1,P248&gt;=$X$6,$X$1,P248&gt;=$W$6,$W$1,P248&lt;$W$2,$V$1),(IF(AND($N$2&gt;=$T$7,$N$2&lt;$U$7),_xlfn.IFS(P248&gt;=$AD$7,$AD$1,P248&gt;=$AC$7,$AC$1,P248&gt;=$AB$7,$AB$1,P248&gt;=$AA$7,$AA$1,P248&gt;=$Z$7,$Z$1,P248&gt;=$Y$7,$Y$1,P248&gt;=$X$7,$X$1,P248&gt;=$W$7,$W$1,P248&lt;$W$2,$V$1),(IF(AND($N$2&gt;=$T$8,$N$2&lt;$U$8),_xlfn.IFS(P248&gt;=$AD$8,$AD$1,P248&gt;=$AC$8,$AC$1,P248&gt;=$AB$8,$AB$1,P248&gt;=$AA$8,$AA$1,P248&gt;=$Z$8,$Z$1,P248&gt;=$Y$8,$Y$1,P248&gt;=$X$8,$X$1,P248&gt;=$W$8,$W$1,P248&lt;$W$2,$V$1),(IF(AND($N$2&gt;=$T$9,$N$2&lt;$U$9),_xlfn.IFS(P248&gt;=$AD$9,$AD$1,P248&gt;=$AC$9,$AC$1,P248&gt;=$AB$9,$AB$1,P248&gt;=$AA$9,$AA$1,P248&gt;=$Z$9,$Z$1,P248&gt;=$Y$9,$Y$1,P248&gt;=$X$9,$X$1,P248&gt;=$W$9,$W$1),$W$1))))))))))))))),IF(AND($N$2&gt;=$T$2,$N$2&lt;=$U$2),IF(P248&gt;=$W$2,$W$1,$V$1),IF(AND($N$2&gt;=$T$3,$N$2&lt;$U$3),IF(P248&gt;=$W$3,$W$1,$V$1),IF(AND($N$2&gt;=$T$4,$N$2&lt;$U$4),IF(P248&gt;=$W$4,$W$1,$V$1),IF(AND($N$2&gt;=$T$5,$N$2&lt;$U$5),IF(P248&gt;=$W$5,$W$1,$V$1),IF(AND($N$2&gt;=$T$6,$N$2&lt;$U$6),IF(P248&gt;=$W$6,$W$1,$V$1),IF(AND($N$2&gt;=$T$7,$N$2&lt;$U$7),IF(P248&gt;=$W$7,$W$1,$V$1),IF(AND($N$2&gt;=$T$8,$N$2&lt;$U$8),IF(P248&gt;=$W$8,$W$1,$V$1),IF(AND($N$2&gt;=$T$9,$N$2&lt;$U$9),IF(P248&gt;=$W$9,$W$1,$V$1),""))))))))),"")</f>
        <v>FF</v>
      </c>
      <c r="M248" s="9" t="str" cm="1">
        <f t="array" ref="M248">IF(E248&lt;&gt;"",IF(AND(E248&lt;&gt;"GR",E248&gt;=40,J248&gt;=30),_xlfn.IFS(Q248&gt;=$AG$2,$AD$19,Q248&gt;=$AG$3,$AC$19,Q248&gt;=$AG$4,$AB$19,Q248&gt;=$AG$5,$AA$19,Q248&gt;=$AG$6,$Z$19,Q248&gt;=$AG$7,$Y$19,Q248&gt;=$AG$8,$X$19,Q248&gt;=$AG$9,$V$19),L248),"")</f>
        <v>FF</v>
      </c>
      <c r="N248" s="9"/>
      <c r="O248" s="9"/>
      <c r="P248" s="9">
        <f t="shared" si="29"/>
        <v>32</v>
      </c>
      <c r="Q248" s="9">
        <f t="shared" si="30"/>
        <v>32</v>
      </c>
      <c r="R248" s="9">
        <f t="shared" si="31"/>
        <v>-1.78</v>
      </c>
    </row>
    <row r="249" spans="1:18" x14ac:dyDescent="0.35">
      <c r="A249" s="3" t="s">
        <v>8</v>
      </c>
      <c r="B249" s="3">
        <v>248</v>
      </c>
      <c r="C249" s="3">
        <v>3</v>
      </c>
      <c r="D249" s="3">
        <v>6</v>
      </c>
      <c r="E249" s="3">
        <v>32</v>
      </c>
      <c r="F249" s="22">
        <f t="shared" si="32"/>
        <v>32</v>
      </c>
      <c r="G249" s="22">
        <f t="shared" si="33"/>
        <v>3</v>
      </c>
      <c r="H249" s="22">
        <f t="shared" si="34"/>
        <v>6</v>
      </c>
      <c r="I249" s="9">
        <f t="shared" si="35"/>
        <v>4.8</v>
      </c>
      <c r="J249" s="9">
        <f t="shared" si="27"/>
        <v>20.399999999999999</v>
      </c>
      <c r="K249" s="10">
        <f t="shared" si="28"/>
        <v>23.04</v>
      </c>
      <c r="L249" s="9" t="str" cm="1">
        <f t="array" ref="L249">IF(D249&lt;&gt;"",IF(AND(H249&gt;=40,I249&gt;=30),IF(AND($N$2&gt;=$T$2,$N$2&lt;=$U$2),_xlfn.IFS(P249&gt;=$AD$2,$AD$1,P249&gt;=$AC$2,$AC$1,P249&gt;=$AB$2,$AB$1,P249&gt;=$AA$2,$AA$1,P249&gt;=$Z$2,$Z$1,P249&gt;=$Y$2,$Y$1,P249&gt;=$X$2,$X$1,P249&gt;=$W$2,$W$1,P249&lt;$W$2,$V$1),(IF(AND($N$2&gt;=$T$3,$N$2&lt;$U$3),_xlfn.IFS(P249&gt;=$AD$3,$AD$1,P249&gt;=$AC$3,$AC$1,P249&gt;=$AB$3,$AB$1,P249&gt;=$AA$3,$AA$1,P249&gt;=$Z$3,$Z$1,P249&gt;=$Y$3,$Y$1,P249&gt;=$X$3,$X$1,P249&gt;=$W$3,$W$1,P249&lt;$W$2,$V$1),(IF(AND($N$2&gt;=$T$4,$N$2&lt;$U$4),_xlfn.IFS(P249&gt;=$AD$4,$AD$1,P249&gt;=$AC$4,$AC$1,P249&gt;=$AB$4,$AB$1,P249&gt;=$AA$4,$AA$1,P249&gt;=$Z$4,$Z$1,P249&gt;=$Y$4,$Y$1,P249&gt;=$X$4,$X$1,P249&gt;=$W$4,$W$1,P249&lt;$W$2,$V$1),(IF(AND($N$2&gt;=$T$5,$N$2&lt;$U$5),_xlfn.IFS(P249&gt;=$AD$5,$AD$1,P249&gt;=$AC$5,$AC$1,P249&gt;=$AB$5,$AB$1,P249&gt;=$AA$5,$AA$1,P249&gt;=$Z$5,$Z$1,P249&gt;=$Y$5,$Y$1,P249&gt;=$X$5,$X$1,P249&gt;=$W$5,$W$1,P249&lt;$W$2,$V$1),(IF(AND($N$2&gt;=$T$6,$N$2&lt;$U$6),_xlfn.IFS(P249&gt;=$AD$6,$AD$1,P249&gt;=$AC$6,$AC$1,P249&gt;=$AB$6,$AB$1,P249&gt;=$AA$6,$AA$1,P249&gt;=$Z$6,$Z$1,P249&gt;=$Y$6,$Y$1,P249&gt;=$X$6,$X$1,P249&gt;=$W$6,$W$1,P249&lt;$W$2,$V$1),(IF(AND($N$2&gt;=$T$7,$N$2&lt;$U$7),_xlfn.IFS(P249&gt;=$AD$7,$AD$1,P249&gt;=$AC$7,$AC$1,P249&gt;=$AB$7,$AB$1,P249&gt;=$AA$7,$AA$1,P249&gt;=$Z$7,$Z$1,P249&gt;=$Y$7,$Y$1,P249&gt;=$X$7,$X$1,P249&gt;=$W$7,$W$1,P249&lt;$W$2,$V$1),(IF(AND($N$2&gt;=$T$8,$N$2&lt;$U$8),_xlfn.IFS(P249&gt;=$AD$8,$AD$1,P249&gt;=$AC$8,$AC$1,P249&gt;=$AB$8,$AB$1,P249&gt;=$AA$8,$AA$1,P249&gt;=$Z$8,$Z$1,P249&gt;=$Y$8,$Y$1,P249&gt;=$X$8,$X$1,P249&gt;=$W$8,$W$1,P249&lt;$W$2,$V$1),(IF(AND($N$2&gt;=$T$9,$N$2&lt;$U$9),_xlfn.IFS(P249&gt;=$AD$9,$AD$1,P249&gt;=$AC$9,$AC$1,P249&gt;=$AB$9,$AB$1,P249&gt;=$AA$9,$AA$1,P249&gt;=$Z$9,$Z$1,P249&gt;=$Y$9,$Y$1,P249&gt;=$X$9,$X$1,P249&gt;=$W$9,$W$1),$W$1))))))))))))))),IF(AND($N$2&gt;=$T$2,$N$2&lt;=$U$2),IF(P249&gt;=$W$2,$W$1,$V$1),IF(AND($N$2&gt;=$T$3,$N$2&lt;$U$3),IF(P249&gt;=$W$3,$W$1,$V$1),IF(AND($N$2&gt;=$T$4,$N$2&lt;$U$4),IF(P249&gt;=$W$4,$W$1,$V$1),IF(AND($N$2&gt;=$T$5,$N$2&lt;$U$5),IF(P249&gt;=$W$5,$W$1,$V$1),IF(AND($N$2&gt;=$T$6,$N$2&lt;$U$6),IF(P249&gt;=$W$6,$W$1,$V$1),IF(AND($N$2&gt;=$T$7,$N$2&lt;$U$7),IF(P249&gt;=$W$7,$W$1,$V$1),IF(AND($N$2&gt;=$T$8,$N$2&lt;$U$8),IF(P249&gt;=$W$8,$W$1,$V$1),IF(AND($N$2&gt;=$T$9,$N$2&lt;$U$9),IF(P249&gt;=$W$9,$W$1,$V$1),""))))))))),"")</f>
        <v>FF</v>
      </c>
      <c r="M249" s="9" t="str" cm="1">
        <f t="array" ref="M249">IF(E249&lt;&gt;"",IF(AND(E249&lt;&gt;"GR",E249&gt;=40,J249&gt;=30),_xlfn.IFS(Q249&gt;=$AG$2,$AD$19,Q249&gt;=$AG$3,$AC$19,Q249&gt;=$AG$4,$AB$19,Q249&gt;=$AG$5,$AA$19,Q249&gt;=$AG$6,$Z$19,Q249&gt;=$AG$7,$Y$19,Q249&gt;=$AG$8,$X$19,Q249&gt;=$AG$9,$V$19),L249),"")</f>
        <v>FF</v>
      </c>
      <c r="N249" s="9"/>
      <c r="O249" s="9"/>
      <c r="P249" s="9">
        <f t="shared" si="29"/>
        <v>21</v>
      </c>
      <c r="Q249" s="9">
        <f t="shared" si="30"/>
        <v>32</v>
      </c>
      <c r="R249" s="9">
        <f t="shared" si="31"/>
        <v>-2.88</v>
      </c>
    </row>
    <row r="250" spans="1:18" x14ac:dyDescent="0.35">
      <c r="A250" s="3" t="s">
        <v>8</v>
      </c>
      <c r="B250" s="3">
        <v>249</v>
      </c>
      <c r="C250" s="3">
        <v>18</v>
      </c>
      <c r="D250" s="3">
        <v>22</v>
      </c>
      <c r="E250" s="3" t="s">
        <v>34</v>
      </c>
      <c r="F250" s="22">
        <f t="shared" si="32"/>
        <v>22</v>
      </c>
      <c r="G250" s="22">
        <f t="shared" si="33"/>
        <v>18</v>
      </c>
      <c r="H250" s="22">
        <f t="shared" si="34"/>
        <v>22</v>
      </c>
      <c r="I250" s="9">
        <f t="shared" si="35"/>
        <v>20.399999999999999</v>
      </c>
      <c r="J250" s="9">
        <f t="shared" si="27"/>
        <v>20.399999999999999</v>
      </c>
      <c r="K250" s="10">
        <f t="shared" si="28"/>
        <v>416.15999999999997</v>
      </c>
      <c r="L250" s="9" t="str" cm="1">
        <f t="array" ref="L250">IF(D250&lt;&gt;"",IF(AND(H250&gt;=40,I250&gt;=30),IF(AND($N$2&gt;=$T$2,$N$2&lt;=$U$2),_xlfn.IFS(P250&gt;=$AD$2,$AD$1,P250&gt;=$AC$2,$AC$1,P250&gt;=$AB$2,$AB$1,P250&gt;=$AA$2,$AA$1,P250&gt;=$Z$2,$Z$1,P250&gt;=$Y$2,$Y$1,P250&gt;=$X$2,$X$1,P250&gt;=$W$2,$W$1,P250&lt;$W$2,$V$1),(IF(AND($N$2&gt;=$T$3,$N$2&lt;$U$3),_xlfn.IFS(P250&gt;=$AD$3,$AD$1,P250&gt;=$AC$3,$AC$1,P250&gt;=$AB$3,$AB$1,P250&gt;=$AA$3,$AA$1,P250&gt;=$Z$3,$Z$1,P250&gt;=$Y$3,$Y$1,P250&gt;=$X$3,$X$1,P250&gt;=$W$3,$W$1,P250&lt;$W$2,$V$1),(IF(AND($N$2&gt;=$T$4,$N$2&lt;$U$4),_xlfn.IFS(P250&gt;=$AD$4,$AD$1,P250&gt;=$AC$4,$AC$1,P250&gt;=$AB$4,$AB$1,P250&gt;=$AA$4,$AA$1,P250&gt;=$Z$4,$Z$1,P250&gt;=$Y$4,$Y$1,P250&gt;=$X$4,$X$1,P250&gt;=$W$4,$W$1,P250&lt;$W$2,$V$1),(IF(AND($N$2&gt;=$T$5,$N$2&lt;$U$5),_xlfn.IFS(P250&gt;=$AD$5,$AD$1,P250&gt;=$AC$5,$AC$1,P250&gt;=$AB$5,$AB$1,P250&gt;=$AA$5,$AA$1,P250&gt;=$Z$5,$Z$1,P250&gt;=$Y$5,$Y$1,P250&gt;=$X$5,$X$1,P250&gt;=$W$5,$W$1,P250&lt;$W$2,$V$1),(IF(AND($N$2&gt;=$T$6,$N$2&lt;$U$6),_xlfn.IFS(P250&gt;=$AD$6,$AD$1,P250&gt;=$AC$6,$AC$1,P250&gt;=$AB$6,$AB$1,P250&gt;=$AA$6,$AA$1,P250&gt;=$Z$6,$Z$1,P250&gt;=$Y$6,$Y$1,P250&gt;=$X$6,$X$1,P250&gt;=$W$6,$W$1,P250&lt;$W$2,$V$1),(IF(AND($N$2&gt;=$T$7,$N$2&lt;$U$7),_xlfn.IFS(P250&gt;=$AD$7,$AD$1,P250&gt;=$AC$7,$AC$1,P250&gt;=$AB$7,$AB$1,P250&gt;=$AA$7,$AA$1,P250&gt;=$Z$7,$Z$1,P250&gt;=$Y$7,$Y$1,P250&gt;=$X$7,$X$1,P250&gt;=$W$7,$W$1,P250&lt;$W$2,$V$1),(IF(AND($N$2&gt;=$T$8,$N$2&lt;$U$8),_xlfn.IFS(P250&gt;=$AD$8,$AD$1,P250&gt;=$AC$8,$AC$1,P250&gt;=$AB$8,$AB$1,P250&gt;=$AA$8,$AA$1,P250&gt;=$Z$8,$Z$1,P250&gt;=$Y$8,$Y$1,P250&gt;=$X$8,$X$1,P250&gt;=$W$8,$W$1,P250&lt;$W$2,$V$1),(IF(AND($N$2&gt;=$T$9,$N$2&lt;$U$9),_xlfn.IFS(P250&gt;=$AD$9,$AD$1,P250&gt;=$AC$9,$AC$1,P250&gt;=$AB$9,$AB$1,P250&gt;=$AA$9,$AA$1,P250&gt;=$Z$9,$Z$1,P250&gt;=$Y$9,$Y$1,P250&gt;=$X$9,$X$1,P250&gt;=$W$9,$W$1),$W$1))))))))))))))),IF(AND($N$2&gt;=$T$2,$N$2&lt;=$U$2),IF(P250&gt;=$W$2,$W$1,$V$1),IF(AND($N$2&gt;=$T$3,$N$2&lt;$U$3),IF(P250&gt;=$W$3,$W$1,$V$1),IF(AND($N$2&gt;=$T$4,$N$2&lt;$U$4),IF(P250&gt;=$W$4,$W$1,$V$1),IF(AND($N$2&gt;=$T$5,$N$2&lt;$U$5),IF(P250&gt;=$W$5,$W$1,$V$1),IF(AND($N$2&gt;=$T$6,$N$2&lt;$U$6),IF(P250&gt;=$W$6,$W$1,$V$1),IF(AND($N$2&gt;=$T$7,$N$2&lt;$U$7),IF(P250&gt;=$W$7,$W$1,$V$1),IF(AND($N$2&gt;=$T$8,$N$2&lt;$U$8),IF(P250&gt;=$W$8,$W$1,$V$1),IF(AND($N$2&gt;=$T$9,$N$2&lt;$U$9),IF(P250&gt;=$W$9,$W$1,$V$1),""))))))))),"")</f>
        <v>FF</v>
      </c>
      <c r="M250" s="9" t="str" cm="1">
        <f t="array" ref="M250">IF(E250&lt;&gt;"",IF(AND(E250&lt;&gt;"GR",E250&gt;=40,J250&gt;=30),_xlfn.IFS(Q250&gt;=$AG$2,$AD$19,Q250&gt;=$AG$3,$AC$19,Q250&gt;=$AG$4,$AB$19,Q250&gt;=$AG$5,$AA$19,Q250&gt;=$AG$6,$Z$19,Q250&gt;=$AG$7,$Y$19,Q250&gt;=$AG$8,$X$19,Q250&gt;=$AG$9,$V$19),L250),"")</f>
        <v>FF</v>
      </c>
      <c r="N250" s="9"/>
      <c r="O250" s="9"/>
      <c r="P250" s="9">
        <f t="shared" si="29"/>
        <v>32</v>
      </c>
      <c r="Q250" s="9">
        <f t="shared" si="30"/>
        <v>32</v>
      </c>
      <c r="R250" s="9">
        <f t="shared" si="31"/>
        <v>-1.81</v>
      </c>
    </row>
    <row r="251" spans="1:18" x14ac:dyDescent="0.35">
      <c r="A251" s="3" t="s">
        <v>8</v>
      </c>
      <c r="B251" s="3">
        <v>250</v>
      </c>
      <c r="C251" s="3">
        <v>13</v>
      </c>
      <c r="D251" s="3">
        <v>21</v>
      </c>
      <c r="E251" s="3">
        <v>25</v>
      </c>
      <c r="F251" s="22">
        <f t="shared" si="32"/>
        <v>25</v>
      </c>
      <c r="G251" s="22">
        <f t="shared" si="33"/>
        <v>13</v>
      </c>
      <c r="H251" s="22">
        <f t="shared" si="34"/>
        <v>21</v>
      </c>
      <c r="I251" s="9">
        <f t="shared" si="35"/>
        <v>17.8</v>
      </c>
      <c r="J251" s="9">
        <f t="shared" si="27"/>
        <v>20.2</v>
      </c>
      <c r="K251" s="10">
        <f t="shared" si="28"/>
        <v>316.84000000000003</v>
      </c>
      <c r="L251" s="9" t="str" cm="1">
        <f t="array" ref="L251">IF(D251&lt;&gt;"",IF(AND(H251&gt;=40,I251&gt;=30),IF(AND($N$2&gt;=$T$2,$N$2&lt;=$U$2),_xlfn.IFS(P251&gt;=$AD$2,$AD$1,P251&gt;=$AC$2,$AC$1,P251&gt;=$AB$2,$AB$1,P251&gt;=$AA$2,$AA$1,P251&gt;=$Z$2,$Z$1,P251&gt;=$Y$2,$Y$1,P251&gt;=$X$2,$X$1,P251&gt;=$W$2,$W$1,P251&lt;$W$2,$V$1),(IF(AND($N$2&gt;=$T$3,$N$2&lt;$U$3),_xlfn.IFS(P251&gt;=$AD$3,$AD$1,P251&gt;=$AC$3,$AC$1,P251&gt;=$AB$3,$AB$1,P251&gt;=$AA$3,$AA$1,P251&gt;=$Z$3,$Z$1,P251&gt;=$Y$3,$Y$1,P251&gt;=$X$3,$X$1,P251&gt;=$W$3,$W$1,P251&lt;$W$2,$V$1),(IF(AND($N$2&gt;=$T$4,$N$2&lt;$U$4),_xlfn.IFS(P251&gt;=$AD$4,$AD$1,P251&gt;=$AC$4,$AC$1,P251&gt;=$AB$4,$AB$1,P251&gt;=$AA$4,$AA$1,P251&gt;=$Z$4,$Z$1,P251&gt;=$Y$4,$Y$1,P251&gt;=$X$4,$X$1,P251&gt;=$W$4,$W$1,P251&lt;$W$2,$V$1),(IF(AND($N$2&gt;=$T$5,$N$2&lt;$U$5),_xlfn.IFS(P251&gt;=$AD$5,$AD$1,P251&gt;=$AC$5,$AC$1,P251&gt;=$AB$5,$AB$1,P251&gt;=$AA$5,$AA$1,P251&gt;=$Z$5,$Z$1,P251&gt;=$Y$5,$Y$1,P251&gt;=$X$5,$X$1,P251&gt;=$W$5,$W$1,P251&lt;$W$2,$V$1),(IF(AND($N$2&gt;=$T$6,$N$2&lt;$U$6),_xlfn.IFS(P251&gt;=$AD$6,$AD$1,P251&gt;=$AC$6,$AC$1,P251&gt;=$AB$6,$AB$1,P251&gt;=$AA$6,$AA$1,P251&gt;=$Z$6,$Z$1,P251&gt;=$Y$6,$Y$1,P251&gt;=$X$6,$X$1,P251&gt;=$W$6,$W$1,P251&lt;$W$2,$V$1),(IF(AND($N$2&gt;=$T$7,$N$2&lt;$U$7),_xlfn.IFS(P251&gt;=$AD$7,$AD$1,P251&gt;=$AC$7,$AC$1,P251&gt;=$AB$7,$AB$1,P251&gt;=$AA$7,$AA$1,P251&gt;=$Z$7,$Z$1,P251&gt;=$Y$7,$Y$1,P251&gt;=$X$7,$X$1,P251&gt;=$W$7,$W$1,P251&lt;$W$2,$V$1),(IF(AND($N$2&gt;=$T$8,$N$2&lt;$U$8),_xlfn.IFS(P251&gt;=$AD$8,$AD$1,P251&gt;=$AC$8,$AC$1,P251&gt;=$AB$8,$AB$1,P251&gt;=$AA$8,$AA$1,P251&gt;=$Z$8,$Z$1,P251&gt;=$Y$8,$Y$1,P251&gt;=$X$8,$X$1,P251&gt;=$W$8,$W$1,P251&lt;$W$2,$V$1),(IF(AND($N$2&gt;=$T$9,$N$2&lt;$U$9),_xlfn.IFS(P251&gt;=$AD$9,$AD$1,P251&gt;=$AC$9,$AC$1,P251&gt;=$AB$9,$AB$1,P251&gt;=$AA$9,$AA$1,P251&gt;=$Z$9,$Z$1,P251&gt;=$Y$9,$Y$1,P251&gt;=$X$9,$X$1,P251&gt;=$W$9,$W$1),$W$1))))))))))))))),IF(AND($N$2&gt;=$T$2,$N$2&lt;=$U$2),IF(P251&gt;=$W$2,$W$1,$V$1),IF(AND($N$2&gt;=$T$3,$N$2&lt;$U$3),IF(P251&gt;=$W$3,$W$1,$V$1),IF(AND($N$2&gt;=$T$4,$N$2&lt;$U$4),IF(P251&gt;=$W$4,$W$1,$V$1),IF(AND($N$2&gt;=$T$5,$N$2&lt;$U$5),IF(P251&gt;=$W$5,$W$1,$V$1),IF(AND($N$2&gt;=$T$6,$N$2&lt;$U$6),IF(P251&gt;=$W$6,$W$1,$V$1),IF(AND($N$2&gt;=$T$7,$N$2&lt;$U$7),IF(P251&gt;=$W$7,$W$1,$V$1),IF(AND($N$2&gt;=$T$8,$N$2&lt;$U$8),IF(P251&gt;=$W$8,$W$1,$V$1),IF(AND($N$2&gt;=$T$9,$N$2&lt;$U$9),IF(P251&gt;=$W$9,$W$1,$V$1),""))))))))),"")</f>
        <v>FF</v>
      </c>
      <c r="M251" s="9" t="str" cm="1">
        <f t="array" ref="M251">IF(E251&lt;&gt;"",IF(AND(E251&lt;&gt;"GR",E251&gt;=40,J251&gt;=30),_xlfn.IFS(Q251&gt;=$AG$2,$AD$19,Q251&gt;=$AG$3,$AC$19,Q251&gt;=$AG$4,$AB$19,Q251&gt;=$AG$5,$AA$19,Q251&gt;=$AG$6,$Z$19,Q251&gt;=$AG$7,$Y$19,Q251&gt;=$AG$8,$X$19,Q251&gt;=$AG$9,$V$19),L251),"")</f>
        <v>FF</v>
      </c>
      <c r="N251" s="9"/>
      <c r="O251" s="9"/>
      <c r="P251" s="9">
        <f t="shared" si="29"/>
        <v>30</v>
      </c>
      <c r="Q251" s="9">
        <f t="shared" si="30"/>
        <v>32</v>
      </c>
      <c r="R251" s="9">
        <f t="shared" si="31"/>
        <v>-1.98</v>
      </c>
    </row>
    <row r="252" spans="1:18" x14ac:dyDescent="0.35">
      <c r="A252" s="3" t="s">
        <v>8</v>
      </c>
      <c r="B252" s="3">
        <v>251</v>
      </c>
      <c r="C252" s="3">
        <v>27</v>
      </c>
      <c r="D252" s="3">
        <v>32</v>
      </c>
      <c r="E252" s="3">
        <v>15</v>
      </c>
      <c r="F252" s="22">
        <f t="shared" si="32"/>
        <v>15</v>
      </c>
      <c r="G252" s="22">
        <f t="shared" si="33"/>
        <v>27</v>
      </c>
      <c r="H252" s="22">
        <f t="shared" si="34"/>
        <v>32</v>
      </c>
      <c r="I252" s="9">
        <f t="shared" si="35"/>
        <v>30</v>
      </c>
      <c r="J252" s="9">
        <f t="shared" si="27"/>
        <v>19.8</v>
      </c>
      <c r="K252" s="10">
        <f t="shared" si="28"/>
        <v>900</v>
      </c>
      <c r="L252" s="9" t="str" cm="1">
        <f t="array" ref="L252">IF(D252&lt;&gt;"",IF(AND(H252&gt;=40,I252&gt;=30),IF(AND($N$2&gt;=$T$2,$N$2&lt;=$U$2),_xlfn.IFS(P252&gt;=$AD$2,$AD$1,P252&gt;=$AC$2,$AC$1,P252&gt;=$AB$2,$AB$1,P252&gt;=$AA$2,$AA$1,P252&gt;=$Z$2,$Z$1,P252&gt;=$Y$2,$Y$1,P252&gt;=$X$2,$X$1,P252&gt;=$W$2,$W$1,P252&lt;$W$2,$V$1),(IF(AND($N$2&gt;=$T$3,$N$2&lt;$U$3),_xlfn.IFS(P252&gt;=$AD$3,$AD$1,P252&gt;=$AC$3,$AC$1,P252&gt;=$AB$3,$AB$1,P252&gt;=$AA$3,$AA$1,P252&gt;=$Z$3,$Z$1,P252&gt;=$Y$3,$Y$1,P252&gt;=$X$3,$X$1,P252&gt;=$W$3,$W$1,P252&lt;$W$2,$V$1),(IF(AND($N$2&gt;=$T$4,$N$2&lt;$U$4),_xlfn.IFS(P252&gt;=$AD$4,$AD$1,P252&gt;=$AC$4,$AC$1,P252&gt;=$AB$4,$AB$1,P252&gt;=$AA$4,$AA$1,P252&gt;=$Z$4,$Z$1,P252&gt;=$Y$4,$Y$1,P252&gt;=$X$4,$X$1,P252&gt;=$W$4,$W$1,P252&lt;$W$2,$V$1),(IF(AND($N$2&gt;=$T$5,$N$2&lt;$U$5),_xlfn.IFS(P252&gt;=$AD$5,$AD$1,P252&gt;=$AC$5,$AC$1,P252&gt;=$AB$5,$AB$1,P252&gt;=$AA$5,$AA$1,P252&gt;=$Z$5,$Z$1,P252&gt;=$Y$5,$Y$1,P252&gt;=$X$5,$X$1,P252&gt;=$W$5,$W$1,P252&lt;$W$2,$V$1),(IF(AND($N$2&gt;=$T$6,$N$2&lt;$U$6),_xlfn.IFS(P252&gt;=$AD$6,$AD$1,P252&gt;=$AC$6,$AC$1,P252&gt;=$AB$6,$AB$1,P252&gt;=$AA$6,$AA$1,P252&gt;=$Z$6,$Z$1,P252&gt;=$Y$6,$Y$1,P252&gt;=$X$6,$X$1,P252&gt;=$W$6,$W$1,P252&lt;$W$2,$V$1),(IF(AND($N$2&gt;=$T$7,$N$2&lt;$U$7),_xlfn.IFS(P252&gt;=$AD$7,$AD$1,P252&gt;=$AC$7,$AC$1,P252&gt;=$AB$7,$AB$1,P252&gt;=$AA$7,$AA$1,P252&gt;=$Z$7,$Z$1,P252&gt;=$Y$7,$Y$1,P252&gt;=$X$7,$X$1,P252&gt;=$W$7,$W$1,P252&lt;$W$2,$V$1),(IF(AND($N$2&gt;=$T$8,$N$2&lt;$U$8),_xlfn.IFS(P252&gt;=$AD$8,$AD$1,P252&gt;=$AC$8,$AC$1,P252&gt;=$AB$8,$AB$1,P252&gt;=$AA$8,$AA$1,P252&gt;=$Z$8,$Z$1,P252&gt;=$Y$8,$Y$1,P252&gt;=$X$8,$X$1,P252&gt;=$W$8,$W$1,P252&lt;$W$2,$V$1),(IF(AND($N$2&gt;=$T$9,$N$2&lt;$U$9),_xlfn.IFS(P252&gt;=$AD$9,$AD$1,P252&gt;=$AC$9,$AC$1,P252&gt;=$AB$9,$AB$1,P252&gt;=$AA$9,$AA$1,P252&gt;=$Z$9,$Z$1,P252&gt;=$Y$9,$Y$1,P252&gt;=$X$9,$X$1,P252&gt;=$W$9,$W$1),$W$1))))))))))))))),IF(AND($N$2&gt;=$T$2,$N$2&lt;=$U$2),IF(P252&gt;=$W$2,$W$1,$V$1),IF(AND($N$2&gt;=$T$3,$N$2&lt;$U$3),IF(P252&gt;=$W$3,$W$1,$V$1),IF(AND($N$2&gt;=$T$4,$N$2&lt;$U$4),IF(P252&gt;=$W$4,$W$1,$V$1),IF(AND($N$2&gt;=$T$5,$N$2&lt;$U$5),IF(P252&gt;=$W$5,$W$1,$V$1),IF(AND($N$2&gt;=$T$6,$N$2&lt;$U$6),IF(P252&gt;=$W$6,$W$1,$V$1),IF(AND($N$2&gt;=$T$7,$N$2&lt;$U$7),IF(P252&gt;=$W$7,$W$1,$V$1),IF(AND($N$2&gt;=$T$8,$N$2&lt;$U$8),IF(P252&gt;=$W$8,$W$1,$V$1),IF(AND($N$2&gt;=$T$9,$N$2&lt;$U$9),IF(P252&gt;=$W$9,$W$1,$V$1),""))))))))),"")</f>
        <v>FD</v>
      </c>
      <c r="M252" s="9" t="str" cm="1">
        <f t="array" ref="M252">IF(E252&lt;&gt;"",IF(AND(E252&lt;&gt;"GR",E252&gt;=40,J252&gt;=30),_xlfn.IFS(Q252&gt;=$AG$2,$AD$19,Q252&gt;=$AG$3,$AC$19,Q252&gt;=$AG$4,$AB$19,Q252&gt;=$AG$5,$AA$19,Q252&gt;=$AG$6,$Z$19,Q252&gt;=$AG$7,$Y$19,Q252&gt;=$AG$8,$X$19,Q252&gt;=$AG$9,$V$19),L252),"")</f>
        <v>FD</v>
      </c>
      <c r="N252" s="9"/>
      <c r="O252" s="9"/>
      <c r="P252" s="9">
        <f t="shared" si="29"/>
        <v>39</v>
      </c>
      <c r="Q252" s="9">
        <f t="shared" si="30"/>
        <v>32</v>
      </c>
      <c r="R252" s="9">
        <f t="shared" si="31"/>
        <v>-1.1499999999999999</v>
      </c>
    </row>
    <row r="253" spans="1:18" x14ac:dyDescent="0.35">
      <c r="A253" s="3" t="s">
        <v>8</v>
      </c>
      <c r="B253" s="3">
        <v>252</v>
      </c>
      <c r="C253" s="3">
        <v>15</v>
      </c>
      <c r="D253" s="3" t="s">
        <v>34</v>
      </c>
      <c r="E253" s="3">
        <v>23</v>
      </c>
      <c r="F253" s="22">
        <f t="shared" si="32"/>
        <v>23</v>
      </c>
      <c r="G253" s="22">
        <f t="shared" si="33"/>
        <v>15</v>
      </c>
      <c r="H253" s="22">
        <f t="shared" si="34"/>
        <v>0</v>
      </c>
      <c r="I253" s="9">
        <f t="shared" si="35"/>
        <v>6</v>
      </c>
      <c r="J253" s="9">
        <f t="shared" si="27"/>
        <v>19.8</v>
      </c>
      <c r="K253" s="10">
        <f t="shared" si="28"/>
        <v>36</v>
      </c>
      <c r="L253" s="9" t="str" cm="1">
        <f t="array" ref="L253">IF(D253&lt;&gt;"",IF(AND(H253&gt;=40,I253&gt;=30),IF(AND($N$2&gt;=$T$2,$N$2&lt;=$U$2),_xlfn.IFS(P253&gt;=$AD$2,$AD$1,P253&gt;=$AC$2,$AC$1,P253&gt;=$AB$2,$AB$1,P253&gt;=$AA$2,$AA$1,P253&gt;=$Z$2,$Z$1,P253&gt;=$Y$2,$Y$1,P253&gt;=$X$2,$X$1,P253&gt;=$W$2,$W$1,P253&lt;$W$2,$V$1),(IF(AND($N$2&gt;=$T$3,$N$2&lt;$U$3),_xlfn.IFS(P253&gt;=$AD$3,$AD$1,P253&gt;=$AC$3,$AC$1,P253&gt;=$AB$3,$AB$1,P253&gt;=$AA$3,$AA$1,P253&gt;=$Z$3,$Z$1,P253&gt;=$Y$3,$Y$1,P253&gt;=$X$3,$X$1,P253&gt;=$W$3,$W$1,P253&lt;$W$2,$V$1),(IF(AND($N$2&gt;=$T$4,$N$2&lt;$U$4),_xlfn.IFS(P253&gt;=$AD$4,$AD$1,P253&gt;=$AC$4,$AC$1,P253&gt;=$AB$4,$AB$1,P253&gt;=$AA$4,$AA$1,P253&gt;=$Z$4,$Z$1,P253&gt;=$Y$4,$Y$1,P253&gt;=$X$4,$X$1,P253&gt;=$W$4,$W$1,P253&lt;$W$2,$V$1),(IF(AND($N$2&gt;=$T$5,$N$2&lt;$U$5),_xlfn.IFS(P253&gt;=$AD$5,$AD$1,P253&gt;=$AC$5,$AC$1,P253&gt;=$AB$5,$AB$1,P253&gt;=$AA$5,$AA$1,P253&gt;=$Z$5,$Z$1,P253&gt;=$Y$5,$Y$1,P253&gt;=$X$5,$X$1,P253&gt;=$W$5,$W$1,P253&lt;$W$2,$V$1),(IF(AND($N$2&gt;=$T$6,$N$2&lt;$U$6),_xlfn.IFS(P253&gt;=$AD$6,$AD$1,P253&gt;=$AC$6,$AC$1,P253&gt;=$AB$6,$AB$1,P253&gt;=$AA$6,$AA$1,P253&gt;=$Z$6,$Z$1,P253&gt;=$Y$6,$Y$1,P253&gt;=$X$6,$X$1,P253&gt;=$W$6,$W$1,P253&lt;$W$2,$V$1),(IF(AND($N$2&gt;=$T$7,$N$2&lt;$U$7),_xlfn.IFS(P253&gt;=$AD$7,$AD$1,P253&gt;=$AC$7,$AC$1,P253&gt;=$AB$7,$AB$1,P253&gt;=$AA$7,$AA$1,P253&gt;=$Z$7,$Z$1,P253&gt;=$Y$7,$Y$1,P253&gt;=$X$7,$X$1,P253&gt;=$W$7,$W$1,P253&lt;$W$2,$V$1),(IF(AND($N$2&gt;=$T$8,$N$2&lt;$U$8),_xlfn.IFS(P253&gt;=$AD$8,$AD$1,P253&gt;=$AC$8,$AC$1,P253&gt;=$AB$8,$AB$1,P253&gt;=$AA$8,$AA$1,P253&gt;=$Z$8,$Z$1,P253&gt;=$Y$8,$Y$1,P253&gt;=$X$8,$X$1,P253&gt;=$W$8,$W$1,P253&lt;$W$2,$V$1),(IF(AND($N$2&gt;=$T$9,$N$2&lt;$U$9),_xlfn.IFS(P253&gt;=$AD$9,$AD$1,P253&gt;=$AC$9,$AC$1,P253&gt;=$AB$9,$AB$1,P253&gt;=$AA$9,$AA$1,P253&gt;=$Z$9,$Z$1,P253&gt;=$Y$9,$Y$1,P253&gt;=$X$9,$X$1,P253&gt;=$W$9,$W$1),$W$1))))))))))))))),IF(AND($N$2&gt;=$T$2,$N$2&lt;=$U$2),IF(P253&gt;=$W$2,$W$1,$V$1),IF(AND($N$2&gt;=$T$3,$N$2&lt;$U$3),IF(P253&gt;=$W$3,$W$1,$V$1),IF(AND($N$2&gt;=$T$4,$N$2&lt;$U$4),IF(P253&gt;=$W$4,$W$1,$V$1),IF(AND($N$2&gt;=$T$5,$N$2&lt;$U$5),IF(P253&gt;=$W$5,$W$1,$V$1),IF(AND($N$2&gt;=$T$6,$N$2&lt;$U$6),IF(P253&gt;=$W$6,$W$1,$V$1),IF(AND($N$2&gt;=$T$7,$N$2&lt;$U$7),IF(P253&gt;=$W$7,$W$1,$V$1),IF(AND($N$2&gt;=$T$8,$N$2&lt;$U$8),IF(P253&gt;=$W$8,$W$1,$V$1),IF(AND($N$2&gt;=$T$9,$N$2&lt;$U$9),IF(P253&gt;=$W$9,$W$1,$V$1),""))))))))),"")</f>
        <v>FF</v>
      </c>
      <c r="M253" s="9" t="str" cm="1">
        <f t="array" ref="M253">IF(E253&lt;&gt;"",IF(AND(E253&lt;&gt;"GR",E253&gt;=40,J253&gt;=30),_xlfn.IFS(Q253&gt;=$AG$2,$AD$19,Q253&gt;=$AG$3,$AC$19,Q253&gt;=$AG$4,$AB$19,Q253&gt;=$AG$5,$AA$19,Q253&gt;=$AG$6,$Z$19,Q253&gt;=$AG$7,$Y$19,Q253&gt;=$AG$8,$X$19,Q253&gt;=$AG$9,$V$19),L253),"")</f>
        <v>FF</v>
      </c>
      <c r="N253" s="9"/>
      <c r="O253" s="9"/>
      <c r="P253" s="9">
        <f t="shared" si="29"/>
        <v>22</v>
      </c>
      <c r="Q253" s="9">
        <f t="shared" si="30"/>
        <v>32</v>
      </c>
      <c r="R253" s="9">
        <f t="shared" si="31"/>
        <v>-2.79</v>
      </c>
    </row>
    <row r="254" spans="1:18" x14ac:dyDescent="0.35">
      <c r="A254" s="3" t="s">
        <v>8</v>
      </c>
      <c r="B254" s="3">
        <v>253</v>
      </c>
      <c r="C254" s="3">
        <v>11</v>
      </c>
      <c r="D254" s="3">
        <v>25</v>
      </c>
      <c r="E254" s="3">
        <v>25</v>
      </c>
      <c r="F254" s="22">
        <f t="shared" si="32"/>
        <v>25</v>
      </c>
      <c r="G254" s="22">
        <f t="shared" si="33"/>
        <v>11</v>
      </c>
      <c r="H254" s="22">
        <f t="shared" si="34"/>
        <v>25</v>
      </c>
      <c r="I254" s="9">
        <f t="shared" si="35"/>
        <v>19.399999999999999</v>
      </c>
      <c r="J254" s="9">
        <f t="shared" si="27"/>
        <v>19.399999999999999</v>
      </c>
      <c r="K254" s="10">
        <f t="shared" si="28"/>
        <v>376.35999999999996</v>
      </c>
      <c r="L254" s="9" t="str" cm="1">
        <f t="array" ref="L254">IF(D254&lt;&gt;"",IF(AND(H254&gt;=40,I254&gt;=30),IF(AND($N$2&gt;=$T$2,$N$2&lt;=$U$2),_xlfn.IFS(P254&gt;=$AD$2,$AD$1,P254&gt;=$AC$2,$AC$1,P254&gt;=$AB$2,$AB$1,P254&gt;=$AA$2,$AA$1,P254&gt;=$Z$2,$Z$1,P254&gt;=$Y$2,$Y$1,P254&gt;=$X$2,$X$1,P254&gt;=$W$2,$W$1,P254&lt;$W$2,$V$1),(IF(AND($N$2&gt;=$T$3,$N$2&lt;$U$3),_xlfn.IFS(P254&gt;=$AD$3,$AD$1,P254&gt;=$AC$3,$AC$1,P254&gt;=$AB$3,$AB$1,P254&gt;=$AA$3,$AA$1,P254&gt;=$Z$3,$Z$1,P254&gt;=$Y$3,$Y$1,P254&gt;=$X$3,$X$1,P254&gt;=$W$3,$W$1,P254&lt;$W$2,$V$1),(IF(AND($N$2&gt;=$T$4,$N$2&lt;$U$4),_xlfn.IFS(P254&gt;=$AD$4,$AD$1,P254&gt;=$AC$4,$AC$1,P254&gt;=$AB$4,$AB$1,P254&gt;=$AA$4,$AA$1,P254&gt;=$Z$4,$Z$1,P254&gt;=$Y$4,$Y$1,P254&gt;=$X$4,$X$1,P254&gt;=$W$4,$W$1,P254&lt;$W$2,$V$1),(IF(AND($N$2&gt;=$T$5,$N$2&lt;$U$5),_xlfn.IFS(P254&gt;=$AD$5,$AD$1,P254&gt;=$AC$5,$AC$1,P254&gt;=$AB$5,$AB$1,P254&gt;=$AA$5,$AA$1,P254&gt;=$Z$5,$Z$1,P254&gt;=$Y$5,$Y$1,P254&gt;=$X$5,$X$1,P254&gt;=$W$5,$W$1,P254&lt;$W$2,$V$1),(IF(AND($N$2&gt;=$T$6,$N$2&lt;$U$6),_xlfn.IFS(P254&gt;=$AD$6,$AD$1,P254&gt;=$AC$6,$AC$1,P254&gt;=$AB$6,$AB$1,P254&gt;=$AA$6,$AA$1,P254&gt;=$Z$6,$Z$1,P254&gt;=$Y$6,$Y$1,P254&gt;=$X$6,$X$1,P254&gt;=$W$6,$W$1,P254&lt;$W$2,$V$1),(IF(AND($N$2&gt;=$T$7,$N$2&lt;$U$7),_xlfn.IFS(P254&gt;=$AD$7,$AD$1,P254&gt;=$AC$7,$AC$1,P254&gt;=$AB$7,$AB$1,P254&gt;=$AA$7,$AA$1,P254&gt;=$Z$7,$Z$1,P254&gt;=$Y$7,$Y$1,P254&gt;=$X$7,$X$1,P254&gt;=$W$7,$W$1,P254&lt;$W$2,$V$1),(IF(AND($N$2&gt;=$T$8,$N$2&lt;$U$8),_xlfn.IFS(P254&gt;=$AD$8,$AD$1,P254&gt;=$AC$8,$AC$1,P254&gt;=$AB$8,$AB$1,P254&gt;=$AA$8,$AA$1,P254&gt;=$Z$8,$Z$1,P254&gt;=$Y$8,$Y$1,P254&gt;=$X$8,$X$1,P254&gt;=$W$8,$W$1,P254&lt;$W$2,$V$1),(IF(AND($N$2&gt;=$T$9,$N$2&lt;$U$9),_xlfn.IFS(P254&gt;=$AD$9,$AD$1,P254&gt;=$AC$9,$AC$1,P254&gt;=$AB$9,$AB$1,P254&gt;=$AA$9,$AA$1,P254&gt;=$Z$9,$Z$1,P254&gt;=$Y$9,$Y$1,P254&gt;=$X$9,$X$1,P254&gt;=$W$9,$W$1),$W$1))))))))))))))),IF(AND($N$2&gt;=$T$2,$N$2&lt;=$U$2),IF(P254&gt;=$W$2,$W$1,$V$1),IF(AND($N$2&gt;=$T$3,$N$2&lt;$U$3),IF(P254&gt;=$W$3,$W$1,$V$1),IF(AND($N$2&gt;=$T$4,$N$2&lt;$U$4),IF(P254&gt;=$W$4,$W$1,$V$1),IF(AND($N$2&gt;=$T$5,$N$2&lt;$U$5),IF(P254&gt;=$W$5,$W$1,$V$1),IF(AND($N$2&gt;=$T$6,$N$2&lt;$U$6),IF(P254&gt;=$W$6,$W$1,$V$1),IF(AND($N$2&gt;=$T$7,$N$2&lt;$U$7),IF(P254&gt;=$W$7,$W$1,$V$1),IF(AND($N$2&gt;=$T$8,$N$2&lt;$U$8),IF(P254&gt;=$W$8,$W$1,$V$1),IF(AND($N$2&gt;=$T$9,$N$2&lt;$U$9),IF(P254&gt;=$W$9,$W$1,$V$1),""))))))))),"")</f>
        <v>FF</v>
      </c>
      <c r="M254" s="9" t="str" cm="1">
        <f t="array" ref="M254">IF(E254&lt;&gt;"",IF(AND(E254&lt;&gt;"GR",E254&gt;=40,J254&gt;=30),_xlfn.IFS(Q254&gt;=$AG$2,$AD$19,Q254&gt;=$AG$3,$AC$19,Q254&gt;=$AG$4,$AB$19,Q254&gt;=$AG$5,$AA$19,Q254&gt;=$AG$6,$Z$19,Q254&gt;=$AG$7,$Y$19,Q254&gt;=$AG$8,$X$19,Q254&gt;=$AG$9,$V$19),L254),"")</f>
        <v>FF</v>
      </c>
      <c r="N254" s="9"/>
      <c r="O254" s="9"/>
      <c r="P254" s="9">
        <f t="shared" si="29"/>
        <v>31</v>
      </c>
      <c r="Q254" s="9">
        <f t="shared" si="30"/>
        <v>31</v>
      </c>
      <c r="R254" s="9">
        <f t="shared" si="31"/>
        <v>-1.87</v>
      </c>
    </row>
    <row r="255" spans="1:18" x14ac:dyDescent="0.35">
      <c r="A255" s="3" t="s">
        <v>8</v>
      </c>
      <c r="B255" s="3">
        <v>254</v>
      </c>
      <c r="C255" s="3">
        <v>6</v>
      </c>
      <c r="D255" s="3">
        <v>28</v>
      </c>
      <c r="E255" s="3" t="s">
        <v>34</v>
      </c>
      <c r="F255" s="22">
        <f t="shared" si="32"/>
        <v>28</v>
      </c>
      <c r="G255" s="22">
        <f t="shared" si="33"/>
        <v>6</v>
      </c>
      <c r="H255" s="22">
        <f t="shared" si="34"/>
        <v>28</v>
      </c>
      <c r="I255" s="9">
        <f t="shared" si="35"/>
        <v>19.200000000000003</v>
      </c>
      <c r="J255" s="9">
        <f t="shared" si="27"/>
        <v>19.2</v>
      </c>
      <c r="K255" s="10">
        <f t="shared" si="28"/>
        <v>368.6400000000001</v>
      </c>
      <c r="L255" s="9" t="str" cm="1">
        <f t="array" ref="L255">IF(D255&lt;&gt;"",IF(AND(H255&gt;=40,I255&gt;=30),IF(AND($N$2&gt;=$T$2,$N$2&lt;=$U$2),_xlfn.IFS(P255&gt;=$AD$2,$AD$1,P255&gt;=$AC$2,$AC$1,P255&gt;=$AB$2,$AB$1,P255&gt;=$AA$2,$AA$1,P255&gt;=$Z$2,$Z$1,P255&gt;=$Y$2,$Y$1,P255&gt;=$X$2,$X$1,P255&gt;=$W$2,$W$1,P255&lt;$W$2,$V$1),(IF(AND($N$2&gt;=$T$3,$N$2&lt;$U$3),_xlfn.IFS(P255&gt;=$AD$3,$AD$1,P255&gt;=$AC$3,$AC$1,P255&gt;=$AB$3,$AB$1,P255&gt;=$AA$3,$AA$1,P255&gt;=$Z$3,$Z$1,P255&gt;=$Y$3,$Y$1,P255&gt;=$X$3,$X$1,P255&gt;=$W$3,$W$1,P255&lt;$W$2,$V$1),(IF(AND($N$2&gt;=$T$4,$N$2&lt;$U$4),_xlfn.IFS(P255&gt;=$AD$4,$AD$1,P255&gt;=$AC$4,$AC$1,P255&gt;=$AB$4,$AB$1,P255&gt;=$AA$4,$AA$1,P255&gt;=$Z$4,$Z$1,P255&gt;=$Y$4,$Y$1,P255&gt;=$X$4,$X$1,P255&gt;=$W$4,$W$1,P255&lt;$W$2,$V$1),(IF(AND($N$2&gt;=$T$5,$N$2&lt;$U$5),_xlfn.IFS(P255&gt;=$AD$5,$AD$1,P255&gt;=$AC$5,$AC$1,P255&gt;=$AB$5,$AB$1,P255&gt;=$AA$5,$AA$1,P255&gt;=$Z$5,$Z$1,P255&gt;=$Y$5,$Y$1,P255&gt;=$X$5,$X$1,P255&gt;=$W$5,$W$1,P255&lt;$W$2,$V$1),(IF(AND($N$2&gt;=$T$6,$N$2&lt;$U$6),_xlfn.IFS(P255&gt;=$AD$6,$AD$1,P255&gt;=$AC$6,$AC$1,P255&gt;=$AB$6,$AB$1,P255&gt;=$AA$6,$AA$1,P255&gt;=$Z$6,$Z$1,P255&gt;=$Y$6,$Y$1,P255&gt;=$X$6,$X$1,P255&gt;=$W$6,$W$1,P255&lt;$W$2,$V$1),(IF(AND($N$2&gt;=$T$7,$N$2&lt;$U$7),_xlfn.IFS(P255&gt;=$AD$7,$AD$1,P255&gt;=$AC$7,$AC$1,P255&gt;=$AB$7,$AB$1,P255&gt;=$AA$7,$AA$1,P255&gt;=$Z$7,$Z$1,P255&gt;=$Y$7,$Y$1,P255&gt;=$X$7,$X$1,P255&gt;=$W$7,$W$1,P255&lt;$W$2,$V$1),(IF(AND($N$2&gt;=$T$8,$N$2&lt;$U$8),_xlfn.IFS(P255&gt;=$AD$8,$AD$1,P255&gt;=$AC$8,$AC$1,P255&gt;=$AB$8,$AB$1,P255&gt;=$AA$8,$AA$1,P255&gt;=$Z$8,$Z$1,P255&gt;=$Y$8,$Y$1,P255&gt;=$X$8,$X$1,P255&gt;=$W$8,$W$1,P255&lt;$W$2,$V$1),(IF(AND($N$2&gt;=$T$9,$N$2&lt;$U$9),_xlfn.IFS(P255&gt;=$AD$9,$AD$1,P255&gt;=$AC$9,$AC$1,P255&gt;=$AB$9,$AB$1,P255&gt;=$AA$9,$AA$1,P255&gt;=$Z$9,$Z$1,P255&gt;=$Y$9,$Y$1,P255&gt;=$X$9,$X$1,P255&gt;=$W$9,$W$1),$W$1))))))))))))))),IF(AND($N$2&gt;=$T$2,$N$2&lt;=$U$2),IF(P255&gt;=$W$2,$W$1,$V$1),IF(AND($N$2&gt;=$T$3,$N$2&lt;$U$3),IF(P255&gt;=$W$3,$W$1,$V$1),IF(AND($N$2&gt;=$T$4,$N$2&lt;$U$4),IF(P255&gt;=$W$4,$W$1,$V$1),IF(AND($N$2&gt;=$T$5,$N$2&lt;$U$5),IF(P255&gt;=$W$5,$W$1,$V$1),IF(AND($N$2&gt;=$T$6,$N$2&lt;$U$6),IF(P255&gt;=$W$6,$W$1,$V$1),IF(AND($N$2&gt;=$T$7,$N$2&lt;$U$7),IF(P255&gt;=$W$7,$W$1,$V$1),IF(AND($N$2&gt;=$T$8,$N$2&lt;$U$8),IF(P255&gt;=$W$8,$W$1,$V$1),IF(AND($N$2&gt;=$T$9,$N$2&lt;$U$9),IF(P255&gt;=$W$9,$W$1,$V$1),""))))))))),"")</f>
        <v>FF</v>
      </c>
      <c r="M255" s="9" t="str" cm="1">
        <f t="array" ref="M255">IF(E255&lt;&gt;"",IF(AND(E255&lt;&gt;"GR",E255&gt;=40,J255&gt;=30),_xlfn.IFS(Q255&gt;=$AG$2,$AD$19,Q255&gt;=$AG$3,$AC$19,Q255&gt;=$AG$4,$AB$19,Q255&gt;=$AG$5,$AA$19,Q255&gt;=$AG$6,$Z$19,Q255&gt;=$AG$7,$Y$19,Q255&gt;=$AG$8,$X$19,Q255&gt;=$AG$9,$V$19),L255),"")</f>
        <v>FF</v>
      </c>
      <c r="N255" s="9"/>
      <c r="O255" s="9"/>
      <c r="P255" s="9">
        <f t="shared" si="29"/>
        <v>31</v>
      </c>
      <c r="Q255" s="9">
        <f t="shared" si="30"/>
        <v>31</v>
      </c>
      <c r="R255" s="9">
        <f t="shared" si="31"/>
        <v>-1.89</v>
      </c>
    </row>
    <row r="256" spans="1:18" x14ac:dyDescent="0.35">
      <c r="A256" s="3" t="s">
        <v>8</v>
      </c>
      <c r="B256" s="3">
        <v>255</v>
      </c>
      <c r="C256" s="3">
        <v>22</v>
      </c>
      <c r="D256" s="3">
        <v>27</v>
      </c>
      <c r="E256" s="3">
        <v>17</v>
      </c>
      <c r="F256" s="22">
        <f t="shared" si="32"/>
        <v>17</v>
      </c>
      <c r="G256" s="22">
        <f t="shared" si="33"/>
        <v>22</v>
      </c>
      <c r="H256" s="22">
        <f t="shared" si="34"/>
        <v>27</v>
      </c>
      <c r="I256" s="9">
        <f t="shared" si="35"/>
        <v>25</v>
      </c>
      <c r="J256" s="9">
        <f t="shared" si="27"/>
        <v>19</v>
      </c>
      <c r="K256" s="10">
        <f t="shared" si="28"/>
        <v>625</v>
      </c>
      <c r="L256" s="9" t="str" cm="1">
        <f t="array" ref="L256">IF(D256&lt;&gt;"",IF(AND(H256&gt;=40,I256&gt;=30),IF(AND($N$2&gt;=$T$2,$N$2&lt;=$U$2),_xlfn.IFS(P256&gt;=$AD$2,$AD$1,P256&gt;=$AC$2,$AC$1,P256&gt;=$AB$2,$AB$1,P256&gt;=$AA$2,$AA$1,P256&gt;=$Z$2,$Z$1,P256&gt;=$Y$2,$Y$1,P256&gt;=$X$2,$X$1,P256&gt;=$W$2,$W$1,P256&lt;$W$2,$V$1),(IF(AND($N$2&gt;=$T$3,$N$2&lt;$U$3),_xlfn.IFS(P256&gt;=$AD$3,$AD$1,P256&gt;=$AC$3,$AC$1,P256&gt;=$AB$3,$AB$1,P256&gt;=$AA$3,$AA$1,P256&gt;=$Z$3,$Z$1,P256&gt;=$Y$3,$Y$1,P256&gt;=$X$3,$X$1,P256&gt;=$W$3,$W$1,P256&lt;$W$2,$V$1),(IF(AND($N$2&gt;=$T$4,$N$2&lt;$U$4),_xlfn.IFS(P256&gt;=$AD$4,$AD$1,P256&gt;=$AC$4,$AC$1,P256&gt;=$AB$4,$AB$1,P256&gt;=$AA$4,$AA$1,P256&gt;=$Z$4,$Z$1,P256&gt;=$Y$4,$Y$1,P256&gt;=$X$4,$X$1,P256&gt;=$W$4,$W$1,P256&lt;$W$2,$V$1),(IF(AND($N$2&gt;=$T$5,$N$2&lt;$U$5),_xlfn.IFS(P256&gt;=$AD$5,$AD$1,P256&gt;=$AC$5,$AC$1,P256&gt;=$AB$5,$AB$1,P256&gt;=$AA$5,$AA$1,P256&gt;=$Z$5,$Z$1,P256&gt;=$Y$5,$Y$1,P256&gt;=$X$5,$X$1,P256&gt;=$W$5,$W$1,P256&lt;$W$2,$V$1),(IF(AND($N$2&gt;=$T$6,$N$2&lt;$U$6),_xlfn.IFS(P256&gt;=$AD$6,$AD$1,P256&gt;=$AC$6,$AC$1,P256&gt;=$AB$6,$AB$1,P256&gt;=$AA$6,$AA$1,P256&gt;=$Z$6,$Z$1,P256&gt;=$Y$6,$Y$1,P256&gt;=$X$6,$X$1,P256&gt;=$W$6,$W$1,P256&lt;$W$2,$V$1),(IF(AND($N$2&gt;=$T$7,$N$2&lt;$U$7),_xlfn.IFS(P256&gt;=$AD$7,$AD$1,P256&gt;=$AC$7,$AC$1,P256&gt;=$AB$7,$AB$1,P256&gt;=$AA$7,$AA$1,P256&gt;=$Z$7,$Z$1,P256&gt;=$Y$7,$Y$1,P256&gt;=$X$7,$X$1,P256&gt;=$W$7,$W$1,P256&lt;$W$2,$V$1),(IF(AND($N$2&gt;=$T$8,$N$2&lt;$U$8),_xlfn.IFS(P256&gt;=$AD$8,$AD$1,P256&gt;=$AC$8,$AC$1,P256&gt;=$AB$8,$AB$1,P256&gt;=$AA$8,$AA$1,P256&gt;=$Z$8,$Z$1,P256&gt;=$Y$8,$Y$1,P256&gt;=$X$8,$X$1,P256&gt;=$W$8,$W$1,P256&lt;$W$2,$V$1),(IF(AND($N$2&gt;=$T$9,$N$2&lt;$U$9),_xlfn.IFS(P256&gt;=$AD$9,$AD$1,P256&gt;=$AC$9,$AC$1,P256&gt;=$AB$9,$AB$1,P256&gt;=$AA$9,$AA$1,P256&gt;=$Z$9,$Z$1,P256&gt;=$Y$9,$Y$1,P256&gt;=$X$9,$X$1,P256&gt;=$W$9,$W$1),$W$1))))))))))))))),IF(AND($N$2&gt;=$T$2,$N$2&lt;=$U$2),IF(P256&gt;=$W$2,$W$1,$V$1),IF(AND($N$2&gt;=$T$3,$N$2&lt;$U$3),IF(P256&gt;=$W$3,$W$1,$V$1),IF(AND($N$2&gt;=$T$4,$N$2&lt;$U$4),IF(P256&gt;=$W$4,$W$1,$V$1),IF(AND($N$2&gt;=$T$5,$N$2&lt;$U$5),IF(P256&gt;=$W$5,$W$1,$V$1),IF(AND($N$2&gt;=$T$6,$N$2&lt;$U$6),IF(P256&gt;=$W$6,$W$1,$V$1),IF(AND($N$2&gt;=$T$7,$N$2&lt;$U$7),IF(P256&gt;=$W$7,$W$1,$V$1),IF(AND($N$2&gt;=$T$8,$N$2&lt;$U$8),IF(P256&gt;=$W$8,$W$1,$V$1),IF(AND($N$2&gt;=$T$9,$N$2&lt;$U$9),IF(P256&gt;=$W$9,$W$1,$V$1),""))))))))),"")</f>
        <v>FD</v>
      </c>
      <c r="M256" s="9" t="str" cm="1">
        <f t="array" ref="M256">IF(E256&lt;&gt;"",IF(AND(E256&lt;&gt;"GR",E256&gt;=40,J256&gt;=30),_xlfn.IFS(Q256&gt;=$AG$2,$AD$19,Q256&gt;=$AG$3,$AC$19,Q256&gt;=$AG$4,$AB$19,Q256&gt;=$AG$5,$AA$19,Q256&gt;=$AG$6,$Z$19,Q256&gt;=$AG$7,$Y$19,Q256&gt;=$AG$8,$X$19,Q256&gt;=$AG$9,$V$19),L256),"")</f>
        <v>FD</v>
      </c>
      <c r="N256" s="9"/>
      <c r="O256" s="9"/>
      <c r="P256" s="9">
        <f t="shared" si="29"/>
        <v>35</v>
      </c>
      <c r="Q256" s="9">
        <f t="shared" si="30"/>
        <v>31</v>
      </c>
      <c r="R256" s="9">
        <f t="shared" si="31"/>
        <v>-1.49</v>
      </c>
    </row>
    <row r="257" spans="1:18" x14ac:dyDescent="0.35">
      <c r="A257" s="3" t="s">
        <v>8</v>
      </c>
      <c r="B257" s="3">
        <v>256</v>
      </c>
      <c r="C257" s="3">
        <v>14</v>
      </c>
      <c r="D257" s="3">
        <v>13</v>
      </c>
      <c r="E257" s="3">
        <v>21</v>
      </c>
      <c r="F257" s="22">
        <f t="shared" si="32"/>
        <v>21</v>
      </c>
      <c r="G257" s="22">
        <f t="shared" si="33"/>
        <v>14</v>
      </c>
      <c r="H257" s="22">
        <f t="shared" si="34"/>
        <v>13</v>
      </c>
      <c r="I257" s="9">
        <f t="shared" si="35"/>
        <v>13.4</v>
      </c>
      <c r="J257" s="9">
        <f t="shared" si="27"/>
        <v>18.2</v>
      </c>
      <c r="K257" s="10">
        <f t="shared" si="28"/>
        <v>179.56</v>
      </c>
      <c r="L257" s="9" t="str" cm="1">
        <f t="array" ref="L257">IF(D257&lt;&gt;"",IF(AND(H257&gt;=40,I257&gt;=30),IF(AND($N$2&gt;=$T$2,$N$2&lt;=$U$2),_xlfn.IFS(P257&gt;=$AD$2,$AD$1,P257&gt;=$AC$2,$AC$1,P257&gt;=$AB$2,$AB$1,P257&gt;=$AA$2,$AA$1,P257&gt;=$Z$2,$Z$1,P257&gt;=$Y$2,$Y$1,P257&gt;=$X$2,$X$1,P257&gt;=$W$2,$W$1,P257&lt;$W$2,$V$1),(IF(AND($N$2&gt;=$T$3,$N$2&lt;$U$3),_xlfn.IFS(P257&gt;=$AD$3,$AD$1,P257&gt;=$AC$3,$AC$1,P257&gt;=$AB$3,$AB$1,P257&gt;=$AA$3,$AA$1,P257&gt;=$Z$3,$Z$1,P257&gt;=$Y$3,$Y$1,P257&gt;=$X$3,$X$1,P257&gt;=$W$3,$W$1,P257&lt;$W$2,$V$1),(IF(AND($N$2&gt;=$T$4,$N$2&lt;$U$4),_xlfn.IFS(P257&gt;=$AD$4,$AD$1,P257&gt;=$AC$4,$AC$1,P257&gt;=$AB$4,$AB$1,P257&gt;=$AA$4,$AA$1,P257&gt;=$Z$4,$Z$1,P257&gt;=$Y$4,$Y$1,P257&gt;=$X$4,$X$1,P257&gt;=$W$4,$W$1,P257&lt;$W$2,$V$1),(IF(AND($N$2&gt;=$T$5,$N$2&lt;$U$5),_xlfn.IFS(P257&gt;=$AD$5,$AD$1,P257&gt;=$AC$5,$AC$1,P257&gt;=$AB$5,$AB$1,P257&gt;=$AA$5,$AA$1,P257&gt;=$Z$5,$Z$1,P257&gt;=$Y$5,$Y$1,P257&gt;=$X$5,$X$1,P257&gt;=$W$5,$W$1,P257&lt;$W$2,$V$1),(IF(AND($N$2&gt;=$T$6,$N$2&lt;$U$6),_xlfn.IFS(P257&gt;=$AD$6,$AD$1,P257&gt;=$AC$6,$AC$1,P257&gt;=$AB$6,$AB$1,P257&gt;=$AA$6,$AA$1,P257&gt;=$Z$6,$Z$1,P257&gt;=$Y$6,$Y$1,P257&gt;=$X$6,$X$1,P257&gt;=$W$6,$W$1,P257&lt;$W$2,$V$1),(IF(AND($N$2&gt;=$T$7,$N$2&lt;$U$7),_xlfn.IFS(P257&gt;=$AD$7,$AD$1,P257&gt;=$AC$7,$AC$1,P257&gt;=$AB$7,$AB$1,P257&gt;=$AA$7,$AA$1,P257&gt;=$Z$7,$Z$1,P257&gt;=$Y$7,$Y$1,P257&gt;=$X$7,$X$1,P257&gt;=$W$7,$W$1,P257&lt;$W$2,$V$1),(IF(AND($N$2&gt;=$T$8,$N$2&lt;$U$8),_xlfn.IFS(P257&gt;=$AD$8,$AD$1,P257&gt;=$AC$8,$AC$1,P257&gt;=$AB$8,$AB$1,P257&gt;=$AA$8,$AA$1,P257&gt;=$Z$8,$Z$1,P257&gt;=$Y$8,$Y$1,P257&gt;=$X$8,$X$1,P257&gt;=$W$8,$W$1,P257&lt;$W$2,$V$1),(IF(AND($N$2&gt;=$T$9,$N$2&lt;$U$9),_xlfn.IFS(P257&gt;=$AD$9,$AD$1,P257&gt;=$AC$9,$AC$1,P257&gt;=$AB$9,$AB$1,P257&gt;=$AA$9,$AA$1,P257&gt;=$Z$9,$Z$1,P257&gt;=$Y$9,$Y$1,P257&gt;=$X$9,$X$1,P257&gt;=$W$9,$W$1),$W$1))))))))))))))),IF(AND($N$2&gt;=$T$2,$N$2&lt;=$U$2),IF(P257&gt;=$W$2,$W$1,$V$1),IF(AND($N$2&gt;=$T$3,$N$2&lt;$U$3),IF(P257&gt;=$W$3,$W$1,$V$1),IF(AND($N$2&gt;=$T$4,$N$2&lt;$U$4),IF(P257&gt;=$W$4,$W$1,$V$1),IF(AND($N$2&gt;=$T$5,$N$2&lt;$U$5),IF(P257&gt;=$W$5,$W$1,$V$1),IF(AND($N$2&gt;=$T$6,$N$2&lt;$U$6),IF(P257&gt;=$W$6,$W$1,$V$1),IF(AND($N$2&gt;=$T$7,$N$2&lt;$U$7),IF(P257&gt;=$W$7,$W$1,$V$1),IF(AND($N$2&gt;=$T$8,$N$2&lt;$U$8),IF(P257&gt;=$W$8,$W$1,$V$1),IF(AND($N$2&gt;=$T$9,$N$2&lt;$U$9),IF(P257&gt;=$W$9,$W$1,$V$1),""))))))))),"")</f>
        <v>FF</v>
      </c>
      <c r="M257" s="9" t="str" cm="1">
        <f t="array" ref="M257">IF(E257&lt;&gt;"",IF(AND(E257&lt;&gt;"GR",E257&gt;=40,J257&gt;=30),_xlfn.IFS(Q257&gt;=$AG$2,$AD$19,Q257&gt;=$AG$3,$AC$19,Q257&gt;=$AG$4,$AB$19,Q257&gt;=$AG$5,$AA$19,Q257&gt;=$AG$6,$Z$19,Q257&gt;=$AG$7,$Y$19,Q257&gt;=$AG$8,$X$19,Q257&gt;=$AG$9,$V$19),L257),"")</f>
        <v>FF</v>
      </c>
      <c r="N257" s="9"/>
      <c r="O257" s="9"/>
      <c r="P257" s="9">
        <f t="shared" si="29"/>
        <v>27</v>
      </c>
      <c r="Q257" s="9">
        <f t="shared" si="30"/>
        <v>30</v>
      </c>
      <c r="R257" s="9">
        <f t="shared" si="31"/>
        <v>-2.29</v>
      </c>
    </row>
    <row r="258" spans="1:18" x14ac:dyDescent="0.35">
      <c r="A258" s="3" t="s">
        <v>8</v>
      </c>
      <c r="B258" s="3">
        <v>257</v>
      </c>
      <c r="C258" s="3">
        <v>9</v>
      </c>
      <c r="D258" s="3">
        <v>34</v>
      </c>
      <c r="E258" s="3">
        <v>24</v>
      </c>
      <c r="F258" s="22">
        <f t="shared" si="32"/>
        <v>24</v>
      </c>
      <c r="G258" s="22">
        <f t="shared" si="33"/>
        <v>9</v>
      </c>
      <c r="H258" s="22">
        <f t="shared" si="34"/>
        <v>34</v>
      </c>
      <c r="I258" s="9">
        <f t="shared" si="35"/>
        <v>24</v>
      </c>
      <c r="J258" s="9">
        <f t="shared" ref="J258:J321" si="36">IF(E258&lt;&gt;"",ROUND(IF(E258&lt;&gt;"GR",((G258*0.4)+(E258*0.6)),I258),2),"")</f>
        <v>18</v>
      </c>
      <c r="K258" s="10">
        <f t="shared" ref="K258:K321" si="37">I258*I258</f>
        <v>576</v>
      </c>
      <c r="L258" s="9" t="str" cm="1">
        <f t="array" ref="L258">IF(D258&lt;&gt;"",IF(AND(H258&gt;=40,I258&gt;=30),IF(AND($N$2&gt;=$T$2,$N$2&lt;=$U$2),_xlfn.IFS(P258&gt;=$AD$2,$AD$1,P258&gt;=$AC$2,$AC$1,P258&gt;=$AB$2,$AB$1,P258&gt;=$AA$2,$AA$1,P258&gt;=$Z$2,$Z$1,P258&gt;=$Y$2,$Y$1,P258&gt;=$X$2,$X$1,P258&gt;=$W$2,$W$1,P258&lt;$W$2,$V$1),(IF(AND($N$2&gt;=$T$3,$N$2&lt;$U$3),_xlfn.IFS(P258&gt;=$AD$3,$AD$1,P258&gt;=$AC$3,$AC$1,P258&gt;=$AB$3,$AB$1,P258&gt;=$AA$3,$AA$1,P258&gt;=$Z$3,$Z$1,P258&gt;=$Y$3,$Y$1,P258&gt;=$X$3,$X$1,P258&gt;=$W$3,$W$1,P258&lt;$W$2,$V$1),(IF(AND($N$2&gt;=$T$4,$N$2&lt;$U$4),_xlfn.IFS(P258&gt;=$AD$4,$AD$1,P258&gt;=$AC$4,$AC$1,P258&gt;=$AB$4,$AB$1,P258&gt;=$AA$4,$AA$1,P258&gt;=$Z$4,$Z$1,P258&gt;=$Y$4,$Y$1,P258&gt;=$X$4,$X$1,P258&gt;=$W$4,$W$1,P258&lt;$W$2,$V$1),(IF(AND($N$2&gt;=$T$5,$N$2&lt;$U$5),_xlfn.IFS(P258&gt;=$AD$5,$AD$1,P258&gt;=$AC$5,$AC$1,P258&gt;=$AB$5,$AB$1,P258&gt;=$AA$5,$AA$1,P258&gt;=$Z$5,$Z$1,P258&gt;=$Y$5,$Y$1,P258&gt;=$X$5,$X$1,P258&gt;=$W$5,$W$1,P258&lt;$W$2,$V$1),(IF(AND($N$2&gt;=$T$6,$N$2&lt;$U$6),_xlfn.IFS(P258&gt;=$AD$6,$AD$1,P258&gt;=$AC$6,$AC$1,P258&gt;=$AB$6,$AB$1,P258&gt;=$AA$6,$AA$1,P258&gt;=$Z$6,$Z$1,P258&gt;=$Y$6,$Y$1,P258&gt;=$X$6,$X$1,P258&gt;=$W$6,$W$1,P258&lt;$W$2,$V$1),(IF(AND($N$2&gt;=$T$7,$N$2&lt;$U$7),_xlfn.IFS(P258&gt;=$AD$7,$AD$1,P258&gt;=$AC$7,$AC$1,P258&gt;=$AB$7,$AB$1,P258&gt;=$AA$7,$AA$1,P258&gt;=$Z$7,$Z$1,P258&gt;=$Y$7,$Y$1,P258&gt;=$X$7,$X$1,P258&gt;=$W$7,$W$1,P258&lt;$W$2,$V$1),(IF(AND($N$2&gt;=$T$8,$N$2&lt;$U$8),_xlfn.IFS(P258&gt;=$AD$8,$AD$1,P258&gt;=$AC$8,$AC$1,P258&gt;=$AB$8,$AB$1,P258&gt;=$AA$8,$AA$1,P258&gt;=$Z$8,$Z$1,P258&gt;=$Y$8,$Y$1,P258&gt;=$X$8,$X$1,P258&gt;=$W$8,$W$1,P258&lt;$W$2,$V$1),(IF(AND($N$2&gt;=$T$9,$N$2&lt;$U$9),_xlfn.IFS(P258&gt;=$AD$9,$AD$1,P258&gt;=$AC$9,$AC$1,P258&gt;=$AB$9,$AB$1,P258&gt;=$AA$9,$AA$1,P258&gt;=$Z$9,$Z$1,P258&gt;=$Y$9,$Y$1,P258&gt;=$X$9,$X$1,P258&gt;=$W$9,$W$1),$W$1))))))))))))))),IF(AND($N$2&gt;=$T$2,$N$2&lt;=$U$2),IF(P258&gt;=$W$2,$W$1,$V$1),IF(AND($N$2&gt;=$T$3,$N$2&lt;$U$3),IF(P258&gt;=$W$3,$W$1,$V$1),IF(AND($N$2&gt;=$T$4,$N$2&lt;$U$4),IF(P258&gt;=$W$4,$W$1,$V$1),IF(AND($N$2&gt;=$T$5,$N$2&lt;$U$5),IF(P258&gt;=$W$5,$W$1,$V$1),IF(AND($N$2&gt;=$T$6,$N$2&lt;$U$6),IF(P258&gt;=$W$6,$W$1,$V$1),IF(AND($N$2&gt;=$T$7,$N$2&lt;$U$7),IF(P258&gt;=$W$7,$W$1,$V$1),IF(AND($N$2&gt;=$T$8,$N$2&lt;$U$8),IF(P258&gt;=$W$8,$W$1,$V$1),IF(AND($N$2&gt;=$T$9,$N$2&lt;$U$9),IF(P258&gt;=$W$9,$W$1,$V$1),""))))))))),"")</f>
        <v>FD</v>
      </c>
      <c r="M258" s="9" t="str" cm="1">
        <f t="array" ref="M258">IF(E258&lt;&gt;"",IF(AND(E258&lt;&gt;"GR",E258&gt;=40,J258&gt;=30),_xlfn.IFS(Q258&gt;=$AG$2,$AD$19,Q258&gt;=$AG$3,$AC$19,Q258&gt;=$AG$4,$AB$19,Q258&gt;=$AG$5,$AA$19,Q258&gt;=$AG$6,$Z$19,Q258&gt;=$AG$7,$Y$19,Q258&gt;=$AG$8,$X$19,Q258&gt;=$AG$9,$V$19),L258),"")</f>
        <v>FD</v>
      </c>
      <c r="N258" s="9"/>
      <c r="O258" s="9"/>
      <c r="P258" s="9">
        <f t="shared" ref="P258:P321" si="38">IF(I258&gt;0,ROUND((10*((I258-$N$2)/$O$2)+50),0),0)</f>
        <v>34</v>
      </c>
      <c r="Q258" s="9">
        <f t="shared" ref="Q258:Q321" si="39">IF(AND(E258&lt;&gt;"",E258&lt;&gt;"GR"),IF(J258&gt;0,ROUND((10*((J258-$N$2)/$O$2)+50),0),0),P258)</f>
        <v>30</v>
      </c>
      <c r="R258" s="9">
        <f t="shared" ref="R258:R321" si="40">ROUND(((I258-$N$2)/$O$2),2)</f>
        <v>-1.56</v>
      </c>
    </row>
    <row r="259" spans="1:18" x14ac:dyDescent="0.35">
      <c r="A259" s="3" t="s">
        <v>8</v>
      </c>
      <c r="B259" s="3">
        <v>258</v>
      </c>
      <c r="C259" s="3">
        <v>5</v>
      </c>
      <c r="D259" s="3" t="s">
        <v>34</v>
      </c>
      <c r="E259" s="3">
        <v>25</v>
      </c>
      <c r="F259" s="22">
        <f t="shared" ref="F259:F322" si="41">IF(E259="GR",D259,E259)</f>
        <v>25</v>
      </c>
      <c r="G259" s="22">
        <f t="shared" ref="G259:G322" si="42">IF(C259="GR",0,C259)</f>
        <v>5</v>
      </c>
      <c r="H259" s="22">
        <f t="shared" ref="H259:H322" si="43">IF(D259="GR",0,D259)</f>
        <v>0</v>
      </c>
      <c r="I259" s="9">
        <f t="shared" ref="I259:I322" si="44">(G259*0.4)+(H259*0.6)</f>
        <v>2</v>
      </c>
      <c r="J259" s="9">
        <f t="shared" si="36"/>
        <v>17</v>
      </c>
      <c r="K259" s="10">
        <f t="shared" si="37"/>
        <v>4</v>
      </c>
      <c r="L259" s="9" t="str" cm="1">
        <f t="array" ref="L259">IF(D259&lt;&gt;"",IF(AND(H259&gt;=40,I259&gt;=30),IF(AND($N$2&gt;=$T$2,$N$2&lt;=$U$2),_xlfn.IFS(P259&gt;=$AD$2,$AD$1,P259&gt;=$AC$2,$AC$1,P259&gt;=$AB$2,$AB$1,P259&gt;=$AA$2,$AA$1,P259&gt;=$Z$2,$Z$1,P259&gt;=$Y$2,$Y$1,P259&gt;=$X$2,$X$1,P259&gt;=$W$2,$W$1,P259&lt;$W$2,$V$1),(IF(AND($N$2&gt;=$T$3,$N$2&lt;$U$3),_xlfn.IFS(P259&gt;=$AD$3,$AD$1,P259&gt;=$AC$3,$AC$1,P259&gt;=$AB$3,$AB$1,P259&gt;=$AA$3,$AA$1,P259&gt;=$Z$3,$Z$1,P259&gt;=$Y$3,$Y$1,P259&gt;=$X$3,$X$1,P259&gt;=$W$3,$W$1,P259&lt;$W$2,$V$1),(IF(AND($N$2&gt;=$T$4,$N$2&lt;$U$4),_xlfn.IFS(P259&gt;=$AD$4,$AD$1,P259&gt;=$AC$4,$AC$1,P259&gt;=$AB$4,$AB$1,P259&gt;=$AA$4,$AA$1,P259&gt;=$Z$4,$Z$1,P259&gt;=$Y$4,$Y$1,P259&gt;=$X$4,$X$1,P259&gt;=$W$4,$W$1,P259&lt;$W$2,$V$1),(IF(AND($N$2&gt;=$T$5,$N$2&lt;$U$5),_xlfn.IFS(P259&gt;=$AD$5,$AD$1,P259&gt;=$AC$5,$AC$1,P259&gt;=$AB$5,$AB$1,P259&gt;=$AA$5,$AA$1,P259&gt;=$Z$5,$Z$1,P259&gt;=$Y$5,$Y$1,P259&gt;=$X$5,$X$1,P259&gt;=$W$5,$W$1,P259&lt;$W$2,$V$1),(IF(AND($N$2&gt;=$T$6,$N$2&lt;$U$6),_xlfn.IFS(P259&gt;=$AD$6,$AD$1,P259&gt;=$AC$6,$AC$1,P259&gt;=$AB$6,$AB$1,P259&gt;=$AA$6,$AA$1,P259&gt;=$Z$6,$Z$1,P259&gt;=$Y$6,$Y$1,P259&gt;=$X$6,$X$1,P259&gt;=$W$6,$W$1,P259&lt;$W$2,$V$1),(IF(AND($N$2&gt;=$T$7,$N$2&lt;$U$7),_xlfn.IFS(P259&gt;=$AD$7,$AD$1,P259&gt;=$AC$7,$AC$1,P259&gt;=$AB$7,$AB$1,P259&gt;=$AA$7,$AA$1,P259&gt;=$Z$7,$Z$1,P259&gt;=$Y$7,$Y$1,P259&gt;=$X$7,$X$1,P259&gt;=$W$7,$W$1,P259&lt;$W$2,$V$1),(IF(AND($N$2&gt;=$T$8,$N$2&lt;$U$8),_xlfn.IFS(P259&gt;=$AD$8,$AD$1,P259&gt;=$AC$8,$AC$1,P259&gt;=$AB$8,$AB$1,P259&gt;=$AA$8,$AA$1,P259&gt;=$Z$8,$Z$1,P259&gt;=$Y$8,$Y$1,P259&gt;=$X$8,$X$1,P259&gt;=$W$8,$W$1,P259&lt;$W$2,$V$1),(IF(AND($N$2&gt;=$T$9,$N$2&lt;$U$9),_xlfn.IFS(P259&gt;=$AD$9,$AD$1,P259&gt;=$AC$9,$AC$1,P259&gt;=$AB$9,$AB$1,P259&gt;=$AA$9,$AA$1,P259&gt;=$Z$9,$Z$1,P259&gt;=$Y$9,$Y$1,P259&gt;=$X$9,$X$1,P259&gt;=$W$9,$W$1),$W$1))))))))))))))),IF(AND($N$2&gt;=$T$2,$N$2&lt;=$U$2),IF(P259&gt;=$W$2,$W$1,$V$1),IF(AND($N$2&gt;=$T$3,$N$2&lt;$U$3),IF(P259&gt;=$W$3,$W$1,$V$1),IF(AND($N$2&gt;=$T$4,$N$2&lt;$U$4),IF(P259&gt;=$W$4,$W$1,$V$1),IF(AND($N$2&gt;=$T$5,$N$2&lt;$U$5),IF(P259&gt;=$W$5,$W$1,$V$1),IF(AND($N$2&gt;=$T$6,$N$2&lt;$U$6),IF(P259&gt;=$W$6,$W$1,$V$1),IF(AND($N$2&gt;=$T$7,$N$2&lt;$U$7),IF(P259&gt;=$W$7,$W$1,$V$1),IF(AND($N$2&gt;=$T$8,$N$2&lt;$U$8),IF(P259&gt;=$W$8,$W$1,$V$1),IF(AND($N$2&gt;=$T$9,$N$2&lt;$U$9),IF(P259&gt;=$W$9,$W$1,$V$1),""))))))))),"")</f>
        <v>FF</v>
      </c>
      <c r="M259" s="9" t="str" cm="1">
        <f t="array" ref="M259">IF(E259&lt;&gt;"",IF(AND(E259&lt;&gt;"GR",E259&gt;=40,J259&gt;=30),_xlfn.IFS(Q259&gt;=$AG$2,$AD$19,Q259&gt;=$AG$3,$AC$19,Q259&gt;=$AG$4,$AB$19,Q259&gt;=$AG$5,$AA$19,Q259&gt;=$AG$6,$Z$19,Q259&gt;=$AG$7,$Y$19,Q259&gt;=$AG$8,$X$19,Q259&gt;=$AG$9,$V$19),L259),"")</f>
        <v>FF</v>
      </c>
      <c r="N259" s="9"/>
      <c r="O259" s="9"/>
      <c r="P259" s="9">
        <f t="shared" si="38"/>
        <v>19</v>
      </c>
      <c r="Q259" s="9">
        <f t="shared" si="39"/>
        <v>30</v>
      </c>
      <c r="R259" s="9">
        <f t="shared" si="40"/>
        <v>-3.07</v>
      </c>
    </row>
    <row r="260" spans="1:18" x14ac:dyDescent="0.35">
      <c r="A260" s="3" t="s">
        <v>8</v>
      </c>
      <c r="B260" s="3">
        <v>259</v>
      </c>
      <c r="C260" s="3">
        <v>9</v>
      </c>
      <c r="D260" s="3">
        <v>31</v>
      </c>
      <c r="E260" s="3">
        <v>20</v>
      </c>
      <c r="F260" s="22">
        <f t="shared" si="41"/>
        <v>20</v>
      </c>
      <c r="G260" s="22">
        <f t="shared" si="42"/>
        <v>9</v>
      </c>
      <c r="H260" s="22">
        <f t="shared" si="43"/>
        <v>31</v>
      </c>
      <c r="I260" s="9">
        <f t="shared" si="44"/>
        <v>22.2</v>
      </c>
      <c r="J260" s="9">
        <f t="shared" si="36"/>
        <v>15.6</v>
      </c>
      <c r="K260" s="10">
        <f t="shared" si="37"/>
        <v>492.84</v>
      </c>
      <c r="L260" s="9" t="str" cm="1">
        <f t="array" ref="L260">IF(D260&lt;&gt;"",IF(AND(H260&gt;=40,I260&gt;=30),IF(AND($N$2&gt;=$T$2,$N$2&lt;=$U$2),_xlfn.IFS(P260&gt;=$AD$2,$AD$1,P260&gt;=$AC$2,$AC$1,P260&gt;=$AB$2,$AB$1,P260&gt;=$AA$2,$AA$1,P260&gt;=$Z$2,$Z$1,P260&gt;=$Y$2,$Y$1,P260&gt;=$X$2,$X$1,P260&gt;=$W$2,$W$1,P260&lt;$W$2,$V$1),(IF(AND($N$2&gt;=$T$3,$N$2&lt;$U$3),_xlfn.IFS(P260&gt;=$AD$3,$AD$1,P260&gt;=$AC$3,$AC$1,P260&gt;=$AB$3,$AB$1,P260&gt;=$AA$3,$AA$1,P260&gt;=$Z$3,$Z$1,P260&gt;=$Y$3,$Y$1,P260&gt;=$X$3,$X$1,P260&gt;=$W$3,$W$1,P260&lt;$W$2,$V$1),(IF(AND($N$2&gt;=$T$4,$N$2&lt;$U$4),_xlfn.IFS(P260&gt;=$AD$4,$AD$1,P260&gt;=$AC$4,$AC$1,P260&gt;=$AB$4,$AB$1,P260&gt;=$AA$4,$AA$1,P260&gt;=$Z$4,$Z$1,P260&gt;=$Y$4,$Y$1,P260&gt;=$X$4,$X$1,P260&gt;=$W$4,$W$1,P260&lt;$W$2,$V$1),(IF(AND($N$2&gt;=$T$5,$N$2&lt;$U$5),_xlfn.IFS(P260&gt;=$AD$5,$AD$1,P260&gt;=$AC$5,$AC$1,P260&gt;=$AB$5,$AB$1,P260&gt;=$AA$5,$AA$1,P260&gt;=$Z$5,$Z$1,P260&gt;=$Y$5,$Y$1,P260&gt;=$X$5,$X$1,P260&gt;=$W$5,$W$1,P260&lt;$W$2,$V$1),(IF(AND($N$2&gt;=$T$6,$N$2&lt;$U$6),_xlfn.IFS(P260&gt;=$AD$6,$AD$1,P260&gt;=$AC$6,$AC$1,P260&gt;=$AB$6,$AB$1,P260&gt;=$AA$6,$AA$1,P260&gt;=$Z$6,$Z$1,P260&gt;=$Y$6,$Y$1,P260&gt;=$X$6,$X$1,P260&gt;=$W$6,$W$1,P260&lt;$W$2,$V$1),(IF(AND($N$2&gt;=$T$7,$N$2&lt;$U$7),_xlfn.IFS(P260&gt;=$AD$7,$AD$1,P260&gt;=$AC$7,$AC$1,P260&gt;=$AB$7,$AB$1,P260&gt;=$AA$7,$AA$1,P260&gt;=$Z$7,$Z$1,P260&gt;=$Y$7,$Y$1,P260&gt;=$X$7,$X$1,P260&gt;=$W$7,$W$1,P260&lt;$W$2,$V$1),(IF(AND($N$2&gt;=$T$8,$N$2&lt;$U$8),_xlfn.IFS(P260&gt;=$AD$8,$AD$1,P260&gt;=$AC$8,$AC$1,P260&gt;=$AB$8,$AB$1,P260&gt;=$AA$8,$AA$1,P260&gt;=$Z$8,$Z$1,P260&gt;=$Y$8,$Y$1,P260&gt;=$X$8,$X$1,P260&gt;=$W$8,$W$1,P260&lt;$W$2,$V$1),(IF(AND($N$2&gt;=$T$9,$N$2&lt;$U$9),_xlfn.IFS(P260&gt;=$AD$9,$AD$1,P260&gt;=$AC$9,$AC$1,P260&gt;=$AB$9,$AB$1,P260&gt;=$AA$9,$AA$1,P260&gt;=$Z$9,$Z$1,P260&gt;=$Y$9,$Y$1,P260&gt;=$X$9,$X$1,P260&gt;=$W$9,$W$1),$W$1))))))))))))))),IF(AND($N$2&gt;=$T$2,$N$2&lt;=$U$2),IF(P260&gt;=$W$2,$W$1,$V$1),IF(AND($N$2&gt;=$T$3,$N$2&lt;$U$3),IF(P260&gt;=$W$3,$W$1,$V$1),IF(AND($N$2&gt;=$T$4,$N$2&lt;$U$4),IF(P260&gt;=$W$4,$W$1,$V$1),IF(AND($N$2&gt;=$T$5,$N$2&lt;$U$5),IF(P260&gt;=$W$5,$W$1,$V$1),IF(AND($N$2&gt;=$T$6,$N$2&lt;$U$6),IF(P260&gt;=$W$6,$W$1,$V$1),IF(AND($N$2&gt;=$T$7,$N$2&lt;$U$7),IF(P260&gt;=$W$7,$W$1,$V$1),IF(AND($N$2&gt;=$T$8,$N$2&lt;$U$8),IF(P260&gt;=$W$8,$W$1,$V$1),IF(AND($N$2&gt;=$T$9,$N$2&lt;$U$9),IF(P260&gt;=$W$9,$W$1,$V$1),""))))))))),"")</f>
        <v>FF</v>
      </c>
      <c r="M260" s="9" t="str" cm="1">
        <f t="array" ref="M260">IF(E260&lt;&gt;"",IF(AND(E260&lt;&gt;"GR",E260&gt;=40,J260&gt;=30),_xlfn.IFS(Q260&gt;=$AG$2,$AD$19,Q260&gt;=$AG$3,$AC$19,Q260&gt;=$AG$4,$AB$19,Q260&gt;=$AG$5,$AA$19,Q260&gt;=$AG$6,$Z$19,Q260&gt;=$AG$7,$Y$19,Q260&gt;=$AG$8,$X$19,Q260&gt;=$AG$9,$V$19),L260),"")</f>
        <v>FF</v>
      </c>
      <c r="N260" s="9"/>
      <c r="O260" s="9"/>
      <c r="P260" s="9">
        <f t="shared" si="38"/>
        <v>33</v>
      </c>
      <c r="Q260" s="9">
        <f t="shared" si="39"/>
        <v>29</v>
      </c>
      <c r="R260" s="9">
        <f t="shared" si="40"/>
        <v>-1.68</v>
      </c>
    </row>
    <row r="261" spans="1:18" x14ac:dyDescent="0.35">
      <c r="A261" s="3" t="s">
        <v>8</v>
      </c>
      <c r="B261" s="3">
        <v>260</v>
      </c>
      <c r="C261" s="3">
        <v>9</v>
      </c>
      <c r="D261" s="3">
        <v>9</v>
      </c>
      <c r="E261" s="3">
        <v>19</v>
      </c>
      <c r="F261" s="22">
        <f t="shared" si="41"/>
        <v>19</v>
      </c>
      <c r="G261" s="22">
        <f t="shared" si="42"/>
        <v>9</v>
      </c>
      <c r="H261" s="22">
        <f t="shared" si="43"/>
        <v>9</v>
      </c>
      <c r="I261" s="9">
        <f t="shared" si="44"/>
        <v>9</v>
      </c>
      <c r="J261" s="9">
        <f t="shared" si="36"/>
        <v>15</v>
      </c>
      <c r="K261" s="10">
        <f t="shared" si="37"/>
        <v>81</v>
      </c>
      <c r="L261" s="9" t="str" cm="1">
        <f t="array" ref="L261">IF(D261&lt;&gt;"",IF(AND(H261&gt;=40,I261&gt;=30),IF(AND($N$2&gt;=$T$2,$N$2&lt;=$U$2),_xlfn.IFS(P261&gt;=$AD$2,$AD$1,P261&gt;=$AC$2,$AC$1,P261&gt;=$AB$2,$AB$1,P261&gt;=$AA$2,$AA$1,P261&gt;=$Z$2,$Z$1,P261&gt;=$Y$2,$Y$1,P261&gt;=$X$2,$X$1,P261&gt;=$W$2,$W$1,P261&lt;$W$2,$V$1),(IF(AND($N$2&gt;=$T$3,$N$2&lt;$U$3),_xlfn.IFS(P261&gt;=$AD$3,$AD$1,P261&gt;=$AC$3,$AC$1,P261&gt;=$AB$3,$AB$1,P261&gt;=$AA$3,$AA$1,P261&gt;=$Z$3,$Z$1,P261&gt;=$Y$3,$Y$1,P261&gt;=$X$3,$X$1,P261&gt;=$W$3,$W$1,P261&lt;$W$2,$V$1),(IF(AND($N$2&gt;=$T$4,$N$2&lt;$U$4),_xlfn.IFS(P261&gt;=$AD$4,$AD$1,P261&gt;=$AC$4,$AC$1,P261&gt;=$AB$4,$AB$1,P261&gt;=$AA$4,$AA$1,P261&gt;=$Z$4,$Z$1,P261&gt;=$Y$4,$Y$1,P261&gt;=$X$4,$X$1,P261&gt;=$W$4,$W$1,P261&lt;$W$2,$V$1),(IF(AND($N$2&gt;=$T$5,$N$2&lt;$U$5),_xlfn.IFS(P261&gt;=$AD$5,$AD$1,P261&gt;=$AC$5,$AC$1,P261&gt;=$AB$5,$AB$1,P261&gt;=$AA$5,$AA$1,P261&gt;=$Z$5,$Z$1,P261&gt;=$Y$5,$Y$1,P261&gt;=$X$5,$X$1,P261&gt;=$W$5,$W$1,P261&lt;$W$2,$V$1),(IF(AND($N$2&gt;=$T$6,$N$2&lt;$U$6),_xlfn.IFS(P261&gt;=$AD$6,$AD$1,P261&gt;=$AC$6,$AC$1,P261&gt;=$AB$6,$AB$1,P261&gt;=$AA$6,$AA$1,P261&gt;=$Z$6,$Z$1,P261&gt;=$Y$6,$Y$1,P261&gt;=$X$6,$X$1,P261&gt;=$W$6,$W$1,P261&lt;$W$2,$V$1),(IF(AND($N$2&gt;=$T$7,$N$2&lt;$U$7),_xlfn.IFS(P261&gt;=$AD$7,$AD$1,P261&gt;=$AC$7,$AC$1,P261&gt;=$AB$7,$AB$1,P261&gt;=$AA$7,$AA$1,P261&gt;=$Z$7,$Z$1,P261&gt;=$Y$7,$Y$1,P261&gt;=$X$7,$X$1,P261&gt;=$W$7,$W$1,P261&lt;$W$2,$V$1),(IF(AND($N$2&gt;=$T$8,$N$2&lt;$U$8),_xlfn.IFS(P261&gt;=$AD$8,$AD$1,P261&gt;=$AC$8,$AC$1,P261&gt;=$AB$8,$AB$1,P261&gt;=$AA$8,$AA$1,P261&gt;=$Z$8,$Z$1,P261&gt;=$Y$8,$Y$1,P261&gt;=$X$8,$X$1,P261&gt;=$W$8,$W$1,P261&lt;$W$2,$V$1),(IF(AND($N$2&gt;=$T$9,$N$2&lt;$U$9),_xlfn.IFS(P261&gt;=$AD$9,$AD$1,P261&gt;=$AC$9,$AC$1,P261&gt;=$AB$9,$AB$1,P261&gt;=$AA$9,$AA$1,P261&gt;=$Z$9,$Z$1,P261&gt;=$Y$9,$Y$1,P261&gt;=$X$9,$X$1,P261&gt;=$W$9,$W$1),$W$1))))))))))))))),IF(AND($N$2&gt;=$T$2,$N$2&lt;=$U$2),IF(P261&gt;=$W$2,$W$1,$V$1),IF(AND($N$2&gt;=$T$3,$N$2&lt;$U$3),IF(P261&gt;=$W$3,$W$1,$V$1),IF(AND($N$2&gt;=$T$4,$N$2&lt;$U$4),IF(P261&gt;=$W$4,$W$1,$V$1),IF(AND($N$2&gt;=$T$5,$N$2&lt;$U$5),IF(P261&gt;=$W$5,$W$1,$V$1),IF(AND($N$2&gt;=$T$6,$N$2&lt;$U$6),IF(P261&gt;=$W$6,$W$1,$V$1),IF(AND($N$2&gt;=$T$7,$N$2&lt;$U$7),IF(P261&gt;=$W$7,$W$1,$V$1),IF(AND($N$2&gt;=$T$8,$N$2&lt;$U$8),IF(P261&gt;=$W$8,$W$1,$V$1),IF(AND($N$2&gt;=$T$9,$N$2&lt;$U$9),IF(P261&gt;=$W$9,$W$1,$V$1),""))))))))),"")</f>
        <v>FF</v>
      </c>
      <c r="M261" s="9" t="str" cm="1">
        <f t="array" ref="M261">IF(E261&lt;&gt;"",IF(AND(E261&lt;&gt;"GR",E261&gt;=40,J261&gt;=30),_xlfn.IFS(Q261&gt;=$AG$2,$AD$19,Q261&gt;=$AG$3,$AC$19,Q261&gt;=$AG$4,$AB$19,Q261&gt;=$AG$5,$AA$19,Q261&gt;=$AG$6,$Z$19,Q261&gt;=$AG$7,$Y$19,Q261&gt;=$AG$8,$X$19,Q261&gt;=$AG$9,$V$19),L261),"")</f>
        <v>FF</v>
      </c>
      <c r="N261" s="9"/>
      <c r="O261" s="9"/>
      <c r="P261" s="9">
        <f t="shared" si="38"/>
        <v>24</v>
      </c>
      <c r="Q261" s="9">
        <f t="shared" si="39"/>
        <v>28</v>
      </c>
      <c r="R261" s="9">
        <f t="shared" si="40"/>
        <v>-2.59</v>
      </c>
    </row>
    <row r="262" spans="1:18" x14ac:dyDescent="0.35">
      <c r="A262" s="3" t="s">
        <v>8</v>
      </c>
      <c r="B262" s="3">
        <v>261</v>
      </c>
      <c r="C262" s="3">
        <v>0</v>
      </c>
      <c r="D262" s="3">
        <v>25</v>
      </c>
      <c r="E262" s="3">
        <v>25</v>
      </c>
      <c r="F262" s="22">
        <f t="shared" si="41"/>
        <v>25</v>
      </c>
      <c r="G262" s="22">
        <f t="shared" si="42"/>
        <v>0</v>
      </c>
      <c r="H262" s="22">
        <f t="shared" si="43"/>
        <v>25</v>
      </c>
      <c r="I262" s="9">
        <f t="shared" si="44"/>
        <v>15</v>
      </c>
      <c r="J262" s="9">
        <f t="shared" si="36"/>
        <v>15</v>
      </c>
      <c r="K262" s="10">
        <f t="shared" si="37"/>
        <v>225</v>
      </c>
      <c r="L262" s="9" t="str" cm="1">
        <f t="array" ref="L262">IF(D262&lt;&gt;"",IF(AND(H262&gt;=40,I262&gt;=30),IF(AND($N$2&gt;=$T$2,$N$2&lt;=$U$2),_xlfn.IFS(P262&gt;=$AD$2,$AD$1,P262&gt;=$AC$2,$AC$1,P262&gt;=$AB$2,$AB$1,P262&gt;=$AA$2,$AA$1,P262&gt;=$Z$2,$Z$1,P262&gt;=$Y$2,$Y$1,P262&gt;=$X$2,$X$1,P262&gt;=$W$2,$W$1,P262&lt;$W$2,$V$1),(IF(AND($N$2&gt;=$T$3,$N$2&lt;$U$3),_xlfn.IFS(P262&gt;=$AD$3,$AD$1,P262&gt;=$AC$3,$AC$1,P262&gt;=$AB$3,$AB$1,P262&gt;=$AA$3,$AA$1,P262&gt;=$Z$3,$Z$1,P262&gt;=$Y$3,$Y$1,P262&gt;=$X$3,$X$1,P262&gt;=$W$3,$W$1,P262&lt;$W$2,$V$1),(IF(AND($N$2&gt;=$T$4,$N$2&lt;$U$4),_xlfn.IFS(P262&gt;=$AD$4,$AD$1,P262&gt;=$AC$4,$AC$1,P262&gt;=$AB$4,$AB$1,P262&gt;=$AA$4,$AA$1,P262&gt;=$Z$4,$Z$1,P262&gt;=$Y$4,$Y$1,P262&gt;=$X$4,$X$1,P262&gt;=$W$4,$W$1,P262&lt;$W$2,$V$1),(IF(AND($N$2&gt;=$T$5,$N$2&lt;$U$5),_xlfn.IFS(P262&gt;=$AD$5,$AD$1,P262&gt;=$AC$5,$AC$1,P262&gt;=$AB$5,$AB$1,P262&gt;=$AA$5,$AA$1,P262&gt;=$Z$5,$Z$1,P262&gt;=$Y$5,$Y$1,P262&gt;=$X$5,$X$1,P262&gt;=$W$5,$W$1,P262&lt;$W$2,$V$1),(IF(AND($N$2&gt;=$T$6,$N$2&lt;$U$6),_xlfn.IFS(P262&gt;=$AD$6,$AD$1,P262&gt;=$AC$6,$AC$1,P262&gt;=$AB$6,$AB$1,P262&gt;=$AA$6,$AA$1,P262&gt;=$Z$6,$Z$1,P262&gt;=$Y$6,$Y$1,P262&gt;=$X$6,$X$1,P262&gt;=$W$6,$W$1,P262&lt;$W$2,$V$1),(IF(AND($N$2&gt;=$T$7,$N$2&lt;$U$7),_xlfn.IFS(P262&gt;=$AD$7,$AD$1,P262&gt;=$AC$7,$AC$1,P262&gt;=$AB$7,$AB$1,P262&gt;=$AA$7,$AA$1,P262&gt;=$Z$7,$Z$1,P262&gt;=$Y$7,$Y$1,P262&gt;=$X$7,$X$1,P262&gt;=$W$7,$W$1,P262&lt;$W$2,$V$1),(IF(AND($N$2&gt;=$T$8,$N$2&lt;$U$8),_xlfn.IFS(P262&gt;=$AD$8,$AD$1,P262&gt;=$AC$8,$AC$1,P262&gt;=$AB$8,$AB$1,P262&gt;=$AA$8,$AA$1,P262&gt;=$Z$8,$Z$1,P262&gt;=$Y$8,$Y$1,P262&gt;=$X$8,$X$1,P262&gt;=$W$8,$W$1,P262&lt;$W$2,$V$1),(IF(AND($N$2&gt;=$T$9,$N$2&lt;$U$9),_xlfn.IFS(P262&gt;=$AD$9,$AD$1,P262&gt;=$AC$9,$AC$1,P262&gt;=$AB$9,$AB$1,P262&gt;=$AA$9,$AA$1,P262&gt;=$Z$9,$Z$1,P262&gt;=$Y$9,$Y$1,P262&gt;=$X$9,$X$1,P262&gt;=$W$9,$W$1),$W$1))))))))))))))),IF(AND($N$2&gt;=$T$2,$N$2&lt;=$U$2),IF(P262&gt;=$W$2,$W$1,$V$1),IF(AND($N$2&gt;=$T$3,$N$2&lt;$U$3),IF(P262&gt;=$W$3,$W$1,$V$1),IF(AND($N$2&gt;=$T$4,$N$2&lt;$U$4),IF(P262&gt;=$W$4,$W$1,$V$1),IF(AND($N$2&gt;=$T$5,$N$2&lt;$U$5),IF(P262&gt;=$W$5,$W$1,$V$1),IF(AND($N$2&gt;=$T$6,$N$2&lt;$U$6),IF(P262&gt;=$W$6,$W$1,$V$1),IF(AND($N$2&gt;=$T$7,$N$2&lt;$U$7),IF(P262&gt;=$W$7,$W$1,$V$1),IF(AND($N$2&gt;=$T$8,$N$2&lt;$U$8),IF(P262&gt;=$W$8,$W$1,$V$1),IF(AND($N$2&gt;=$T$9,$N$2&lt;$U$9),IF(P262&gt;=$W$9,$W$1,$V$1),""))))))))),"")</f>
        <v>FF</v>
      </c>
      <c r="M262" s="9" t="str" cm="1">
        <f t="array" ref="M262">IF(E262&lt;&gt;"",IF(AND(E262&lt;&gt;"GR",E262&gt;=40,J262&gt;=30),_xlfn.IFS(Q262&gt;=$AG$2,$AD$19,Q262&gt;=$AG$3,$AC$19,Q262&gt;=$AG$4,$AB$19,Q262&gt;=$AG$5,$AA$19,Q262&gt;=$AG$6,$Z$19,Q262&gt;=$AG$7,$Y$19,Q262&gt;=$AG$8,$X$19,Q262&gt;=$AG$9,$V$19),L262),"")</f>
        <v>FF</v>
      </c>
      <c r="N262" s="9"/>
      <c r="O262" s="9"/>
      <c r="P262" s="9">
        <f t="shared" si="38"/>
        <v>28</v>
      </c>
      <c r="Q262" s="9">
        <f t="shared" si="39"/>
        <v>28</v>
      </c>
      <c r="R262" s="9">
        <f t="shared" si="40"/>
        <v>-2.1800000000000002</v>
      </c>
    </row>
    <row r="263" spans="1:18" x14ac:dyDescent="0.35">
      <c r="A263" s="3" t="s">
        <v>8</v>
      </c>
      <c r="B263" s="3">
        <v>262</v>
      </c>
      <c r="C263" s="3">
        <v>5</v>
      </c>
      <c r="D263" s="3">
        <v>20</v>
      </c>
      <c r="E263" s="3" t="s">
        <v>34</v>
      </c>
      <c r="F263" s="22">
        <f t="shared" si="41"/>
        <v>20</v>
      </c>
      <c r="G263" s="22">
        <f t="shared" si="42"/>
        <v>5</v>
      </c>
      <c r="H263" s="22">
        <f t="shared" si="43"/>
        <v>20</v>
      </c>
      <c r="I263" s="9">
        <f t="shared" si="44"/>
        <v>14</v>
      </c>
      <c r="J263" s="9">
        <f t="shared" si="36"/>
        <v>14</v>
      </c>
      <c r="K263" s="10">
        <f t="shared" si="37"/>
        <v>196</v>
      </c>
      <c r="L263" s="9" t="str" cm="1">
        <f t="array" ref="L263">IF(D263&lt;&gt;"",IF(AND(H263&gt;=40,I263&gt;=30),IF(AND($N$2&gt;=$T$2,$N$2&lt;=$U$2),_xlfn.IFS(P263&gt;=$AD$2,$AD$1,P263&gt;=$AC$2,$AC$1,P263&gt;=$AB$2,$AB$1,P263&gt;=$AA$2,$AA$1,P263&gt;=$Z$2,$Z$1,P263&gt;=$Y$2,$Y$1,P263&gt;=$X$2,$X$1,P263&gt;=$W$2,$W$1,P263&lt;$W$2,$V$1),(IF(AND($N$2&gt;=$T$3,$N$2&lt;$U$3),_xlfn.IFS(P263&gt;=$AD$3,$AD$1,P263&gt;=$AC$3,$AC$1,P263&gt;=$AB$3,$AB$1,P263&gt;=$AA$3,$AA$1,P263&gt;=$Z$3,$Z$1,P263&gt;=$Y$3,$Y$1,P263&gt;=$X$3,$X$1,P263&gt;=$W$3,$W$1,P263&lt;$W$2,$V$1),(IF(AND($N$2&gt;=$T$4,$N$2&lt;$U$4),_xlfn.IFS(P263&gt;=$AD$4,$AD$1,P263&gt;=$AC$4,$AC$1,P263&gt;=$AB$4,$AB$1,P263&gt;=$AA$4,$AA$1,P263&gt;=$Z$4,$Z$1,P263&gt;=$Y$4,$Y$1,P263&gt;=$X$4,$X$1,P263&gt;=$W$4,$W$1,P263&lt;$W$2,$V$1),(IF(AND($N$2&gt;=$T$5,$N$2&lt;$U$5),_xlfn.IFS(P263&gt;=$AD$5,$AD$1,P263&gt;=$AC$5,$AC$1,P263&gt;=$AB$5,$AB$1,P263&gt;=$AA$5,$AA$1,P263&gt;=$Z$5,$Z$1,P263&gt;=$Y$5,$Y$1,P263&gt;=$X$5,$X$1,P263&gt;=$W$5,$W$1,P263&lt;$W$2,$V$1),(IF(AND($N$2&gt;=$T$6,$N$2&lt;$U$6),_xlfn.IFS(P263&gt;=$AD$6,$AD$1,P263&gt;=$AC$6,$AC$1,P263&gt;=$AB$6,$AB$1,P263&gt;=$AA$6,$AA$1,P263&gt;=$Z$6,$Z$1,P263&gt;=$Y$6,$Y$1,P263&gt;=$X$6,$X$1,P263&gt;=$W$6,$W$1,P263&lt;$W$2,$V$1),(IF(AND($N$2&gt;=$T$7,$N$2&lt;$U$7),_xlfn.IFS(P263&gt;=$AD$7,$AD$1,P263&gt;=$AC$7,$AC$1,P263&gt;=$AB$7,$AB$1,P263&gt;=$AA$7,$AA$1,P263&gt;=$Z$7,$Z$1,P263&gt;=$Y$7,$Y$1,P263&gt;=$X$7,$X$1,P263&gt;=$W$7,$W$1,P263&lt;$W$2,$V$1),(IF(AND($N$2&gt;=$T$8,$N$2&lt;$U$8),_xlfn.IFS(P263&gt;=$AD$8,$AD$1,P263&gt;=$AC$8,$AC$1,P263&gt;=$AB$8,$AB$1,P263&gt;=$AA$8,$AA$1,P263&gt;=$Z$8,$Z$1,P263&gt;=$Y$8,$Y$1,P263&gt;=$X$8,$X$1,P263&gt;=$W$8,$W$1,P263&lt;$W$2,$V$1),(IF(AND($N$2&gt;=$T$9,$N$2&lt;$U$9),_xlfn.IFS(P263&gt;=$AD$9,$AD$1,P263&gt;=$AC$9,$AC$1,P263&gt;=$AB$9,$AB$1,P263&gt;=$AA$9,$AA$1,P263&gt;=$Z$9,$Z$1,P263&gt;=$Y$9,$Y$1,P263&gt;=$X$9,$X$1,P263&gt;=$W$9,$W$1),$W$1))))))))))))))),IF(AND($N$2&gt;=$T$2,$N$2&lt;=$U$2),IF(P263&gt;=$W$2,$W$1,$V$1),IF(AND($N$2&gt;=$T$3,$N$2&lt;$U$3),IF(P263&gt;=$W$3,$W$1,$V$1),IF(AND($N$2&gt;=$T$4,$N$2&lt;$U$4),IF(P263&gt;=$W$4,$W$1,$V$1),IF(AND($N$2&gt;=$T$5,$N$2&lt;$U$5),IF(P263&gt;=$W$5,$W$1,$V$1),IF(AND($N$2&gt;=$T$6,$N$2&lt;$U$6),IF(P263&gt;=$W$6,$W$1,$V$1),IF(AND($N$2&gt;=$T$7,$N$2&lt;$U$7),IF(P263&gt;=$W$7,$W$1,$V$1),IF(AND($N$2&gt;=$T$8,$N$2&lt;$U$8),IF(P263&gt;=$W$8,$W$1,$V$1),IF(AND($N$2&gt;=$T$9,$N$2&lt;$U$9),IF(P263&gt;=$W$9,$W$1,$V$1),""))))))))),"")</f>
        <v>FF</v>
      </c>
      <c r="M263" s="9" t="str" cm="1">
        <f t="array" ref="M263">IF(E263&lt;&gt;"",IF(AND(E263&lt;&gt;"GR",E263&gt;=40,J263&gt;=30),_xlfn.IFS(Q263&gt;=$AG$2,$AD$19,Q263&gt;=$AG$3,$AC$19,Q263&gt;=$AG$4,$AB$19,Q263&gt;=$AG$5,$AA$19,Q263&gt;=$AG$6,$Z$19,Q263&gt;=$AG$7,$Y$19,Q263&gt;=$AG$8,$X$19,Q263&gt;=$AG$9,$V$19),L263),"")</f>
        <v>FF</v>
      </c>
      <c r="N263" s="9"/>
      <c r="O263" s="9"/>
      <c r="P263" s="9">
        <f t="shared" si="38"/>
        <v>28</v>
      </c>
      <c r="Q263" s="9">
        <f t="shared" si="39"/>
        <v>28</v>
      </c>
      <c r="R263" s="9">
        <f t="shared" si="40"/>
        <v>-2.2400000000000002</v>
      </c>
    </row>
    <row r="264" spans="1:18" x14ac:dyDescent="0.35">
      <c r="A264" s="3" t="s">
        <v>8</v>
      </c>
      <c r="B264" s="3">
        <v>263</v>
      </c>
      <c r="C264" s="3">
        <v>9</v>
      </c>
      <c r="D264" s="3">
        <v>17</v>
      </c>
      <c r="E264" s="3" t="s">
        <v>34</v>
      </c>
      <c r="F264" s="22">
        <f t="shared" si="41"/>
        <v>17</v>
      </c>
      <c r="G264" s="22">
        <f t="shared" si="42"/>
        <v>9</v>
      </c>
      <c r="H264" s="22">
        <f t="shared" si="43"/>
        <v>17</v>
      </c>
      <c r="I264" s="9">
        <f t="shared" si="44"/>
        <v>13.799999999999999</v>
      </c>
      <c r="J264" s="9">
        <f t="shared" si="36"/>
        <v>13.8</v>
      </c>
      <c r="K264" s="10">
        <f t="shared" si="37"/>
        <v>190.43999999999997</v>
      </c>
      <c r="L264" s="9" t="str" cm="1">
        <f t="array" ref="L264">IF(D264&lt;&gt;"",IF(AND(H264&gt;=40,I264&gt;=30),IF(AND($N$2&gt;=$T$2,$N$2&lt;=$U$2),_xlfn.IFS(P264&gt;=$AD$2,$AD$1,P264&gt;=$AC$2,$AC$1,P264&gt;=$AB$2,$AB$1,P264&gt;=$AA$2,$AA$1,P264&gt;=$Z$2,$Z$1,P264&gt;=$Y$2,$Y$1,P264&gt;=$X$2,$X$1,P264&gt;=$W$2,$W$1,P264&lt;$W$2,$V$1),(IF(AND($N$2&gt;=$T$3,$N$2&lt;$U$3),_xlfn.IFS(P264&gt;=$AD$3,$AD$1,P264&gt;=$AC$3,$AC$1,P264&gt;=$AB$3,$AB$1,P264&gt;=$AA$3,$AA$1,P264&gt;=$Z$3,$Z$1,P264&gt;=$Y$3,$Y$1,P264&gt;=$X$3,$X$1,P264&gt;=$W$3,$W$1,P264&lt;$W$2,$V$1),(IF(AND($N$2&gt;=$T$4,$N$2&lt;$U$4),_xlfn.IFS(P264&gt;=$AD$4,$AD$1,P264&gt;=$AC$4,$AC$1,P264&gt;=$AB$4,$AB$1,P264&gt;=$AA$4,$AA$1,P264&gt;=$Z$4,$Z$1,P264&gt;=$Y$4,$Y$1,P264&gt;=$X$4,$X$1,P264&gt;=$W$4,$W$1,P264&lt;$W$2,$V$1),(IF(AND($N$2&gt;=$T$5,$N$2&lt;$U$5),_xlfn.IFS(P264&gt;=$AD$5,$AD$1,P264&gt;=$AC$5,$AC$1,P264&gt;=$AB$5,$AB$1,P264&gt;=$AA$5,$AA$1,P264&gt;=$Z$5,$Z$1,P264&gt;=$Y$5,$Y$1,P264&gt;=$X$5,$X$1,P264&gt;=$W$5,$W$1,P264&lt;$W$2,$V$1),(IF(AND($N$2&gt;=$T$6,$N$2&lt;$U$6),_xlfn.IFS(P264&gt;=$AD$6,$AD$1,P264&gt;=$AC$6,$AC$1,P264&gt;=$AB$6,$AB$1,P264&gt;=$AA$6,$AA$1,P264&gt;=$Z$6,$Z$1,P264&gt;=$Y$6,$Y$1,P264&gt;=$X$6,$X$1,P264&gt;=$W$6,$W$1,P264&lt;$W$2,$V$1),(IF(AND($N$2&gt;=$T$7,$N$2&lt;$U$7),_xlfn.IFS(P264&gt;=$AD$7,$AD$1,P264&gt;=$AC$7,$AC$1,P264&gt;=$AB$7,$AB$1,P264&gt;=$AA$7,$AA$1,P264&gt;=$Z$7,$Z$1,P264&gt;=$Y$7,$Y$1,P264&gt;=$X$7,$X$1,P264&gt;=$W$7,$W$1,P264&lt;$W$2,$V$1),(IF(AND($N$2&gt;=$T$8,$N$2&lt;$U$8),_xlfn.IFS(P264&gt;=$AD$8,$AD$1,P264&gt;=$AC$8,$AC$1,P264&gt;=$AB$8,$AB$1,P264&gt;=$AA$8,$AA$1,P264&gt;=$Z$8,$Z$1,P264&gt;=$Y$8,$Y$1,P264&gt;=$X$8,$X$1,P264&gt;=$W$8,$W$1,P264&lt;$W$2,$V$1),(IF(AND($N$2&gt;=$T$9,$N$2&lt;$U$9),_xlfn.IFS(P264&gt;=$AD$9,$AD$1,P264&gt;=$AC$9,$AC$1,P264&gt;=$AB$9,$AB$1,P264&gt;=$AA$9,$AA$1,P264&gt;=$Z$9,$Z$1,P264&gt;=$Y$9,$Y$1,P264&gt;=$X$9,$X$1,P264&gt;=$W$9,$W$1),$W$1))))))))))))))),IF(AND($N$2&gt;=$T$2,$N$2&lt;=$U$2),IF(P264&gt;=$W$2,$W$1,$V$1),IF(AND($N$2&gt;=$T$3,$N$2&lt;$U$3),IF(P264&gt;=$W$3,$W$1,$V$1),IF(AND($N$2&gt;=$T$4,$N$2&lt;$U$4),IF(P264&gt;=$W$4,$W$1,$V$1),IF(AND($N$2&gt;=$T$5,$N$2&lt;$U$5),IF(P264&gt;=$W$5,$W$1,$V$1),IF(AND($N$2&gt;=$T$6,$N$2&lt;$U$6),IF(P264&gt;=$W$6,$W$1,$V$1),IF(AND($N$2&gt;=$T$7,$N$2&lt;$U$7),IF(P264&gt;=$W$7,$W$1,$V$1),IF(AND($N$2&gt;=$T$8,$N$2&lt;$U$8),IF(P264&gt;=$W$8,$W$1,$V$1),IF(AND($N$2&gt;=$T$9,$N$2&lt;$U$9),IF(P264&gt;=$W$9,$W$1,$V$1),""))))))))),"")</f>
        <v>FF</v>
      </c>
      <c r="M264" s="9" t="str" cm="1">
        <f t="array" ref="M264">IF(E264&lt;&gt;"",IF(AND(E264&lt;&gt;"GR",E264&gt;=40,J264&gt;=30),_xlfn.IFS(Q264&gt;=$AG$2,$AD$19,Q264&gt;=$AG$3,$AC$19,Q264&gt;=$AG$4,$AB$19,Q264&gt;=$AG$5,$AA$19,Q264&gt;=$AG$6,$Z$19,Q264&gt;=$AG$7,$Y$19,Q264&gt;=$AG$8,$X$19,Q264&gt;=$AG$9,$V$19),L264),"")</f>
        <v>FF</v>
      </c>
      <c r="N264" s="9"/>
      <c r="O264" s="9"/>
      <c r="P264" s="9">
        <f t="shared" si="38"/>
        <v>27</v>
      </c>
      <c r="Q264" s="9">
        <f t="shared" si="39"/>
        <v>27</v>
      </c>
      <c r="R264" s="9">
        <f t="shared" si="40"/>
        <v>-2.2599999999999998</v>
      </c>
    </row>
    <row r="265" spans="1:18" x14ac:dyDescent="0.35">
      <c r="A265" s="3" t="s">
        <v>8</v>
      </c>
      <c r="B265" s="3">
        <v>264</v>
      </c>
      <c r="C265" s="3">
        <v>11</v>
      </c>
      <c r="D265" s="3">
        <v>12</v>
      </c>
      <c r="E265" s="3">
        <v>15</v>
      </c>
      <c r="F265" s="22">
        <f t="shared" si="41"/>
        <v>15</v>
      </c>
      <c r="G265" s="22">
        <f t="shared" si="42"/>
        <v>11</v>
      </c>
      <c r="H265" s="22">
        <f t="shared" si="43"/>
        <v>12</v>
      </c>
      <c r="I265" s="9">
        <f t="shared" si="44"/>
        <v>11.6</v>
      </c>
      <c r="J265" s="9">
        <f t="shared" si="36"/>
        <v>13.4</v>
      </c>
      <c r="K265" s="10">
        <f t="shared" si="37"/>
        <v>134.56</v>
      </c>
      <c r="L265" s="9" t="str" cm="1">
        <f t="array" ref="L265">IF(D265&lt;&gt;"",IF(AND(H265&gt;=40,I265&gt;=30),IF(AND($N$2&gt;=$T$2,$N$2&lt;=$U$2),_xlfn.IFS(P265&gt;=$AD$2,$AD$1,P265&gt;=$AC$2,$AC$1,P265&gt;=$AB$2,$AB$1,P265&gt;=$AA$2,$AA$1,P265&gt;=$Z$2,$Z$1,P265&gt;=$Y$2,$Y$1,P265&gt;=$X$2,$X$1,P265&gt;=$W$2,$W$1,P265&lt;$W$2,$V$1),(IF(AND($N$2&gt;=$T$3,$N$2&lt;$U$3),_xlfn.IFS(P265&gt;=$AD$3,$AD$1,P265&gt;=$AC$3,$AC$1,P265&gt;=$AB$3,$AB$1,P265&gt;=$AA$3,$AA$1,P265&gt;=$Z$3,$Z$1,P265&gt;=$Y$3,$Y$1,P265&gt;=$X$3,$X$1,P265&gt;=$W$3,$W$1,P265&lt;$W$2,$V$1),(IF(AND($N$2&gt;=$T$4,$N$2&lt;$U$4),_xlfn.IFS(P265&gt;=$AD$4,$AD$1,P265&gt;=$AC$4,$AC$1,P265&gt;=$AB$4,$AB$1,P265&gt;=$AA$4,$AA$1,P265&gt;=$Z$4,$Z$1,P265&gt;=$Y$4,$Y$1,P265&gt;=$X$4,$X$1,P265&gt;=$W$4,$W$1,P265&lt;$W$2,$V$1),(IF(AND($N$2&gt;=$T$5,$N$2&lt;$U$5),_xlfn.IFS(P265&gt;=$AD$5,$AD$1,P265&gt;=$AC$5,$AC$1,P265&gt;=$AB$5,$AB$1,P265&gt;=$AA$5,$AA$1,P265&gt;=$Z$5,$Z$1,P265&gt;=$Y$5,$Y$1,P265&gt;=$X$5,$X$1,P265&gt;=$W$5,$W$1,P265&lt;$W$2,$V$1),(IF(AND($N$2&gt;=$T$6,$N$2&lt;$U$6),_xlfn.IFS(P265&gt;=$AD$6,$AD$1,P265&gt;=$AC$6,$AC$1,P265&gt;=$AB$6,$AB$1,P265&gt;=$AA$6,$AA$1,P265&gt;=$Z$6,$Z$1,P265&gt;=$Y$6,$Y$1,P265&gt;=$X$6,$X$1,P265&gt;=$W$6,$W$1,P265&lt;$W$2,$V$1),(IF(AND($N$2&gt;=$T$7,$N$2&lt;$U$7),_xlfn.IFS(P265&gt;=$AD$7,$AD$1,P265&gt;=$AC$7,$AC$1,P265&gt;=$AB$7,$AB$1,P265&gt;=$AA$7,$AA$1,P265&gt;=$Z$7,$Z$1,P265&gt;=$Y$7,$Y$1,P265&gt;=$X$7,$X$1,P265&gt;=$W$7,$W$1,P265&lt;$W$2,$V$1),(IF(AND($N$2&gt;=$T$8,$N$2&lt;$U$8),_xlfn.IFS(P265&gt;=$AD$8,$AD$1,P265&gt;=$AC$8,$AC$1,P265&gt;=$AB$8,$AB$1,P265&gt;=$AA$8,$AA$1,P265&gt;=$Z$8,$Z$1,P265&gt;=$Y$8,$Y$1,P265&gt;=$X$8,$X$1,P265&gt;=$W$8,$W$1,P265&lt;$W$2,$V$1),(IF(AND($N$2&gt;=$T$9,$N$2&lt;$U$9),_xlfn.IFS(P265&gt;=$AD$9,$AD$1,P265&gt;=$AC$9,$AC$1,P265&gt;=$AB$9,$AB$1,P265&gt;=$AA$9,$AA$1,P265&gt;=$Z$9,$Z$1,P265&gt;=$Y$9,$Y$1,P265&gt;=$X$9,$X$1,P265&gt;=$W$9,$W$1),$W$1))))))))))))))),IF(AND($N$2&gt;=$T$2,$N$2&lt;=$U$2),IF(P265&gt;=$W$2,$W$1,$V$1),IF(AND($N$2&gt;=$T$3,$N$2&lt;$U$3),IF(P265&gt;=$W$3,$W$1,$V$1),IF(AND($N$2&gt;=$T$4,$N$2&lt;$U$4),IF(P265&gt;=$W$4,$W$1,$V$1),IF(AND($N$2&gt;=$T$5,$N$2&lt;$U$5),IF(P265&gt;=$W$5,$W$1,$V$1),IF(AND($N$2&gt;=$T$6,$N$2&lt;$U$6),IF(P265&gt;=$W$6,$W$1,$V$1),IF(AND($N$2&gt;=$T$7,$N$2&lt;$U$7),IF(P265&gt;=$W$7,$W$1,$V$1),IF(AND($N$2&gt;=$T$8,$N$2&lt;$U$8),IF(P265&gt;=$W$8,$W$1,$V$1),IF(AND($N$2&gt;=$T$9,$N$2&lt;$U$9),IF(P265&gt;=$W$9,$W$1,$V$1),""))))))))),"")</f>
        <v>FF</v>
      </c>
      <c r="M265" s="9" t="str" cm="1">
        <f t="array" ref="M265">IF(E265&lt;&gt;"",IF(AND(E265&lt;&gt;"GR",E265&gt;=40,J265&gt;=30),_xlfn.IFS(Q265&gt;=$AG$2,$AD$19,Q265&gt;=$AG$3,$AC$19,Q265&gt;=$AG$4,$AB$19,Q265&gt;=$AG$5,$AA$19,Q265&gt;=$AG$6,$Z$19,Q265&gt;=$AG$7,$Y$19,Q265&gt;=$AG$8,$X$19,Q265&gt;=$AG$9,$V$19),L265),"")</f>
        <v>FF</v>
      </c>
      <c r="N265" s="9"/>
      <c r="O265" s="9"/>
      <c r="P265" s="9">
        <f t="shared" si="38"/>
        <v>26</v>
      </c>
      <c r="Q265" s="9">
        <f t="shared" si="39"/>
        <v>27</v>
      </c>
      <c r="R265" s="9">
        <f t="shared" si="40"/>
        <v>-2.41</v>
      </c>
    </row>
    <row r="266" spans="1:18" x14ac:dyDescent="0.35">
      <c r="A266" s="3" t="s">
        <v>8</v>
      </c>
      <c r="B266" s="3">
        <v>265</v>
      </c>
      <c r="C266" s="3" t="s">
        <v>34</v>
      </c>
      <c r="D266" s="3">
        <v>20</v>
      </c>
      <c r="E266" s="3" t="s">
        <v>34</v>
      </c>
      <c r="F266" s="22">
        <f t="shared" si="41"/>
        <v>20</v>
      </c>
      <c r="G266" s="22">
        <f t="shared" si="42"/>
        <v>0</v>
      </c>
      <c r="H266" s="22">
        <f t="shared" si="43"/>
        <v>20</v>
      </c>
      <c r="I266" s="9">
        <f t="shared" si="44"/>
        <v>12</v>
      </c>
      <c r="J266" s="9">
        <f t="shared" si="36"/>
        <v>12</v>
      </c>
      <c r="K266" s="10">
        <f t="shared" si="37"/>
        <v>144</v>
      </c>
      <c r="L266" s="9" t="str" cm="1">
        <f t="array" ref="L266">IF(D266&lt;&gt;"",IF(AND(H266&gt;=40,I266&gt;=30),IF(AND($N$2&gt;=$T$2,$N$2&lt;=$U$2),_xlfn.IFS(P266&gt;=$AD$2,$AD$1,P266&gt;=$AC$2,$AC$1,P266&gt;=$AB$2,$AB$1,P266&gt;=$AA$2,$AA$1,P266&gt;=$Z$2,$Z$1,P266&gt;=$Y$2,$Y$1,P266&gt;=$X$2,$X$1,P266&gt;=$W$2,$W$1,P266&lt;$W$2,$V$1),(IF(AND($N$2&gt;=$T$3,$N$2&lt;$U$3),_xlfn.IFS(P266&gt;=$AD$3,$AD$1,P266&gt;=$AC$3,$AC$1,P266&gt;=$AB$3,$AB$1,P266&gt;=$AA$3,$AA$1,P266&gt;=$Z$3,$Z$1,P266&gt;=$Y$3,$Y$1,P266&gt;=$X$3,$X$1,P266&gt;=$W$3,$W$1,P266&lt;$W$2,$V$1),(IF(AND($N$2&gt;=$T$4,$N$2&lt;$U$4),_xlfn.IFS(P266&gt;=$AD$4,$AD$1,P266&gt;=$AC$4,$AC$1,P266&gt;=$AB$4,$AB$1,P266&gt;=$AA$4,$AA$1,P266&gt;=$Z$4,$Z$1,P266&gt;=$Y$4,$Y$1,P266&gt;=$X$4,$X$1,P266&gt;=$W$4,$W$1,P266&lt;$W$2,$V$1),(IF(AND($N$2&gt;=$T$5,$N$2&lt;$U$5),_xlfn.IFS(P266&gt;=$AD$5,$AD$1,P266&gt;=$AC$5,$AC$1,P266&gt;=$AB$5,$AB$1,P266&gt;=$AA$5,$AA$1,P266&gt;=$Z$5,$Z$1,P266&gt;=$Y$5,$Y$1,P266&gt;=$X$5,$X$1,P266&gt;=$W$5,$W$1,P266&lt;$W$2,$V$1),(IF(AND($N$2&gt;=$T$6,$N$2&lt;$U$6),_xlfn.IFS(P266&gt;=$AD$6,$AD$1,P266&gt;=$AC$6,$AC$1,P266&gt;=$AB$6,$AB$1,P266&gt;=$AA$6,$AA$1,P266&gt;=$Z$6,$Z$1,P266&gt;=$Y$6,$Y$1,P266&gt;=$X$6,$X$1,P266&gt;=$W$6,$W$1,P266&lt;$W$2,$V$1),(IF(AND($N$2&gt;=$T$7,$N$2&lt;$U$7),_xlfn.IFS(P266&gt;=$AD$7,$AD$1,P266&gt;=$AC$7,$AC$1,P266&gt;=$AB$7,$AB$1,P266&gt;=$AA$7,$AA$1,P266&gt;=$Z$7,$Z$1,P266&gt;=$Y$7,$Y$1,P266&gt;=$X$7,$X$1,P266&gt;=$W$7,$W$1,P266&lt;$W$2,$V$1),(IF(AND($N$2&gt;=$T$8,$N$2&lt;$U$8),_xlfn.IFS(P266&gt;=$AD$8,$AD$1,P266&gt;=$AC$8,$AC$1,P266&gt;=$AB$8,$AB$1,P266&gt;=$AA$8,$AA$1,P266&gt;=$Z$8,$Z$1,P266&gt;=$Y$8,$Y$1,P266&gt;=$X$8,$X$1,P266&gt;=$W$8,$W$1,P266&lt;$W$2,$V$1),(IF(AND($N$2&gt;=$T$9,$N$2&lt;$U$9),_xlfn.IFS(P266&gt;=$AD$9,$AD$1,P266&gt;=$AC$9,$AC$1,P266&gt;=$AB$9,$AB$1,P266&gt;=$AA$9,$AA$1,P266&gt;=$Z$9,$Z$1,P266&gt;=$Y$9,$Y$1,P266&gt;=$X$9,$X$1,P266&gt;=$W$9,$W$1),$W$1))))))))))))))),IF(AND($N$2&gt;=$T$2,$N$2&lt;=$U$2),IF(P266&gt;=$W$2,$W$1,$V$1),IF(AND($N$2&gt;=$T$3,$N$2&lt;$U$3),IF(P266&gt;=$W$3,$W$1,$V$1),IF(AND($N$2&gt;=$T$4,$N$2&lt;$U$4),IF(P266&gt;=$W$4,$W$1,$V$1),IF(AND($N$2&gt;=$T$5,$N$2&lt;$U$5),IF(P266&gt;=$W$5,$W$1,$V$1),IF(AND($N$2&gt;=$T$6,$N$2&lt;$U$6),IF(P266&gt;=$W$6,$W$1,$V$1),IF(AND($N$2&gt;=$T$7,$N$2&lt;$U$7),IF(P266&gt;=$W$7,$W$1,$V$1),IF(AND($N$2&gt;=$T$8,$N$2&lt;$U$8),IF(P266&gt;=$W$8,$W$1,$V$1),IF(AND($N$2&gt;=$T$9,$N$2&lt;$U$9),IF(P266&gt;=$W$9,$W$1,$V$1),""))))))))),"")</f>
        <v>FF</v>
      </c>
      <c r="M266" s="9" t="str" cm="1">
        <f t="array" ref="M266">IF(E266&lt;&gt;"",IF(AND(E266&lt;&gt;"GR",E266&gt;=40,J266&gt;=30),_xlfn.IFS(Q266&gt;=$AG$2,$AD$19,Q266&gt;=$AG$3,$AC$19,Q266&gt;=$AG$4,$AB$19,Q266&gt;=$AG$5,$AA$19,Q266&gt;=$AG$6,$Z$19,Q266&gt;=$AG$7,$Y$19,Q266&gt;=$AG$8,$X$19,Q266&gt;=$AG$9,$V$19),L266),"")</f>
        <v>FF</v>
      </c>
      <c r="N266" s="9"/>
      <c r="O266" s="9"/>
      <c r="P266" s="9">
        <f t="shared" si="38"/>
        <v>26</v>
      </c>
      <c r="Q266" s="9">
        <f t="shared" si="39"/>
        <v>26</v>
      </c>
      <c r="R266" s="9">
        <f t="shared" si="40"/>
        <v>-2.38</v>
      </c>
    </row>
    <row r="267" spans="1:18" x14ac:dyDescent="0.35">
      <c r="A267" s="3" t="s">
        <v>8</v>
      </c>
      <c r="B267" s="3">
        <v>266</v>
      </c>
      <c r="C267" s="3">
        <v>4</v>
      </c>
      <c r="D267" s="3">
        <v>15</v>
      </c>
      <c r="E267" s="3">
        <v>17</v>
      </c>
      <c r="F267" s="22">
        <f t="shared" si="41"/>
        <v>17</v>
      </c>
      <c r="G267" s="22">
        <f t="shared" si="42"/>
        <v>4</v>
      </c>
      <c r="H267" s="22">
        <f t="shared" si="43"/>
        <v>15</v>
      </c>
      <c r="I267" s="9">
        <f t="shared" si="44"/>
        <v>10.6</v>
      </c>
      <c r="J267" s="9">
        <f t="shared" si="36"/>
        <v>11.8</v>
      </c>
      <c r="K267" s="10">
        <f t="shared" si="37"/>
        <v>112.36</v>
      </c>
      <c r="L267" s="9" t="str" cm="1">
        <f t="array" ref="L267">IF(D267&lt;&gt;"",IF(AND(H267&gt;=40,I267&gt;=30),IF(AND($N$2&gt;=$T$2,$N$2&lt;=$U$2),_xlfn.IFS(P267&gt;=$AD$2,$AD$1,P267&gt;=$AC$2,$AC$1,P267&gt;=$AB$2,$AB$1,P267&gt;=$AA$2,$AA$1,P267&gt;=$Z$2,$Z$1,P267&gt;=$Y$2,$Y$1,P267&gt;=$X$2,$X$1,P267&gt;=$W$2,$W$1,P267&lt;$W$2,$V$1),(IF(AND($N$2&gt;=$T$3,$N$2&lt;$U$3),_xlfn.IFS(P267&gt;=$AD$3,$AD$1,P267&gt;=$AC$3,$AC$1,P267&gt;=$AB$3,$AB$1,P267&gt;=$AA$3,$AA$1,P267&gt;=$Z$3,$Z$1,P267&gt;=$Y$3,$Y$1,P267&gt;=$X$3,$X$1,P267&gt;=$W$3,$W$1,P267&lt;$W$2,$V$1),(IF(AND($N$2&gt;=$T$4,$N$2&lt;$U$4),_xlfn.IFS(P267&gt;=$AD$4,$AD$1,P267&gt;=$AC$4,$AC$1,P267&gt;=$AB$4,$AB$1,P267&gt;=$AA$4,$AA$1,P267&gt;=$Z$4,$Z$1,P267&gt;=$Y$4,$Y$1,P267&gt;=$X$4,$X$1,P267&gt;=$W$4,$W$1,P267&lt;$W$2,$V$1),(IF(AND($N$2&gt;=$T$5,$N$2&lt;$U$5),_xlfn.IFS(P267&gt;=$AD$5,$AD$1,P267&gt;=$AC$5,$AC$1,P267&gt;=$AB$5,$AB$1,P267&gt;=$AA$5,$AA$1,P267&gt;=$Z$5,$Z$1,P267&gt;=$Y$5,$Y$1,P267&gt;=$X$5,$X$1,P267&gt;=$W$5,$W$1,P267&lt;$W$2,$V$1),(IF(AND($N$2&gt;=$T$6,$N$2&lt;$U$6),_xlfn.IFS(P267&gt;=$AD$6,$AD$1,P267&gt;=$AC$6,$AC$1,P267&gt;=$AB$6,$AB$1,P267&gt;=$AA$6,$AA$1,P267&gt;=$Z$6,$Z$1,P267&gt;=$Y$6,$Y$1,P267&gt;=$X$6,$X$1,P267&gt;=$W$6,$W$1,P267&lt;$W$2,$V$1),(IF(AND($N$2&gt;=$T$7,$N$2&lt;$U$7),_xlfn.IFS(P267&gt;=$AD$7,$AD$1,P267&gt;=$AC$7,$AC$1,P267&gt;=$AB$7,$AB$1,P267&gt;=$AA$7,$AA$1,P267&gt;=$Z$7,$Z$1,P267&gt;=$Y$7,$Y$1,P267&gt;=$X$7,$X$1,P267&gt;=$W$7,$W$1,P267&lt;$W$2,$V$1),(IF(AND($N$2&gt;=$T$8,$N$2&lt;$U$8),_xlfn.IFS(P267&gt;=$AD$8,$AD$1,P267&gt;=$AC$8,$AC$1,P267&gt;=$AB$8,$AB$1,P267&gt;=$AA$8,$AA$1,P267&gt;=$Z$8,$Z$1,P267&gt;=$Y$8,$Y$1,P267&gt;=$X$8,$X$1,P267&gt;=$W$8,$W$1,P267&lt;$W$2,$V$1),(IF(AND($N$2&gt;=$T$9,$N$2&lt;$U$9),_xlfn.IFS(P267&gt;=$AD$9,$AD$1,P267&gt;=$AC$9,$AC$1,P267&gt;=$AB$9,$AB$1,P267&gt;=$AA$9,$AA$1,P267&gt;=$Z$9,$Z$1,P267&gt;=$Y$9,$Y$1,P267&gt;=$X$9,$X$1,P267&gt;=$W$9,$W$1),$W$1))))))))))))))),IF(AND($N$2&gt;=$T$2,$N$2&lt;=$U$2),IF(P267&gt;=$W$2,$W$1,$V$1),IF(AND($N$2&gt;=$T$3,$N$2&lt;$U$3),IF(P267&gt;=$W$3,$W$1,$V$1),IF(AND($N$2&gt;=$T$4,$N$2&lt;$U$4),IF(P267&gt;=$W$4,$W$1,$V$1),IF(AND($N$2&gt;=$T$5,$N$2&lt;$U$5),IF(P267&gt;=$W$5,$W$1,$V$1),IF(AND($N$2&gt;=$T$6,$N$2&lt;$U$6),IF(P267&gt;=$W$6,$W$1,$V$1),IF(AND($N$2&gt;=$T$7,$N$2&lt;$U$7),IF(P267&gt;=$W$7,$W$1,$V$1),IF(AND($N$2&gt;=$T$8,$N$2&lt;$U$8),IF(P267&gt;=$W$8,$W$1,$V$1),IF(AND($N$2&gt;=$T$9,$N$2&lt;$U$9),IF(P267&gt;=$W$9,$W$1,$V$1),""))))))))),"")</f>
        <v>FF</v>
      </c>
      <c r="M267" s="9" t="str" cm="1">
        <f t="array" ref="M267">IF(E267&lt;&gt;"",IF(AND(E267&lt;&gt;"GR",E267&gt;=40,J267&gt;=30),_xlfn.IFS(Q267&gt;=$AG$2,$AD$19,Q267&gt;=$AG$3,$AC$19,Q267&gt;=$AG$4,$AB$19,Q267&gt;=$AG$5,$AA$19,Q267&gt;=$AG$6,$Z$19,Q267&gt;=$AG$7,$Y$19,Q267&gt;=$AG$8,$X$19,Q267&gt;=$AG$9,$V$19),L267),"")</f>
        <v>FF</v>
      </c>
      <c r="N267" s="9"/>
      <c r="O267" s="9"/>
      <c r="P267" s="9">
        <f t="shared" si="38"/>
        <v>25</v>
      </c>
      <c r="Q267" s="9">
        <f t="shared" si="39"/>
        <v>26</v>
      </c>
      <c r="R267" s="9">
        <f t="shared" si="40"/>
        <v>-2.48</v>
      </c>
    </row>
    <row r="268" spans="1:18" x14ac:dyDescent="0.35">
      <c r="A268" s="3" t="s">
        <v>8</v>
      </c>
      <c r="B268" s="3">
        <v>267</v>
      </c>
      <c r="C268" s="3">
        <v>7</v>
      </c>
      <c r="D268" s="3">
        <v>15</v>
      </c>
      <c r="E268" s="3">
        <v>15</v>
      </c>
      <c r="F268" s="22">
        <f t="shared" si="41"/>
        <v>15</v>
      </c>
      <c r="G268" s="22">
        <f t="shared" si="42"/>
        <v>7</v>
      </c>
      <c r="H268" s="22">
        <f t="shared" si="43"/>
        <v>15</v>
      </c>
      <c r="I268" s="9">
        <f t="shared" si="44"/>
        <v>11.8</v>
      </c>
      <c r="J268" s="9">
        <f t="shared" si="36"/>
        <v>11.8</v>
      </c>
      <c r="K268" s="10">
        <f t="shared" si="37"/>
        <v>139.24</v>
      </c>
      <c r="L268" s="9" t="str" cm="1">
        <f t="array" ref="L268">IF(D268&lt;&gt;"",IF(AND(H268&gt;=40,I268&gt;=30),IF(AND($N$2&gt;=$T$2,$N$2&lt;=$U$2),_xlfn.IFS(P268&gt;=$AD$2,$AD$1,P268&gt;=$AC$2,$AC$1,P268&gt;=$AB$2,$AB$1,P268&gt;=$AA$2,$AA$1,P268&gt;=$Z$2,$Z$1,P268&gt;=$Y$2,$Y$1,P268&gt;=$X$2,$X$1,P268&gt;=$W$2,$W$1,P268&lt;$W$2,$V$1),(IF(AND($N$2&gt;=$T$3,$N$2&lt;$U$3),_xlfn.IFS(P268&gt;=$AD$3,$AD$1,P268&gt;=$AC$3,$AC$1,P268&gt;=$AB$3,$AB$1,P268&gt;=$AA$3,$AA$1,P268&gt;=$Z$3,$Z$1,P268&gt;=$Y$3,$Y$1,P268&gt;=$X$3,$X$1,P268&gt;=$W$3,$W$1,P268&lt;$W$2,$V$1),(IF(AND($N$2&gt;=$T$4,$N$2&lt;$U$4),_xlfn.IFS(P268&gt;=$AD$4,$AD$1,P268&gt;=$AC$4,$AC$1,P268&gt;=$AB$4,$AB$1,P268&gt;=$AA$4,$AA$1,P268&gt;=$Z$4,$Z$1,P268&gt;=$Y$4,$Y$1,P268&gt;=$X$4,$X$1,P268&gt;=$W$4,$W$1,P268&lt;$W$2,$V$1),(IF(AND($N$2&gt;=$T$5,$N$2&lt;$U$5),_xlfn.IFS(P268&gt;=$AD$5,$AD$1,P268&gt;=$AC$5,$AC$1,P268&gt;=$AB$5,$AB$1,P268&gt;=$AA$5,$AA$1,P268&gt;=$Z$5,$Z$1,P268&gt;=$Y$5,$Y$1,P268&gt;=$X$5,$X$1,P268&gt;=$W$5,$W$1,P268&lt;$W$2,$V$1),(IF(AND($N$2&gt;=$T$6,$N$2&lt;$U$6),_xlfn.IFS(P268&gt;=$AD$6,$AD$1,P268&gt;=$AC$6,$AC$1,P268&gt;=$AB$6,$AB$1,P268&gt;=$AA$6,$AA$1,P268&gt;=$Z$6,$Z$1,P268&gt;=$Y$6,$Y$1,P268&gt;=$X$6,$X$1,P268&gt;=$W$6,$W$1,P268&lt;$W$2,$V$1),(IF(AND($N$2&gt;=$T$7,$N$2&lt;$U$7),_xlfn.IFS(P268&gt;=$AD$7,$AD$1,P268&gt;=$AC$7,$AC$1,P268&gt;=$AB$7,$AB$1,P268&gt;=$AA$7,$AA$1,P268&gt;=$Z$7,$Z$1,P268&gt;=$Y$7,$Y$1,P268&gt;=$X$7,$X$1,P268&gt;=$W$7,$W$1,P268&lt;$W$2,$V$1),(IF(AND($N$2&gt;=$T$8,$N$2&lt;$U$8),_xlfn.IFS(P268&gt;=$AD$8,$AD$1,P268&gt;=$AC$8,$AC$1,P268&gt;=$AB$8,$AB$1,P268&gt;=$AA$8,$AA$1,P268&gt;=$Z$8,$Z$1,P268&gt;=$Y$8,$Y$1,P268&gt;=$X$8,$X$1,P268&gt;=$W$8,$W$1,P268&lt;$W$2,$V$1),(IF(AND($N$2&gt;=$T$9,$N$2&lt;$U$9),_xlfn.IFS(P268&gt;=$AD$9,$AD$1,P268&gt;=$AC$9,$AC$1,P268&gt;=$AB$9,$AB$1,P268&gt;=$AA$9,$AA$1,P268&gt;=$Z$9,$Z$1,P268&gt;=$Y$9,$Y$1,P268&gt;=$X$9,$X$1,P268&gt;=$W$9,$W$1),$W$1))))))))))))))),IF(AND($N$2&gt;=$T$2,$N$2&lt;=$U$2),IF(P268&gt;=$W$2,$W$1,$V$1),IF(AND($N$2&gt;=$T$3,$N$2&lt;$U$3),IF(P268&gt;=$W$3,$W$1,$V$1),IF(AND($N$2&gt;=$T$4,$N$2&lt;$U$4),IF(P268&gt;=$W$4,$W$1,$V$1),IF(AND($N$2&gt;=$T$5,$N$2&lt;$U$5),IF(P268&gt;=$W$5,$W$1,$V$1),IF(AND($N$2&gt;=$T$6,$N$2&lt;$U$6),IF(P268&gt;=$W$6,$W$1,$V$1),IF(AND($N$2&gt;=$T$7,$N$2&lt;$U$7),IF(P268&gt;=$W$7,$W$1,$V$1),IF(AND($N$2&gt;=$T$8,$N$2&lt;$U$8),IF(P268&gt;=$W$8,$W$1,$V$1),IF(AND($N$2&gt;=$T$9,$N$2&lt;$U$9),IF(P268&gt;=$W$9,$W$1,$V$1),""))))))))),"")</f>
        <v>FF</v>
      </c>
      <c r="M268" s="9" t="str" cm="1">
        <f t="array" ref="M268">IF(E268&lt;&gt;"",IF(AND(E268&lt;&gt;"GR",E268&gt;=40,J268&gt;=30),_xlfn.IFS(Q268&gt;=$AG$2,$AD$19,Q268&gt;=$AG$3,$AC$19,Q268&gt;=$AG$4,$AB$19,Q268&gt;=$AG$5,$AA$19,Q268&gt;=$AG$6,$Z$19,Q268&gt;=$AG$7,$Y$19,Q268&gt;=$AG$8,$X$19,Q268&gt;=$AG$9,$V$19),L268),"")</f>
        <v>FF</v>
      </c>
      <c r="N268" s="9"/>
      <c r="O268" s="9"/>
      <c r="P268" s="9">
        <f t="shared" si="38"/>
        <v>26</v>
      </c>
      <c r="Q268" s="9">
        <f t="shared" si="39"/>
        <v>26</v>
      </c>
      <c r="R268" s="9">
        <f t="shared" si="40"/>
        <v>-2.4</v>
      </c>
    </row>
    <row r="269" spans="1:18" x14ac:dyDescent="0.35">
      <c r="A269" s="3" t="s">
        <v>8</v>
      </c>
      <c r="B269" s="3">
        <v>268</v>
      </c>
      <c r="C269" s="3">
        <v>20</v>
      </c>
      <c r="D269" s="3">
        <v>7</v>
      </c>
      <c r="E269" s="3">
        <v>6</v>
      </c>
      <c r="F269" s="22">
        <f t="shared" si="41"/>
        <v>6</v>
      </c>
      <c r="G269" s="22">
        <f t="shared" si="42"/>
        <v>20</v>
      </c>
      <c r="H269" s="22">
        <f t="shared" si="43"/>
        <v>7</v>
      </c>
      <c r="I269" s="9">
        <f t="shared" si="44"/>
        <v>12.2</v>
      </c>
      <c r="J269" s="9">
        <f t="shared" si="36"/>
        <v>11.6</v>
      </c>
      <c r="K269" s="10">
        <f t="shared" si="37"/>
        <v>148.83999999999997</v>
      </c>
      <c r="L269" s="9" t="str" cm="1">
        <f t="array" ref="L269">IF(D269&lt;&gt;"",IF(AND(H269&gt;=40,I269&gt;=30),IF(AND($N$2&gt;=$T$2,$N$2&lt;=$U$2),_xlfn.IFS(P269&gt;=$AD$2,$AD$1,P269&gt;=$AC$2,$AC$1,P269&gt;=$AB$2,$AB$1,P269&gt;=$AA$2,$AA$1,P269&gt;=$Z$2,$Z$1,P269&gt;=$Y$2,$Y$1,P269&gt;=$X$2,$X$1,P269&gt;=$W$2,$W$1,P269&lt;$W$2,$V$1),(IF(AND($N$2&gt;=$T$3,$N$2&lt;$U$3),_xlfn.IFS(P269&gt;=$AD$3,$AD$1,P269&gt;=$AC$3,$AC$1,P269&gt;=$AB$3,$AB$1,P269&gt;=$AA$3,$AA$1,P269&gt;=$Z$3,$Z$1,P269&gt;=$Y$3,$Y$1,P269&gt;=$X$3,$X$1,P269&gt;=$W$3,$W$1,P269&lt;$W$2,$V$1),(IF(AND($N$2&gt;=$T$4,$N$2&lt;$U$4),_xlfn.IFS(P269&gt;=$AD$4,$AD$1,P269&gt;=$AC$4,$AC$1,P269&gt;=$AB$4,$AB$1,P269&gt;=$AA$4,$AA$1,P269&gt;=$Z$4,$Z$1,P269&gt;=$Y$4,$Y$1,P269&gt;=$X$4,$X$1,P269&gt;=$W$4,$W$1,P269&lt;$W$2,$V$1),(IF(AND($N$2&gt;=$T$5,$N$2&lt;$U$5),_xlfn.IFS(P269&gt;=$AD$5,$AD$1,P269&gt;=$AC$5,$AC$1,P269&gt;=$AB$5,$AB$1,P269&gt;=$AA$5,$AA$1,P269&gt;=$Z$5,$Z$1,P269&gt;=$Y$5,$Y$1,P269&gt;=$X$5,$X$1,P269&gt;=$W$5,$W$1,P269&lt;$W$2,$V$1),(IF(AND($N$2&gt;=$T$6,$N$2&lt;$U$6),_xlfn.IFS(P269&gt;=$AD$6,$AD$1,P269&gt;=$AC$6,$AC$1,P269&gt;=$AB$6,$AB$1,P269&gt;=$AA$6,$AA$1,P269&gt;=$Z$6,$Z$1,P269&gt;=$Y$6,$Y$1,P269&gt;=$X$6,$X$1,P269&gt;=$W$6,$W$1,P269&lt;$W$2,$V$1),(IF(AND($N$2&gt;=$T$7,$N$2&lt;$U$7),_xlfn.IFS(P269&gt;=$AD$7,$AD$1,P269&gt;=$AC$7,$AC$1,P269&gt;=$AB$7,$AB$1,P269&gt;=$AA$7,$AA$1,P269&gt;=$Z$7,$Z$1,P269&gt;=$Y$7,$Y$1,P269&gt;=$X$7,$X$1,P269&gt;=$W$7,$W$1,P269&lt;$W$2,$V$1),(IF(AND($N$2&gt;=$T$8,$N$2&lt;$U$8),_xlfn.IFS(P269&gt;=$AD$8,$AD$1,P269&gt;=$AC$8,$AC$1,P269&gt;=$AB$8,$AB$1,P269&gt;=$AA$8,$AA$1,P269&gt;=$Z$8,$Z$1,P269&gt;=$Y$8,$Y$1,P269&gt;=$X$8,$X$1,P269&gt;=$W$8,$W$1,P269&lt;$W$2,$V$1),(IF(AND($N$2&gt;=$T$9,$N$2&lt;$U$9),_xlfn.IFS(P269&gt;=$AD$9,$AD$1,P269&gt;=$AC$9,$AC$1,P269&gt;=$AB$9,$AB$1,P269&gt;=$AA$9,$AA$1,P269&gt;=$Z$9,$Z$1,P269&gt;=$Y$9,$Y$1,P269&gt;=$X$9,$X$1,P269&gt;=$W$9,$W$1),$W$1))))))))))))))),IF(AND($N$2&gt;=$T$2,$N$2&lt;=$U$2),IF(P269&gt;=$W$2,$W$1,$V$1),IF(AND($N$2&gt;=$T$3,$N$2&lt;$U$3),IF(P269&gt;=$W$3,$W$1,$V$1),IF(AND($N$2&gt;=$T$4,$N$2&lt;$U$4),IF(P269&gt;=$W$4,$W$1,$V$1),IF(AND($N$2&gt;=$T$5,$N$2&lt;$U$5),IF(P269&gt;=$W$5,$W$1,$V$1),IF(AND($N$2&gt;=$T$6,$N$2&lt;$U$6),IF(P269&gt;=$W$6,$W$1,$V$1),IF(AND($N$2&gt;=$T$7,$N$2&lt;$U$7),IF(P269&gt;=$W$7,$W$1,$V$1),IF(AND($N$2&gt;=$T$8,$N$2&lt;$U$8),IF(P269&gt;=$W$8,$W$1,$V$1),IF(AND($N$2&gt;=$T$9,$N$2&lt;$U$9),IF(P269&gt;=$W$9,$W$1,$V$1),""))))))))),"")</f>
        <v>FF</v>
      </c>
      <c r="M269" s="9" t="str" cm="1">
        <f t="array" ref="M269">IF(E269&lt;&gt;"",IF(AND(E269&lt;&gt;"GR",E269&gt;=40,J269&gt;=30),_xlfn.IFS(Q269&gt;=$AG$2,$AD$19,Q269&gt;=$AG$3,$AC$19,Q269&gt;=$AG$4,$AB$19,Q269&gt;=$AG$5,$AA$19,Q269&gt;=$AG$6,$Z$19,Q269&gt;=$AG$7,$Y$19,Q269&gt;=$AG$8,$X$19,Q269&gt;=$AG$9,$V$19),L269),"")</f>
        <v>FF</v>
      </c>
      <c r="N269" s="9"/>
      <c r="O269" s="9"/>
      <c r="P269" s="9">
        <f t="shared" si="38"/>
        <v>26</v>
      </c>
      <c r="Q269" s="9">
        <f t="shared" si="39"/>
        <v>26</v>
      </c>
      <c r="R269" s="9">
        <f t="shared" si="40"/>
        <v>-2.37</v>
      </c>
    </row>
    <row r="270" spans="1:18" x14ac:dyDescent="0.35">
      <c r="A270" s="3" t="s">
        <v>8</v>
      </c>
      <c r="B270" s="3">
        <v>269</v>
      </c>
      <c r="C270" s="3">
        <v>5</v>
      </c>
      <c r="D270" s="3">
        <v>5</v>
      </c>
      <c r="E270" s="3">
        <v>15</v>
      </c>
      <c r="F270" s="22">
        <f t="shared" si="41"/>
        <v>15</v>
      </c>
      <c r="G270" s="22">
        <f t="shared" si="42"/>
        <v>5</v>
      </c>
      <c r="H270" s="22">
        <f t="shared" si="43"/>
        <v>5</v>
      </c>
      <c r="I270" s="9">
        <f t="shared" si="44"/>
        <v>5</v>
      </c>
      <c r="J270" s="9">
        <f t="shared" si="36"/>
        <v>11</v>
      </c>
      <c r="K270" s="10">
        <f t="shared" si="37"/>
        <v>25</v>
      </c>
      <c r="L270" s="9" t="str" cm="1">
        <f t="array" ref="L270">IF(D270&lt;&gt;"",IF(AND(H270&gt;=40,I270&gt;=30),IF(AND($N$2&gt;=$T$2,$N$2&lt;=$U$2),_xlfn.IFS(P270&gt;=$AD$2,$AD$1,P270&gt;=$AC$2,$AC$1,P270&gt;=$AB$2,$AB$1,P270&gt;=$AA$2,$AA$1,P270&gt;=$Z$2,$Z$1,P270&gt;=$Y$2,$Y$1,P270&gt;=$X$2,$X$1,P270&gt;=$W$2,$W$1,P270&lt;$W$2,$V$1),(IF(AND($N$2&gt;=$T$3,$N$2&lt;$U$3),_xlfn.IFS(P270&gt;=$AD$3,$AD$1,P270&gt;=$AC$3,$AC$1,P270&gt;=$AB$3,$AB$1,P270&gt;=$AA$3,$AA$1,P270&gt;=$Z$3,$Z$1,P270&gt;=$Y$3,$Y$1,P270&gt;=$X$3,$X$1,P270&gt;=$W$3,$W$1,P270&lt;$W$2,$V$1),(IF(AND($N$2&gt;=$T$4,$N$2&lt;$U$4),_xlfn.IFS(P270&gt;=$AD$4,$AD$1,P270&gt;=$AC$4,$AC$1,P270&gt;=$AB$4,$AB$1,P270&gt;=$AA$4,$AA$1,P270&gt;=$Z$4,$Z$1,P270&gt;=$Y$4,$Y$1,P270&gt;=$X$4,$X$1,P270&gt;=$W$4,$W$1,P270&lt;$W$2,$V$1),(IF(AND($N$2&gt;=$T$5,$N$2&lt;$U$5),_xlfn.IFS(P270&gt;=$AD$5,$AD$1,P270&gt;=$AC$5,$AC$1,P270&gt;=$AB$5,$AB$1,P270&gt;=$AA$5,$AA$1,P270&gt;=$Z$5,$Z$1,P270&gt;=$Y$5,$Y$1,P270&gt;=$X$5,$X$1,P270&gt;=$W$5,$W$1,P270&lt;$W$2,$V$1),(IF(AND($N$2&gt;=$T$6,$N$2&lt;$U$6),_xlfn.IFS(P270&gt;=$AD$6,$AD$1,P270&gt;=$AC$6,$AC$1,P270&gt;=$AB$6,$AB$1,P270&gt;=$AA$6,$AA$1,P270&gt;=$Z$6,$Z$1,P270&gt;=$Y$6,$Y$1,P270&gt;=$X$6,$X$1,P270&gt;=$W$6,$W$1,P270&lt;$W$2,$V$1),(IF(AND($N$2&gt;=$T$7,$N$2&lt;$U$7),_xlfn.IFS(P270&gt;=$AD$7,$AD$1,P270&gt;=$AC$7,$AC$1,P270&gt;=$AB$7,$AB$1,P270&gt;=$AA$7,$AA$1,P270&gt;=$Z$7,$Z$1,P270&gt;=$Y$7,$Y$1,P270&gt;=$X$7,$X$1,P270&gt;=$W$7,$W$1,P270&lt;$W$2,$V$1),(IF(AND($N$2&gt;=$T$8,$N$2&lt;$U$8),_xlfn.IFS(P270&gt;=$AD$8,$AD$1,P270&gt;=$AC$8,$AC$1,P270&gt;=$AB$8,$AB$1,P270&gt;=$AA$8,$AA$1,P270&gt;=$Z$8,$Z$1,P270&gt;=$Y$8,$Y$1,P270&gt;=$X$8,$X$1,P270&gt;=$W$8,$W$1,P270&lt;$W$2,$V$1),(IF(AND($N$2&gt;=$T$9,$N$2&lt;$U$9),_xlfn.IFS(P270&gt;=$AD$9,$AD$1,P270&gt;=$AC$9,$AC$1,P270&gt;=$AB$9,$AB$1,P270&gt;=$AA$9,$AA$1,P270&gt;=$Z$9,$Z$1,P270&gt;=$Y$9,$Y$1,P270&gt;=$X$9,$X$1,P270&gt;=$W$9,$W$1),$W$1))))))))))))))),IF(AND($N$2&gt;=$T$2,$N$2&lt;=$U$2),IF(P270&gt;=$W$2,$W$1,$V$1),IF(AND($N$2&gt;=$T$3,$N$2&lt;$U$3),IF(P270&gt;=$W$3,$W$1,$V$1),IF(AND($N$2&gt;=$T$4,$N$2&lt;$U$4),IF(P270&gt;=$W$4,$W$1,$V$1),IF(AND($N$2&gt;=$T$5,$N$2&lt;$U$5),IF(P270&gt;=$W$5,$W$1,$V$1),IF(AND($N$2&gt;=$T$6,$N$2&lt;$U$6),IF(P270&gt;=$W$6,$W$1,$V$1),IF(AND($N$2&gt;=$T$7,$N$2&lt;$U$7),IF(P270&gt;=$W$7,$W$1,$V$1),IF(AND($N$2&gt;=$T$8,$N$2&lt;$U$8),IF(P270&gt;=$W$8,$W$1,$V$1),IF(AND($N$2&gt;=$T$9,$N$2&lt;$U$9),IF(P270&gt;=$W$9,$W$1,$V$1),""))))))))),"")</f>
        <v>FF</v>
      </c>
      <c r="M270" s="9" t="str" cm="1">
        <f t="array" ref="M270">IF(E270&lt;&gt;"",IF(AND(E270&lt;&gt;"GR",E270&gt;=40,J270&gt;=30),_xlfn.IFS(Q270&gt;=$AG$2,$AD$19,Q270&gt;=$AG$3,$AC$19,Q270&gt;=$AG$4,$AB$19,Q270&gt;=$AG$5,$AA$19,Q270&gt;=$AG$6,$Z$19,Q270&gt;=$AG$7,$Y$19,Q270&gt;=$AG$8,$X$19,Q270&gt;=$AG$9,$V$19),L270),"")</f>
        <v>FF</v>
      </c>
      <c r="N270" s="9"/>
      <c r="O270" s="9"/>
      <c r="P270" s="9">
        <f t="shared" si="38"/>
        <v>21</v>
      </c>
      <c r="Q270" s="9">
        <f t="shared" si="39"/>
        <v>26</v>
      </c>
      <c r="R270" s="9">
        <f t="shared" si="40"/>
        <v>-2.86</v>
      </c>
    </row>
    <row r="271" spans="1:18" x14ac:dyDescent="0.35">
      <c r="A271" s="3" t="s">
        <v>8</v>
      </c>
      <c r="B271" s="3">
        <v>270</v>
      </c>
      <c r="C271" s="3">
        <v>7</v>
      </c>
      <c r="D271" s="3">
        <v>13</v>
      </c>
      <c r="E271" s="3">
        <v>12</v>
      </c>
      <c r="F271" s="22">
        <f t="shared" si="41"/>
        <v>12</v>
      </c>
      <c r="G271" s="22">
        <f t="shared" si="42"/>
        <v>7</v>
      </c>
      <c r="H271" s="22">
        <f t="shared" si="43"/>
        <v>13</v>
      </c>
      <c r="I271" s="9">
        <f t="shared" si="44"/>
        <v>10.6</v>
      </c>
      <c r="J271" s="9">
        <f t="shared" si="36"/>
        <v>10</v>
      </c>
      <c r="K271" s="10">
        <f t="shared" si="37"/>
        <v>112.36</v>
      </c>
      <c r="L271" s="9" t="str" cm="1">
        <f t="array" ref="L271">IF(D271&lt;&gt;"",IF(AND(H271&gt;=40,I271&gt;=30),IF(AND($N$2&gt;=$T$2,$N$2&lt;=$U$2),_xlfn.IFS(P271&gt;=$AD$2,$AD$1,P271&gt;=$AC$2,$AC$1,P271&gt;=$AB$2,$AB$1,P271&gt;=$AA$2,$AA$1,P271&gt;=$Z$2,$Z$1,P271&gt;=$Y$2,$Y$1,P271&gt;=$X$2,$X$1,P271&gt;=$W$2,$W$1,P271&lt;$W$2,$V$1),(IF(AND($N$2&gt;=$T$3,$N$2&lt;$U$3),_xlfn.IFS(P271&gt;=$AD$3,$AD$1,P271&gt;=$AC$3,$AC$1,P271&gt;=$AB$3,$AB$1,P271&gt;=$AA$3,$AA$1,P271&gt;=$Z$3,$Z$1,P271&gt;=$Y$3,$Y$1,P271&gt;=$X$3,$X$1,P271&gt;=$W$3,$W$1,P271&lt;$W$2,$V$1),(IF(AND($N$2&gt;=$T$4,$N$2&lt;$U$4),_xlfn.IFS(P271&gt;=$AD$4,$AD$1,P271&gt;=$AC$4,$AC$1,P271&gt;=$AB$4,$AB$1,P271&gt;=$AA$4,$AA$1,P271&gt;=$Z$4,$Z$1,P271&gt;=$Y$4,$Y$1,P271&gt;=$X$4,$X$1,P271&gt;=$W$4,$W$1,P271&lt;$W$2,$V$1),(IF(AND($N$2&gt;=$T$5,$N$2&lt;$U$5),_xlfn.IFS(P271&gt;=$AD$5,$AD$1,P271&gt;=$AC$5,$AC$1,P271&gt;=$AB$5,$AB$1,P271&gt;=$AA$5,$AA$1,P271&gt;=$Z$5,$Z$1,P271&gt;=$Y$5,$Y$1,P271&gt;=$X$5,$X$1,P271&gt;=$W$5,$W$1,P271&lt;$W$2,$V$1),(IF(AND($N$2&gt;=$T$6,$N$2&lt;$U$6),_xlfn.IFS(P271&gt;=$AD$6,$AD$1,P271&gt;=$AC$6,$AC$1,P271&gt;=$AB$6,$AB$1,P271&gt;=$AA$6,$AA$1,P271&gt;=$Z$6,$Z$1,P271&gt;=$Y$6,$Y$1,P271&gt;=$X$6,$X$1,P271&gt;=$W$6,$W$1,P271&lt;$W$2,$V$1),(IF(AND($N$2&gt;=$T$7,$N$2&lt;$U$7),_xlfn.IFS(P271&gt;=$AD$7,$AD$1,P271&gt;=$AC$7,$AC$1,P271&gt;=$AB$7,$AB$1,P271&gt;=$AA$7,$AA$1,P271&gt;=$Z$7,$Z$1,P271&gt;=$Y$7,$Y$1,P271&gt;=$X$7,$X$1,P271&gt;=$W$7,$W$1,P271&lt;$W$2,$V$1),(IF(AND($N$2&gt;=$T$8,$N$2&lt;$U$8),_xlfn.IFS(P271&gt;=$AD$8,$AD$1,P271&gt;=$AC$8,$AC$1,P271&gt;=$AB$8,$AB$1,P271&gt;=$AA$8,$AA$1,P271&gt;=$Z$8,$Z$1,P271&gt;=$Y$8,$Y$1,P271&gt;=$X$8,$X$1,P271&gt;=$W$8,$W$1,P271&lt;$W$2,$V$1),(IF(AND($N$2&gt;=$T$9,$N$2&lt;$U$9),_xlfn.IFS(P271&gt;=$AD$9,$AD$1,P271&gt;=$AC$9,$AC$1,P271&gt;=$AB$9,$AB$1,P271&gt;=$AA$9,$AA$1,P271&gt;=$Z$9,$Z$1,P271&gt;=$Y$9,$Y$1,P271&gt;=$X$9,$X$1,P271&gt;=$W$9,$W$1),$W$1))))))))))))))),IF(AND($N$2&gt;=$T$2,$N$2&lt;=$U$2),IF(P271&gt;=$W$2,$W$1,$V$1),IF(AND($N$2&gt;=$T$3,$N$2&lt;$U$3),IF(P271&gt;=$W$3,$W$1,$V$1),IF(AND($N$2&gt;=$T$4,$N$2&lt;$U$4),IF(P271&gt;=$W$4,$W$1,$V$1),IF(AND($N$2&gt;=$T$5,$N$2&lt;$U$5),IF(P271&gt;=$W$5,$W$1,$V$1),IF(AND($N$2&gt;=$T$6,$N$2&lt;$U$6),IF(P271&gt;=$W$6,$W$1,$V$1),IF(AND($N$2&gt;=$T$7,$N$2&lt;$U$7),IF(P271&gt;=$W$7,$W$1,$V$1),IF(AND($N$2&gt;=$T$8,$N$2&lt;$U$8),IF(P271&gt;=$W$8,$W$1,$V$1),IF(AND($N$2&gt;=$T$9,$N$2&lt;$U$9),IF(P271&gt;=$W$9,$W$1,$V$1),""))))))))),"")</f>
        <v>FF</v>
      </c>
      <c r="M271" s="9" t="str" cm="1">
        <f t="array" ref="M271">IF(E271&lt;&gt;"",IF(AND(E271&lt;&gt;"GR",E271&gt;=40,J271&gt;=30),_xlfn.IFS(Q271&gt;=$AG$2,$AD$19,Q271&gt;=$AG$3,$AC$19,Q271&gt;=$AG$4,$AB$19,Q271&gt;=$AG$5,$AA$19,Q271&gt;=$AG$6,$Z$19,Q271&gt;=$AG$7,$Y$19,Q271&gt;=$AG$8,$X$19,Q271&gt;=$AG$9,$V$19),L271),"")</f>
        <v>FF</v>
      </c>
      <c r="N271" s="9"/>
      <c r="O271" s="9"/>
      <c r="P271" s="9">
        <f t="shared" si="38"/>
        <v>25</v>
      </c>
      <c r="Q271" s="9">
        <f t="shared" si="39"/>
        <v>25</v>
      </c>
      <c r="R271" s="9">
        <f t="shared" si="40"/>
        <v>-2.48</v>
      </c>
    </row>
    <row r="272" spans="1:18" x14ac:dyDescent="0.35">
      <c r="A272" s="3" t="s">
        <v>8</v>
      </c>
      <c r="B272" s="3">
        <v>271</v>
      </c>
      <c r="C272" s="3">
        <v>9</v>
      </c>
      <c r="D272" s="3">
        <v>8</v>
      </c>
      <c r="E272" s="3" t="s">
        <v>34</v>
      </c>
      <c r="F272" s="22">
        <f t="shared" si="41"/>
        <v>8</v>
      </c>
      <c r="G272" s="22">
        <f t="shared" si="42"/>
        <v>9</v>
      </c>
      <c r="H272" s="22">
        <f t="shared" si="43"/>
        <v>8</v>
      </c>
      <c r="I272" s="9">
        <f t="shared" si="44"/>
        <v>8.4</v>
      </c>
      <c r="J272" s="9">
        <f t="shared" si="36"/>
        <v>8.4</v>
      </c>
      <c r="K272" s="10">
        <f t="shared" si="37"/>
        <v>70.56</v>
      </c>
      <c r="L272" s="9" t="str" cm="1">
        <f t="array" ref="L272">IF(D272&lt;&gt;"",IF(AND(H272&gt;=40,I272&gt;=30),IF(AND($N$2&gt;=$T$2,$N$2&lt;=$U$2),_xlfn.IFS(P272&gt;=$AD$2,$AD$1,P272&gt;=$AC$2,$AC$1,P272&gt;=$AB$2,$AB$1,P272&gt;=$AA$2,$AA$1,P272&gt;=$Z$2,$Z$1,P272&gt;=$Y$2,$Y$1,P272&gt;=$X$2,$X$1,P272&gt;=$W$2,$W$1,P272&lt;$W$2,$V$1),(IF(AND($N$2&gt;=$T$3,$N$2&lt;$U$3),_xlfn.IFS(P272&gt;=$AD$3,$AD$1,P272&gt;=$AC$3,$AC$1,P272&gt;=$AB$3,$AB$1,P272&gt;=$AA$3,$AA$1,P272&gt;=$Z$3,$Z$1,P272&gt;=$Y$3,$Y$1,P272&gt;=$X$3,$X$1,P272&gt;=$W$3,$W$1,P272&lt;$W$2,$V$1),(IF(AND($N$2&gt;=$T$4,$N$2&lt;$U$4),_xlfn.IFS(P272&gt;=$AD$4,$AD$1,P272&gt;=$AC$4,$AC$1,P272&gt;=$AB$4,$AB$1,P272&gt;=$AA$4,$AA$1,P272&gt;=$Z$4,$Z$1,P272&gt;=$Y$4,$Y$1,P272&gt;=$X$4,$X$1,P272&gt;=$W$4,$W$1,P272&lt;$W$2,$V$1),(IF(AND($N$2&gt;=$T$5,$N$2&lt;$U$5),_xlfn.IFS(P272&gt;=$AD$5,$AD$1,P272&gt;=$AC$5,$AC$1,P272&gt;=$AB$5,$AB$1,P272&gt;=$AA$5,$AA$1,P272&gt;=$Z$5,$Z$1,P272&gt;=$Y$5,$Y$1,P272&gt;=$X$5,$X$1,P272&gt;=$W$5,$W$1,P272&lt;$W$2,$V$1),(IF(AND($N$2&gt;=$T$6,$N$2&lt;$U$6),_xlfn.IFS(P272&gt;=$AD$6,$AD$1,P272&gt;=$AC$6,$AC$1,P272&gt;=$AB$6,$AB$1,P272&gt;=$AA$6,$AA$1,P272&gt;=$Z$6,$Z$1,P272&gt;=$Y$6,$Y$1,P272&gt;=$X$6,$X$1,P272&gt;=$W$6,$W$1,P272&lt;$W$2,$V$1),(IF(AND($N$2&gt;=$T$7,$N$2&lt;$U$7),_xlfn.IFS(P272&gt;=$AD$7,$AD$1,P272&gt;=$AC$7,$AC$1,P272&gt;=$AB$7,$AB$1,P272&gt;=$AA$7,$AA$1,P272&gt;=$Z$7,$Z$1,P272&gt;=$Y$7,$Y$1,P272&gt;=$X$7,$X$1,P272&gt;=$W$7,$W$1,P272&lt;$W$2,$V$1),(IF(AND($N$2&gt;=$T$8,$N$2&lt;$U$8),_xlfn.IFS(P272&gt;=$AD$8,$AD$1,P272&gt;=$AC$8,$AC$1,P272&gt;=$AB$8,$AB$1,P272&gt;=$AA$8,$AA$1,P272&gt;=$Z$8,$Z$1,P272&gt;=$Y$8,$Y$1,P272&gt;=$X$8,$X$1,P272&gt;=$W$8,$W$1,P272&lt;$W$2,$V$1),(IF(AND($N$2&gt;=$T$9,$N$2&lt;$U$9),_xlfn.IFS(P272&gt;=$AD$9,$AD$1,P272&gt;=$AC$9,$AC$1,P272&gt;=$AB$9,$AB$1,P272&gt;=$AA$9,$AA$1,P272&gt;=$Z$9,$Z$1,P272&gt;=$Y$9,$Y$1,P272&gt;=$X$9,$X$1,P272&gt;=$W$9,$W$1),$W$1))))))))))))))),IF(AND($N$2&gt;=$T$2,$N$2&lt;=$U$2),IF(P272&gt;=$W$2,$W$1,$V$1),IF(AND($N$2&gt;=$T$3,$N$2&lt;$U$3),IF(P272&gt;=$W$3,$W$1,$V$1),IF(AND($N$2&gt;=$T$4,$N$2&lt;$U$4),IF(P272&gt;=$W$4,$W$1,$V$1),IF(AND($N$2&gt;=$T$5,$N$2&lt;$U$5),IF(P272&gt;=$W$5,$W$1,$V$1),IF(AND($N$2&gt;=$T$6,$N$2&lt;$U$6),IF(P272&gt;=$W$6,$W$1,$V$1),IF(AND($N$2&gt;=$T$7,$N$2&lt;$U$7),IF(P272&gt;=$W$7,$W$1,$V$1),IF(AND($N$2&gt;=$T$8,$N$2&lt;$U$8),IF(P272&gt;=$W$8,$W$1,$V$1),IF(AND($N$2&gt;=$T$9,$N$2&lt;$U$9),IF(P272&gt;=$W$9,$W$1,$V$1),""))))))))),"")</f>
        <v>FF</v>
      </c>
      <c r="M272" s="9" t="str" cm="1">
        <f t="array" ref="M272">IF(E272&lt;&gt;"",IF(AND(E272&lt;&gt;"GR",E272&gt;=40,J272&gt;=30),_xlfn.IFS(Q272&gt;=$AG$2,$AD$19,Q272&gt;=$AG$3,$AC$19,Q272&gt;=$AG$4,$AB$19,Q272&gt;=$AG$5,$AA$19,Q272&gt;=$AG$6,$Z$19,Q272&gt;=$AG$7,$Y$19,Q272&gt;=$AG$8,$X$19,Q272&gt;=$AG$9,$V$19),L272),"")</f>
        <v>FF</v>
      </c>
      <c r="N272" s="9"/>
      <c r="O272" s="9"/>
      <c r="P272" s="9">
        <f t="shared" si="38"/>
        <v>24</v>
      </c>
      <c r="Q272" s="9">
        <f t="shared" si="39"/>
        <v>24</v>
      </c>
      <c r="R272" s="9">
        <f t="shared" si="40"/>
        <v>-2.63</v>
      </c>
    </row>
    <row r="273" spans="1:18" x14ac:dyDescent="0.35">
      <c r="A273" s="3" t="s">
        <v>8</v>
      </c>
      <c r="B273" s="3">
        <v>272</v>
      </c>
      <c r="C273" s="3">
        <v>7</v>
      </c>
      <c r="D273" s="3">
        <v>8</v>
      </c>
      <c r="E273" s="3" t="s">
        <v>34</v>
      </c>
      <c r="F273" s="22">
        <f t="shared" si="41"/>
        <v>8</v>
      </c>
      <c r="G273" s="22">
        <f t="shared" si="42"/>
        <v>7</v>
      </c>
      <c r="H273" s="22">
        <f t="shared" si="43"/>
        <v>8</v>
      </c>
      <c r="I273" s="9">
        <f t="shared" si="44"/>
        <v>7.6</v>
      </c>
      <c r="J273" s="9">
        <f t="shared" si="36"/>
        <v>7.6</v>
      </c>
      <c r="K273" s="10">
        <f t="shared" si="37"/>
        <v>57.76</v>
      </c>
      <c r="L273" s="9" t="str" cm="1">
        <f t="array" ref="L273">IF(D273&lt;&gt;"",IF(AND(H273&gt;=40,I273&gt;=30),IF(AND($N$2&gt;=$T$2,$N$2&lt;=$U$2),_xlfn.IFS(P273&gt;=$AD$2,$AD$1,P273&gt;=$AC$2,$AC$1,P273&gt;=$AB$2,$AB$1,P273&gt;=$AA$2,$AA$1,P273&gt;=$Z$2,$Z$1,P273&gt;=$Y$2,$Y$1,P273&gt;=$X$2,$X$1,P273&gt;=$W$2,$W$1,P273&lt;$W$2,$V$1),(IF(AND($N$2&gt;=$T$3,$N$2&lt;$U$3),_xlfn.IFS(P273&gt;=$AD$3,$AD$1,P273&gt;=$AC$3,$AC$1,P273&gt;=$AB$3,$AB$1,P273&gt;=$AA$3,$AA$1,P273&gt;=$Z$3,$Z$1,P273&gt;=$Y$3,$Y$1,P273&gt;=$X$3,$X$1,P273&gt;=$W$3,$W$1,P273&lt;$W$2,$V$1),(IF(AND($N$2&gt;=$T$4,$N$2&lt;$U$4),_xlfn.IFS(P273&gt;=$AD$4,$AD$1,P273&gt;=$AC$4,$AC$1,P273&gt;=$AB$4,$AB$1,P273&gt;=$AA$4,$AA$1,P273&gt;=$Z$4,$Z$1,P273&gt;=$Y$4,$Y$1,P273&gt;=$X$4,$X$1,P273&gt;=$W$4,$W$1,P273&lt;$W$2,$V$1),(IF(AND($N$2&gt;=$T$5,$N$2&lt;$U$5),_xlfn.IFS(P273&gt;=$AD$5,$AD$1,P273&gt;=$AC$5,$AC$1,P273&gt;=$AB$5,$AB$1,P273&gt;=$AA$5,$AA$1,P273&gt;=$Z$5,$Z$1,P273&gt;=$Y$5,$Y$1,P273&gt;=$X$5,$X$1,P273&gt;=$W$5,$W$1,P273&lt;$W$2,$V$1),(IF(AND($N$2&gt;=$T$6,$N$2&lt;$U$6),_xlfn.IFS(P273&gt;=$AD$6,$AD$1,P273&gt;=$AC$6,$AC$1,P273&gt;=$AB$6,$AB$1,P273&gt;=$AA$6,$AA$1,P273&gt;=$Z$6,$Z$1,P273&gt;=$Y$6,$Y$1,P273&gt;=$X$6,$X$1,P273&gt;=$W$6,$W$1,P273&lt;$W$2,$V$1),(IF(AND($N$2&gt;=$T$7,$N$2&lt;$U$7),_xlfn.IFS(P273&gt;=$AD$7,$AD$1,P273&gt;=$AC$7,$AC$1,P273&gt;=$AB$7,$AB$1,P273&gt;=$AA$7,$AA$1,P273&gt;=$Z$7,$Z$1,P273&gt;=$Y$7,$Y$1,P273&gt;=$X$7,$X$1,P273&gt;=$W$7,$W$1,P273&lt;$W$2,$V$1),(IF(AND($N$2&gt;=$T$8,$N$2&lt;$U$8),_xlfn.IFS(P273&gt;=$AD$8,$AD$1,P273&gt;=$AC$8,$AC$1,P273&gt;=$AB$8,$AB$1,P273&gt;=$AA$8,$AA$1,P273&gt;=$Z$8,$Z$1,P273&gt;=$Y$8,$Y$1,P273&gt;=$X$8,$X$1,P273&gt;=$W$8,$W$1,P273&lt;$W$2,$V$1),(IF(AND($N$2&gt;=$T$9,$N$2&lt;$U$9),_xlfn.IFS(P273&gt;=$AD$9,$AD$1,P273&gt;=$AC$9,$AC$1,P273&gt;=$AB$9,$AB$1,P273&gt;=$AA$9,$AA$1,P273&gt;=$Z$9,$Z$1,P273&gt;=$Y$9,$Y$1,P273&gt;=$X$9,$X$1,P273&gt;=$W$9,$W$1),$W$1))))))))))))))),IF(AND($N$2&gt;=$T$2,$N$2&lt;=$U$2),IF(P273&gt;=$W$2,$W$1,$V$1),IF(AND($N$2&gt;=$T$3,$N$2&lt;$U$3),IF(P273&gt;=$W$3,$W$1,$V$1),IF(AND($N$2&gt;=$T$4,$N$2&lt;$U$4),IF(P273&gt;=$W$4,$W$1,$V$1),IF(AND($N$2&gt;=$T$5,$N$2&lt;$U$5),IF(P273&gt;=$W$5,$W$1,$V$1),IF(AND($N$2&gt;=$T$6,$N$2&lt;$U$6),IF(P273&gt;=$W$6,$W$1,$V$1),IF(AND($N$2&gt;=$T$7,$N$2&lt;$U$7),IF(P273&gt;=$W$7,$W$1,$V$1),IF(AND($N$2&gt;=$T$8,$N$2&lt;$U$8),IF(P273&gt;=$W$8,$W$1,$V$1),IF(AND($N$2&gt;=$T$9,$N$2&lt;$U$9),IF(P273&gt;=$W$9,$W$1,$V$1),""))))))))),"")</f>
        <v>FF</v>
      </c>
      <c r="M273" s="9" t="str" cm="1">
        <f t="array" ref="M273">IF(E273&lt;&gt;"",IF(AND(E273&lt;&gt;"GR",E273&gt;=40,J273&gt;=30),_xlfn.IFS(Q273&gt;=$AG$2,$AD$19,Q273&gt;=$AG$3,$AC$19,Q273&gt;=$AG$4,$AB$19,Q273&gt;=$AG$5,$AA$19,Q273&gt;=$AG$6,$Z$19,Q273&gt;=$AG$7,$Y$19,Q273&gt;=$AG$8,$X$19,Q273&gt;=$AG$9,$V$19),L273),"")</f>
        <v>FF</v>
      </c>
      <c r="N273" s="9"/>
      <c r="O273" s="9"/>
      <c r="P273" s="9">
        <f t="shared" si="38"/>
        <v>23</v>
      </c>
      <c r="Q273" s="9">
        <f t="shared" si="39"/>
        <v>23</v>
      </c>
      <c r="R273" s="9">
        <f t="shared" si="40"/>
        <v>-2.68</v>
      </c>
    </row>
    <row r="274" spans="1:18" x14ac:dyDescent="0.35">
      <c r="A274" s="3" t="s">
        <v>8</v>
      </c>
      <c r="B274" s="3">
        <v>273</v>
      </c>
      <c r="C274" s="3">
        <v>1</v>
      </c>
      <c r="D274" s="3">
        <v>10</v>
      </c>
      <c r="E274" s="3">
        <v>12</v>
      </c>
      <c r="F274" s="22">
        <f t="shared" si="41"/>
        <v>12</v>
      </c>
      <c r="G274" s="22">
        <f t="shared" si="42"/>
        <v>1</v>
      </c>
      <c r="H274" s="22">
        <f t="shared" si="43"/>
        <v>10</v>
      </c>
      <c r="I274" s="9">
        <f t="shared" si="44"/>
        <v>6.4</v>
      </c>
      <c r="J274" s="9">
        <f t="shared" si="36"/>
        <v>7.6</v>
      </c>
      <c r="K274" s="10">
        <f t="shared" si="37"/>
        <v>40.960000000000008</v>
      </c>
      <c r="L274" s="9" t="str" cm="1">
        <f t="array" ref="L274">IF(D274&lt;&gt;"",IF(AND(H274&gt;=40,I274&gt;=30),IF(AND($N$2&gt;=$T$2,$N$2&lt;=$U$2),_xlfn.IFS(P274&gt;=$AD$2,$AD$1,P274&gt;=$AC$2,$AC$1,P274&gt;=$AB$2,$AB$1,P274&gt;=$AA$2,$AA$1,P274&gt;=$Z$2,$Z$1,P274&gt;=$Y$2,$Y$1,P274&gt;=$X$2,$X$1,P274&gt;=$W$2,$W$1,P274&lt;$W$2,$V$1),(IF(AND($N$2&gt;=$T$3,$N$2&lt;$U$3),_xlfn.IFS(P274&gt;=$AD$3,$AD$1,P274&gt;=$AC$3,$AC$1,P274&gt;=$AB$3,$AB$1,P274&gt;=$AA$3,$AA$1,P274&gt;=$Z$3,$Z$1,P274&gt;=$Y$3,$Y$1,P274&gt;=$X$3,$X$1,P274&gt;=$W$3,$W$1,P274&lt;$W$2,$V$1),(IF(AND($N$2&gt;=$T$4,$N$2&lt;$U$4),_xlfn.IFS(P274&gt;=$AD$4,$AD$1,P274&gt;=$AC$4,$AC$1,P274&gt;=$AB$4,$AB$1,P274&gt;=$AA$4,$AA$1,P274&gt;=$Z$4,$Z$1,P274&gt;=$Y$4,$Y$1,P274&gt;=$X$4,$X$1,P274&gt;=$W$4,$W$1,P274&lt;$W$2,$V$1),(IF(AND($N$2&gt;=$T$5,$N$2&lt;$U$5),_xlfn.IFS(P274&gt;=$AD$5,$AD$1,P274&gt;=$AC$5,$AC$1,P274&gt;=$AB$5,$AB$1,P274&gt;=$AA$5,$AA$1,P274&gt;=$Z$5,$Z$1,P274&gt;=$Y$5,$Y$1,P274&gt;=$X$5,$X$1,P274&gt;=$W$5,$W$1,P274&lt;$W$2,$V$1),(IF(AND($N$2&gt;=$T$6,$N$2&lt;$U$6),_xlfn.IFS(P274&gt;=$AD$6,$AD$1,P274&gt;=$AC$6,$AC$1,P274&gt;=$AB$6,$AB$1,P274&gt;=$AA$6,$AA$1,P274&gt;=$Z$6,$Z$1,P274&gt;=$Y$6,$Y$1,P274&gt;=$X$6,$X$1,P274&gt;=$W$6,$W$1,P274&lt;$W$2,$V$1),(IF(AND($N$2&gt;=$T$7,$N$2&lt;$U$7),_xlfn.IFS(P274&gt;=$AD$7,$AD$1,P274&gt;=$AC$7,$AC$1,P274&gt;=$AB$7,$AB$1,P274&gt;=$AA$7,$AA$1,P274&gt;=$Z$7,$Z$1,P274&gt;=$Y$7,$Y$1,P274&gt;=$X$7,$X$1,P274&gt;=$W$7,$W$1,P274&lt;$W$2,$V$1),(IF(AND($N$2&gt;=$T$8,$N$2&lt;$U$8),_xlfn.IFS(P274&gt;=$AD$8,$AD$1,P274&gt;=$AC$8,$AC$1,P274&gt;=$AB$8,$AB$1,P274&gt;=$AA$8,$AA$1,P274&gt;=$Z$8,$Z$1,P274&gt;=$Y$8,$Y$1,P274&gt;=$X$8,$X$1,P274&gt;=$W$8,$W$1,P274&lt;$W$2,$V$1),(IF(AND($N$2&gt;=$T$9,$N$2&lt;$U$9),_xlfn.IFS(P274&gt;=$AD$9,$AD$1,P274&gt;=$AC$9,$AC$1,P274&gt;=$AB$9,$AB$1,P274&gt;=$AA$9,$AA$1,P274&gt;=$Z$9,$Z$1,P274&gt;=$Y$9,$Y$1,P274&gt;=$X$9,$X$1,P274&gt;=$W$9,$W$1),$W$1))))))))))))))),IF(AND($N$2&gt;=$T$2,$N$2&lt;=$U$2),IF(P274&gt;=$W$2,$W$1,$V$1),IF(AND($N$2&gt;=$T$3,$N$2&lt;$U$3),IF(P274&gt;=$W$3,$W$1,$V$1),IF(AND($N$2&gt;=$T$4,$N$2&lt;$U$4),IF(P274&gt;=$W$4,$W$1,$V$1),IF(AND($N$2&gt;=$T$5,$N$2&lt;$U$5),IF(P274&gt;=$W$5,$W$1,$V$1),IF(AND($N$2&gt;=$T$6,$N$2&lt;$U$6),IF(P274&gt;=$W$6,$W$1,$V$1),IF(AND($N$2&gt;=$T$7,$N$2&lt;$U$7),IF(P274&gt;=$W$7,$W$1,$V$1),IF(AND($N$2&gt;=$T$8,$N$2&lt;$U$8),IF(P274&gt;=$W$8,$W$1,$V$1),IF(AND($N$2&gt;=$T$9,$N$2&lt;$U$9),IF(P274&gt;=$W$9,$W$1,$V$1),""))))))))),"")</f>
        <v>FF</v>
      </c>
      <c r="M274" s="9" t="str" cm="1">
        <f t="array" ref="M274">IF(E274&lt;&gt;"",IF(AND(E274&lt;&gt;"GR",E274&gt;=40,J274&gt;=30),_xlfn.IFS(Q274&gt;=$AG$2,$AD$19,Q274&gt;=$AG$3,$AC$19,Q274&gt;=$AG$4,$AB$19,Q274&gt;=$AG$5,$AA$19,Q274&gt;=$AG$6,$Z$19,Q274&gt;=$AG$7,$Y$19,Q274&gt;=$AG$8,$X$19,Q274&gt;=$AG$9,$V$19),L274),"")</f>
        <v>FF</v>
      </c>
      <c r="N274" s="9"/>
      <c r="O274" s="9"/>
      <c r="P274" s="9">
        <f t="shared" si="38"/>
        <v>22</v>
      </c>
      <c r="Q274" s="9">
        <f t="shared" si="39"/>
        <v>23</v>
      </c>
      <c r="R274" s="9">
        <f t="shared" si="40"/>
        <v>-2.77</v>
      </c>
    </row>
    <row r="275" spans="1:18" x14ac:dyDescent="0.35">
      <c r="A275" s="3" t="s">
        <v>8</v>
      </c>
      <c r="B275" s="3">
        <v>274</v>
      </c>
      <c r="C275" s="3">
        <v>7</v>
      </c>
      <c r="D275" s="3">
        <v>7</v>
      </c>
      <c r="E275" s="3" t="s">
        <v>34</v>
      </c>
      <c r="F275" s="22">
        <f t="shared" si="41"/>
        <v>7</v>
      </c>
      <c r="G275" s="22">
        <f t="shared" si="42"/>
        <v>7</v>
      </c>
      <c r="H275" s="22">
        <f t="shared" si="43"/>
        <v>7</v>
      </c>
      <c r="I275" s="9">
        <f t="shared" si="44"/>
        <v>7</v>
      </c>
      <c r="J275" s="9">
        <f t="shared" si="36"/>
        <v>7</v>
      </c>
      <c r="K275" s="10">
        <f t="shared" si="37"/>
        <v>49</v>
      </c>
      <c r="L275" s="9" t="str" cm="1">
        <f t="array" ref="L275">IF(D275&lt;&gt;"",IF(AND(H275&gt;=40,I275&gt;=30),IF(AND($N$2&gt;=$T$2,$N$2&lt;=$U$2),_xlfn.IFS(P275&gt;=$AD$2,$AD$1,P275&gt;=$AC$2,$AC$1,P275&gt;=$AB$2,$AB$1,P275&gt;=$AA$2,$AA$1,P275&gt;=$Z$2,$Z$1,P275&gt;=$Y$2,$Y$1,P275&gt;=$X$2,$X$1,P275&gt;=$W$2,$W$1,P275&lt;$W$2,$V$1),(IF(AND($N$2&gt;=$T$3,$N$2&lt;$U$3),_xlfn.IFS(P275&gt;=$AD$3,$AD$1,P275&gt;=$AC$3,$AC$1,P275&gt;=$AB$3,$AB$1,P275&gt;=$AA$3,$AA$1,P275&gt;=$Z$3,$Z$1,P275&gt;=$Y$3,$Y$1,P275&gt;=$X$3,$X$1,P275&gt;=$W$3,$W$1,P275&lt;$W$2,$V$1),(IF(AND($N$2&gt;=$T$4,$N$2&lt;$U$4),_xlfn.IFS(P275&gt;=$AD$4,$AD$1,P275&gt;=$AC$4,$AC$1,P275&gt;=$AB$4,$AB$1,P275&gt;=$AA$4,$AA$1,P275&gt;=$Z$4,$Z$1,P275&gt;=$Y$4,$Y$1,P275&gt;=$X$4,$X$1,P275&gt;=$W$4,$W$1,P275&lt;$W$2,$V$1),(IF(AND($N$2&gt;=$T$5,$N$2&lt;$U$5),_xlfn.IFS(P275&gt;=$AD$5,$AD$1,P275&gt;=$AC$5,$AC$1,P275&gt;=$AB$5,$AB$1,P275&gt;=$AA$5,$AA$1,P275&gt;=$Z$5,$Z$1,P275&gt;=$Y$5,$Y$1,P275&gt;=$X$5,$X$1,P275&gt;=$W$5,$W$1,P275&lt;$W$2,$V$1),(IF(AND($N$2&gt;=$T$6,$N$2&lt;$U$6),_xlfn.IFS(P275&gt;=$AD$6,$AD$1,P275&gt;=$AC$6,$AC$1,P275&gt;=$AB$6,$AB$1,P275&gt;=$AA$6,$AA$1,P275&gt;=$Z$6,$Z$1,P275&gt;=$Y$6,$Y$1,P275&gt;=$X$6,$X$1,P275&gt;=$W$6,$W$1,P275&lt;$W$2,$V$1),(IF(AND($N$2&gt;=$T$7,$N$2&lt;$U$7),_xlfn.IFS(P275&gt;=$AD$7,$AD$1,P275&gt;=$AC$7,$AC$1,P275&gt;=$AB$7,$AB$1,P275&gt;=$AA$7,$AA$1,P275&gt;=$Z$7,$Z$1,P275&gt;=$Y$7,$Y$1,P275&gt;=$X$7,$X$1,P275&gt;=$W$7,$W$1,P275&lt;$W$2,$V$1),(IF(AND($N$2&gt;=$T$8,$N$2&lt;$U$8),_xlfn.IFS(P275&gt;=$AD$8,$AD$1,P275&gt;=$AC$8,$AC$1,P275&gt;=$AB$8,$AB$1,P275&gt;=$AA$8,$AA$1,P275&gt;=$Z$8,$Z$1,P275&gt;=$Y$8,$Y$1,P275&gt;=$X$8,$X$1,P275&gt;=$W$8,$W$1,P275&lt;$W$2,$V$1),(IF(AND($N$2&gt;=$T$9,$N$2&lt;$U$9),_xlfn.IFS(P275&gt;=$AD$9,$AD$1,P275&gt;=$AC$9,$AC$1,P275&gt;=$AB$9,$AB$1,P275&gt;=$AA$9,$AA$1,P275&gt;=$Z$9,$Z$1,P275&gt;=$Y$9,$Y$1,P275&gt;=$X$9,$X$1,P275&gt;=$W$9,$W$1),$W$1))))))))))))))),IF(AND($N$2&gt;=$T$2,$N$2&lt;=$U$2),IF(P275&gt;=$W$2,$W$1,$V$1),IF(AND($N$2&gt;=$T$3,$N$2&lt;$U$3),IF(P275&gt;=$W$3,$W$1,$V$1),IF(AND($N$2&gt;=$T$4,$N$2&lt;$U$4),IF(P275&gt;=$W$4,$W$1,$V$1),IF(AND($N$2&gt;=$T$5,$N$2&lt;$U$5),IF(P275&gt;=$W$5,$W$1,$V$1),IF(AND($N$2&gt;=$T$6,$N$2&lt;$U$6),IF(P275&gt;=$W$6,$W$1,$V$1),IF(AND($N$2&gt;=$T$7,$N$2&lt;$U$7),IF(P275&gt;=$W$7,$W$1,$V$1),IF(AND($N$2&gt;=$T$8,$N$2&lt;$U$8),IF(P275&gt;=$W$8,$W$1,$V$1),IF(AND($N$2&gt;=$T$9,$N$2&lt;$U$9),IF(P275&gt;=$W$9,$W$1,$V$1),""))))))))),"")</f>
        <v>FF</v>
      </c>
      <c r="M275" s="9" t="str" cm="1">
        <f t="array" ref="M275">IF(E275&lt;&gt;"",IF(AND(E275&lt;&gt;"GR",E275&gt;=40,J275&gt;=30),_xlfn.IFS(Q275&gt;=$AG$2,$AD$19,Q275&gt;=$AG$3,$AC$19,Q275&gt;=$AG$4,$AB$19,Q275&gt;=$AG$5,$AA$19,Q275&gt;=$AG$6,$Z$19,Q275&gt;=$AG$7,$Y$19,Q275&gt;=$AG$8,$X$19,Q275&gt;=$AG$9,$V$19),L275),"")</f>
        <v>FF</v>
      </c>
      <c r="N275" s="9"/>
      <c r="O275" s="9"/>
      <c r="P275" s="9">
        <f t="shared" si="38"/>
        <v>23</v>
      </c>
      <c r="Q275" s="9">
        <f t="shared" si="39"/>
        <v>23</v>
      </c>
      <c r="R275" s="9">
        <f t="shared" si="40"/>
        <v>-2.72</v>
      </c>
    </row>
    <row r="276" spans="1:18" x14ac:dyDescent="0.35">
      <c r="A276" s="3" t="s">
        <v>8</v>
      </c>
      <c r="B276" s="3">
        <v>275</v>
      </c>
      <c r="C276" s="3">
        <v>9</v>
      </c>
      <c r="D276" s="3">
        <v>5</v>
      </c>
      <c r="E276" s="3" t="s">
        <v>34</v>
      </c>
      <c r="F276" s="22">
        <f t="shared" si="41"/>
        <v>5</v>
      </c>
      <c r="G276" s="22">
        <f t="shared" si="42"/>
        <v>9</v>
      </c>
      <c r="H276" s="22">
        <f t="shared" si="43"/>
        <v>5</v>
      </c>
      <c r="I276" s="9">
        <f t="shared" si="44"/>
        <v>6.6</v>
      </c>
      <c r="J276" s="9">
        <f t="shared" si="36"/>
        <v>6.6</v>
      </c>
      <c r="K276" s="10">
        <f t="shared" si="37"/>
        <v>43.559999999999995</v>
      </c>
      <c r="L276" s="9" t="str" cm="1">
        <f t="array" ref="L276">IF(D276&lt;&gt;"",IF(AND(H276&gt;=40,I276&gt;=30),IF(AND($N$2&gt;=$T$2,$N$2&lt;=$U$2),_xlfn.IFS(P276&gt;=$AD$2,$AD$1,P276&gt;=$AC$2,$AC$1,P276&gt;=$AB$2,$AB$1,P276&gt;=$AA$2,$AA$1,P276&gt;=$Z$2,$Z$1,P276&gt;=$Y$2,$Y$1,P276&gt;=$X$2,$X$1,P276&gt;=$W$2,$W$1,P276&lt;$W$2,$V$1),(IF(AND($N$2&gt;=$T$3,$N$2&lt;$U$3),_xlfn.IFS(P276&gt;=$AD$3,$AD$1,P276&gt;=$AC$3,$AC$1,P276&gt;=$AB$3,$AB$1,P276&gt;=$AA$3,$AA$1,P276&gt;=$Z$3,$Z$1,P276&gt;=$Y$3,$Y$1,P276&gt;=$X$3,$X$1,P276&gt;=$W$3,$W$1,P276&lt;$W$2,$V$1),(IF(AND($N$2&gt;=$T$4,$N$2&lt;$U$4),_xlfn.IFS(P276&gt;=$AD$4,$AD$1,P276&gt;=$AC$4,$AC$1,P276&gt;=$AB$4,$AB$1,P276&gt;=$AA$4,$AA$1,P276&gt;=$Z$4,$Z$1,P276&gt;=$Y$4,$Y$1,P276&gt;=$X$4,$X$1,P276&gt;=$W$4,$W$1,P276&lt;$W$2,$V$1),(IF(AND($N$2&gt;=$T$5,$N$2&lt;$U$5),_xlfn.IFS(P276&gt;=$AD$5,$AD$1,P276&gt;=$AC$5,$AC$1,P276&gt;=$AB$5,$AB$1,P276&gt;=$AA$5,$AA$1,P276&gt;=$Z$5,$Z$1,P276&gt;=$Y$5,$Y$1,P276&gt;=$X$5,$X$1,P276&gt;=$W$5,$W$1,P276&lt;$W$2,$V$1),(IF(AND($N$2&gt;=$T$6,$N$2&lt;$U$6),_xlfn.IFS(P276&gt;=$AD$6,$AD$1,P276&gt;=$AC$6,$AC$1,P276&gt;=$AB$6,$AB$1,P276&gt;=$AA$6,$AA$1,P276&gt;=$Z$6,$Z$1,P276&gt;=$Y$6,$Y$1,P276&gt;=$X$6,$X$1,P276&gt;=$W$6,$W$1,P276&lt;$W$2,$V$1),(IF(AND($N$2&gt;=$T$7,$N$2&lt;$U$7),_xlfn.IFS(P276&gt;=$AD$7,$AD$1,P276&gt;=$AC$7,$AC$1,P276&gt;=$AB$7,$AB$1,P276&gt;=$AA$7,$AA$1,P276&gt;=$Z$7,$Z$1,P276&gt;=$Y$7,$Y$1,P276&gt;=$X$7,$X$1,P276&gt;=$W$7,$W$1,P276&lt;$W$2,$V$1),(IF(AND($N$2&gt;=$T$8,$N$2&lt;$U$8),_xlfn.IFS(P276&gt;=$AD$8,$AD$1,P276&gt;=$AC$8,$AC$1,P276&gt;=$AB$8,$AB$1,P276&gt;=$AA$8,$AA$1,P276&gt;=$Z$8,$Z$1,P276&gt;=$Y$8,$Y$1,P276&gt;=$X$8,$X$1,P276&gt;=$W$8,$W$1,P276&lt;$W$2,$V$1),(IF(AND($N$2&gt;=$T$9,$N$2&lt;$U$9),_xlfn.IFS(P276&gt;=$AD$9,$AD$1,P276&gt;=$AC$9,$AC$1,P276&gt;=$AB$9,$AB$1,P276&gt;=$AA$9,$AA$1,P276&gt;=$Z$9,$Z$1,P276&gt;=$Y$9,$Y$1,P276&gt;=$X$9,$X$1,P276&gt;=$W$9,$W$1),$W$1))))))))))))))),IF(AND($N$2&gt;=$T$2,$N$2&lt;=$U$2),IF(P276&gt;=$W$2,$W$1,$V$1),IF(AND($N$2&gt;=$T$3,$N$2&lt;$U$3),IF(P276&gt;=$W$3,$W$1,$V$1),IF(AND($N$2&gt;=$T$4,$N$2&lt;$U$4),IF(P276&gt;=$W$4,$W$1,$V$1),IF(AND($N$2&gt;=$T$5,$N$2&lt;$U$5),IF(P276&gt;=$W$5,$W$1,$V$1),IF(AND($N$2&gt;=$T$6,$N$2&lt;$U$6),IF(P276&gt;=$W$6,$W$1,$V$1),IF(AND($N$2&gt;=$T$7,$N$2&lt;$U$7),IF(P276&gt;=$W$7,$W$1,$V$1),IF(AND($N$2&gt;=$T$8,$N$2&lt;$U$8),IF(P276&gt;=$W$8,$W$1,$V$1),IF(AND($N$2&gt;=$T$9,$N$2&lt;$U$9),IF(P276&gt;=$W$9,$W$1,$V$1),""))))))))),"")</f>
        <v>FF</v>
      </c>
      <c r="M276" s="9" t="str" cm="1">
        <f t="array" ref="M276">IF(E276&lt;&gt;"",IF(AND(E276&lt;&gt;"GR",E276&gt;=40,J276&gt;=30),_xlfn.IFS(Q276&gt;=$AG$2,$AD$19,Q276&gt;=$AG$3,$AC$19,Q276&gt;=$AG$4,$AB$19,Q276&gt;=$AG$5,$AA$19,Q276&gt;=$AG$6,$Z$19,Q276&gt;=$AG$7,$Y$19,Q276&gt;=$AG$8,$X$19,Q276&gt;=$AG$9,$V$19),L276),"")</f>
        <v>FF</v>
      </c>
      <c r="N276" s="9"/>
      <c r="O276" s="9"/>
      <c r="P276" s="9">
        <f t="shared" si="38"/>
        <v>22</v>
      </c>
      <c r="Q276" s="9">
        <f t="shared" si="39"/>
        <v>22</v>
      </c>
      <c r="R276" s="9">
        <f t="shared" si="40"/>
        <v>-2.75</v>
      </c>
    </row>
    <row r="277" spans="1:18" x14ac:dyDescent="0.35">
      <c r="A277" s="3" t="s">
        <v>8</v>
      </c>
      <c r="B277" s="3">
        <v>276</v>
      </c>
      <c r="C277" s="3">
        <v>5</v>
      </c>
      <c r="D277" s="3">
        <v>5</v>
      </c>
      <c r="E277" s="3" t="s">
        <v>34</v>
      </c>
      <c r="F277" s="22">
        <f t="shared" si="41"/>
        <v>5</v>
      </c>
      <c r="G277" s="22">
        <f t="shared" si="42"/>
        <v>5</v>
      </c>
      <c r="H277" s="22">
        <f t="shared" si="43"/>
        <v>5</v>
      </c>
      <c r="I277" s="9">
        <f t="shared" si="44"/>
        <v>5</v>
      </c>
      <c r="J277" s="9">
        <f t="shared" si="36"/>
        <v>5</v>
      </c>
      <c r="K277" s="10">
        <f t="shared" si="37"/>
        <v>25</v>
      </c>
      <c r="L277" s="9" t="str" cm="1">
        <f t="array" ref="L277">IF(D277&lt;&gt;"",IF(AND(H277&gt;=40,I277&gt;=30),IF(AND($N$2&gt;=$T$2,$N$2&lt;=$U$2),_xlfn.IFS(P277&gt;=$AD$2,$AD$1,P277&gt;=$AC$2,$AC$1,P277&gt;=$AB$2,$AB$1,P277&gt;=$AA$2,$AA$1,P277&gt;=$Z$2,$Z$1,P277&gt;=$Y$2,$Y$1,P277&gt;=$X$2,$X$1,P277&gt;=$W$2,$W$1,P277&lt;$W$2,$V$1),(IF(AND($N$2&gt;=$T$3,$N$2&lt;$U$3),_xlfn.IFS(P277&gt;=$AD$3,$AD$1,P277&gt;=$AC$3,$AC$1,P277&gt;=$AB$3,$AB$1,P277&gt;=$AA$3,$AA$1,P277&gt;=$Z$3,$Z$1,P277&gt;=$Y$3,$Y$1,P277&gt;=$X$3,$X$1,P277&gt;=$W$3,$W$1,P277&lt;$W$2,$V$1),(IF(AND($N$2&gt;=$T$4,$N$2&lt;$U$4),_xlfn.IFS(P277&gt;=$AD$4,$AD$1,P277&gt;=$AC$4,$AC$1,P277&gt;=$AB$4,$AB$1,P277&gt;=$AA$4,$AA$1,P277&gt;=$Z$4,$Z$1,P277&gt;=$Y$4,$Y$1,P277&gt;=$X$4,$X$1,P277&gt;=$W$4,$W$1,P277&lt;$W$2,$V$1),(IF(AND($N$2&gt;=$T$5,$N$2&lt;$U$5),_xlfn.IFS(P277&gt;=$AD$5,$AD$1,P277&gt;=$AC$5,$AC$1,P277&gt;=$AB$5,$AB$1,P277&gt;=$AA$5,$AA$1,P277&gt;=$Z$5,$Z$1,P277&gt;=$Y$5,$Y$1,P277&gt;=$X$5,$X$1,P277&gt;=$W$5,$W$1,P277&lt;$W$2,$V$1),(IF(AND($N$2&gt;=$T$6,$N$2&lt;$U$6),_xlfn.IFS(P277&gt;=$AD$6,$AD$1,P277&gt;=$AC$6,$AC$1,P277&gt;=$AB$6,$AB$1,P277&gt;=$AA$6,$AA$1,P277&gt;=$Z$6,$Z$1,P277&gt;=$Y$6,$Y$1,P277&gt;=$X$6,$X$1,P277&gt;=$W$6,$W$1,P277&lt;$W$2,$V$1),(IF(AND($N$2&gt;=$T$7,$N$2&lt;$U$7),_xlfn.IFS(P277&gt;=$AD$7,$AD$1,P277&gt;=$AC$7,$AC$1,P277&gt;=$AB$7,$AB$1,P277&gt;=$AA$7,$AA$1,P277&gt;=$Z$7,$Z$1,P277&gt;=$Y$7,$Y$1,P277&gt;=$X$7,$X$1,P277&gt;=$W$7,$W$1,P277&lt;$W$2,$V$1),(IF(AND($N$2&gt;=$T$8,$N$2&lt;$U$8),_xlfn.IFS(P277&gt;=$AD$8,$AD$1,P277&gt;=$AC$8,$AC$1,P277&gt;=$AB$8,$AB$1,P277&gt;=$AA$8,$AA$1,P277&gt;=$Z$8,$Z$1,P277&gt;=$Y$8,$Y$1,P277&gt;=$X$8,$X$1,P277&gt;=$W$8,$W$1,P277&lt;$W$2,$V$1),(IF(AND($N$2&gt;=$T$9,$N$2&lt;$U$9),_xlfn.IFS(P277&gt;=$AD$9,$AD$1,P277&gt;=$AC$9,$AC$1,P277&gt;=$AB$9,$AB$1,P277&gt;=$AA$9,$AA$1,P277&gt;=$Z$9,$Z$1,P277&gt;=$Y$9,$Y$1,P277&gt;=$X$9,$X$1,P277&gt;=$W$9,$W$1),$W$1))))))))))))))),IF(AND($N$2&gt;=$T$2,$N$2&lt;=$U$2),IF(P277&gt;=$W$2,$W$1,$V$1),IF(AND($N$2&gt;=$T$3,$N$2&lt;$U$3),IF(P277&gt;=$W$3,$W$1,$V$1),IF(AND($N$2&gt;=$T$4,$N$2&lt;$U$4),IF(P277&gt;=$W$4,$W$1,$V$1),IF(AND($N$2&gt;=$T$5,$N$2&lt;$U$5),IF(P277&gt;=$W$5,$W$1,$V$1),IF(AND($N$2&gt;=$T$6,$N$2&lt;$U$6),IF(P277&gt;=$W$6,$W$1,$V$1),IF(AND($N$2&gt;=$T$7,$N$2&lt;$U$7),IF(P277&gt;=$W$7,$W$1,$V$1),IF(AND($N$2&gt;=$T$8,$N$2&lt;$U$8),IF(P277&gt;=$W$8,$W$1,$V$1),IF(AND($N$2&gt;=$T$9,$N$2&lt;$U$9),IF(P277&gt;=$W$9,$W$1,$V$1),""))))))))),"")</f>
        <v>FF</v>
      </c>
      <c r="M277" s="9" t="str" cm="1">
        <f t="array" ref="M277">IF(E277&lt;&gt;"",IF(AND(E277&lt;&gt;"GR",E277&gt;=40,J277&gt;=30),_xlfn.IFS(Q277&gt;=$AG$2,$AD$19,Q277&gt;=$AG$3,$AC$19,Q277&gt;=$AG$4,$AB$19,Q277&gt;=$AG$5,$AA$19,Q277&gt;=$AG$6,$Z$19,Q277&gt;=$AG$7,$Y$19,Q277&gt;=$AG$8,$X$19,Q277&gt;=$AG$9,$V$19),L277),"")</f>
        <v>FF</v>
      </c>
      <c r="N277" s="9"/>
      <c r="O277" s="9"/>
      <c r="P277" s="9">
        <f t="shared" si="38"/>
        <v>21</v>
      </c>
      <c r="Q277" s="9">
        <f t="shared" si="39"/>
        <v>21</v>
      </c>
      <c r="R277" s="9">
        <f t="shared" si="40"/>
        <v>-2.86</v>
      </c>
    </row>
    <row r="278" spans="1:18" x14ac:dyDescent="0.35">
      <c r="A278" s="3" t="s">
        <v>8</v>
      </c>
      <c r="B278" s="3">
        <v>277</v>
      </c>
      <c r="C278" s="3">
        <v>0</v>
      </c>
      <c r="D278" s="3">
        <v>7</v>
      </c>
      <c r="E278" s="3" t="s">
        <v>34</v>
      </c>
      <c r="F278" s="22">
        <f t="shared" si="41"/>
        <v>7</v>
      </c>
      <c r="G278" s="22">
        <f t="shared" si="42"/>
        <v>0</v>
      </c>
      <c r="H278" s="22">
        <f t="shared" si="43"/>
        <v>7</v>
      </c>
      <c r="I278" s="9">
        <f t="shared" si="44"/>
        <v>4.2</v>
      </c>
      <c r="J278" s="9">
        <f t="shared" si="36"/>
        <v>4.2</v>
      </c>
      <c r="K278" s="10">
        <f t="shared" si="37"/>
        <v>17.64</v>
      </c>
      <c r="L278" s="9" t="str" cm="1">
        <f t="array" ref="L278">IF(D278&lt;&gt;"",IF(AND(H278&gt;=40,I278&gt;=30),IF(AND($N$2&gt;=$T$2,$N$2&lt;=$U$2),_xlfn.IFS(P278&gt;=$AD$2,$AD$1,P278&gt;=$AC$2,$AC$1,P278&gt;=$AB$2,$AB$1,P278&gt;=$AA$2,$AA$1,P278&gt;=$Z$2,$Z$1,P278&gt;=$Y$2,$Y$1,P278&gt;=$X$2,$X$1,P278&gt;=$W$2,$W$1,P278&lt;$W$2,$V$1),(IF(AND($N$2&gt;=$T$3,$N$2&lt;$U$3),_xlfn.IFS(P278&gt;=$AD$3,$AD$1,P278&gt;=$AC$3,$AC$1,P278&gt;=$AB$3,$AB$1,P278&gt;=$AA$3,$AA$1,P278&gt;=$Z$3,$Z$1,P278&gt;=$Y$3,$Y$1,P278&gt;=$X$3,$X$1,P278&gt;=$W$3,$W$1,P278&lt;$W$2,$V$1),(IF(AND($N$2&gt;=$T$4,$N$2&lt;$U$4),_xlfn.IFS(P278&gt;=$AD$4,$AD$1,P278&gt;=$AC$4,$AC$1,P278&gt;=$AB$4,$AB$1,P278&gt;=$AA$4,$AA$1,P278&gt;=$Z$4,$Z$1,P278&gt;=$Y$4,$Y$1,P278&gt;=$X$4,$X$1,P278&gt;=$W$4,$W$1,P278&lt;$W$2,$V$1),(IF(AND($N$2&gt;=$T$5,$N$2&lt;$U$5),_xlfn.IFS(P278&gt;=$AD$5,$AD$1,P278&gt;=$AC$5,$AC$1,P278&gt;=$AB$5,$AB$1,P278&gt;=$AA$5,$AA$1,P278&gt;=$Z$5,$Z$1,P278&gt;=$Y$5,$Y$1,P278&gt;=$X$5,$X$1,P278&gt;=$W$5,$W$1,P278&lt;$W$2,$V$1),(IF(AND($N$2&gt;=$T$6,$N$2&lt;$U$6),_xlfn.IFS(P278&gt;=$AD$6,$AD$1,P278&gt;=$AC$6,$AC$1,P278&gt;=$AB$6,$AB$1,P278&gt;=$AA$6,$AA$1,P278&gt;=$Z$6,$Z$1,P278&gt;=$Y$6,$Y$1,P278&gt;=$X$6,$X$1,P278&gt;=$W$6,$W$1,P278&lt;$W$2,$V$1),(IF(AND($N$2&gt;=$T$7,$N$2&lt;$U$7),_xlfn.IFS(P278&gt;=$AD$7,$AD$1,P278&gt;=$AC$7,$AC$1,P278&gt;=$AB$7,$AB$1,P278&gt;=$AA$7,$AA$1,P278&gt;=$Z$7,$Z$1,P278&gt;=$Y$7,$Y$1,P278&gt;=$X$7,$X$1,P278&gt;=$W$7,$W$1,P278&lt;$W$2,$V$1),(IF(AND($N$2&gt;=$T$8,$N$2&lt;$U$8),_xlfn.IFS(P278&gt;=$AD$8,$AD$1,P278&gt;=$AC$8,$AC$1,P278&gt;=$AB$8,$AB$1,P278&gt;=$AA$8,$AA$1,P278&gt;=$Z$8,$Z$1,P278&gt;=$Y$8,$Y$1,P278&gt;=$X$8,$X$1,P278&gt;=$W$8,$W$1,P278&lt;$W$2,$V$1),(IF(AND($N$2&gt;=$T$9,$N$2&lt;$U$9),_xlfn.IFS(P278&gt;=$AD$9,$AD$1,P278&gt;=$AC$9,$AC$1,P278&gt;=$AB$9,$AB$1,P278&gt;=$AA$9,$AA$1,P278&gt;=$Z$9,$Z$1,P278&gt;=$Y$9,$Y$1,P278&gt;=$X$9,$X$1,P278&gt;=$W$9,$W$1),$W$1))))))))))))))),IF(AND($N$2&gt;=$T$2,$N$2&lt;=$U$2),IF(P278&gt;=$W$2,$W$1,$V$1),IF(AND($N$2&gt;=$T$3,$N$2&lt;$U$3),IF(P278&gt;=$W$3,$W$1,$V$1),IF(AND($N$2&gt;=$T$4,$N$2&lt;$U$4),IF(P278&gt;=$W$4,$W$1,$V$1),IF(AND($N$2&gt;=$T$5,$N$2&lt;$U$5),IF(P278&gt;=$W$5,$W$1,$V$1),IF(AND($N$2&gt;=$T$6,$N$2&lt;$U$6),IF(P278&gt;=$W$6,$W$1,$V$1),IF(AND($N$2&gt;=$T$7,$N$2&lt;$U$7),IF(P278&gt;=$W$7,$W$1,$V$1),IF(AND($N$2&gt;=$T$8,$N$2&lt;$U$8),IF(P278&gt;=$W$8,$W$1,$V$1),IF(AND($N$2&gt;=$T$9,$N$2&lt;$U$9),IF(P278&gt;=$W$9,$W$1,$V$1),""))))))))),"")</f>
        <v>FF</v>
      </c>
      <c r="M278" s="9" t="str" cm="1">
        <f t="array" ref="M278">IF(E278&lt;&gt;"",IF(AND(E278&lt;&gt;"GR",E278&gt;=40,J278&gt;=30),_xlfn.IFS(Q278&gt;=$AG$2,$AD$19,Q278&gt;=$AG$3,$AC$19,Q278&gt;=$AG$4,$AB$19,Q278&gt;=$AG$5,$AA$19,Q278&gt;=$AG$6,$Z$19,Q278&gt;=$AG$7,$Y$19,Q278&gt;=$AG$8,$X$19,Q278&gt;=$AG$9,$V$19),L278),"")</f>
        <v>FF</v>
      </c>
      <c r="N278" s="9"/>
      <c r="O278" s="9"/>
      <c r="P278" s="9">
        <f t="shared" si="38"/>
        <v>21</v>
      </c>
      <c r="Q278" s="9">
        <f t="shared" si="39"/>
        <v>21</v>
      </c>
      <c r="R278" s="9">
        <f t="shared" si="40"/>
        <v>-2.92</v>
      </c>
    </row>
    <row r="279" spans="1:18" x14ac:dyDescent="0.35">
      <c r="A279" s="3" t="s">
        <v>8</v>
      </c>
      <c r="B279" s="3">
        <v>278</v>
      </c>
      <c r="C279" s="3">
        <v>3</v>
      </c>
      <c r="D279" s="3">
        <v>5</v>
      </c>
      <c r="E279" s="3" t="s">
        <v>34</v>
      </c>
      <c r="F279" s="22">
        <f t="shared" si="41"/>
        <v>5</v>
      </c>
      <c r="G279" s="22">
        <f t="shared" si="42"/>
        <v>3</v>
      </c>
      <c r="H279" s="22">
        <f t="shared" si="43"/>
        <v>5</v>
      </c>
      <c r="I279" s="9">
        <f t="shared" si="44"/>
        <v>4.2</v>
      </c>
      <c r="J279" s="9">
        <f t="shared" si="36"/>
        <v>4.2</v>
      </c>
      <c r="K279" s="10">
        <f t="shared" si="37"/>
        <v>17.64</v>
      </c>
      <c r="L279" s="9" t="str" cm="1">
        <f t="array" ref="L279">IF(D279&lt;&gt;"",IF(AND(H279&gt;=40,I279&gt;=30),IF(AND($N$2&gt;=$T$2,$N$2&lt;=$U$2),_xlfn.IFS(P279&gt;=$AD$2,$AD$1,P279&gt;=$AC$2,$AC$1,P279&gt;=$AB$2,$AB$1,P279&gt;=$AA$2,$AA$1,P279&gt;=$Z$2,$Z$1,P279&gt;=$Y$2,$Y$1,P279&gt;=$X$2,$X$1,P279&gt;=$W$2,$W$1,P279&lt;$W$2,$V$1),(IF(AND($N$2&gt;=$T$3,$N$2&lt;$U$3),_xlfn.IFS(P279&gt;=$AD$3,$AD$1,P279&gt;=$AC$3,$AC$1,P279&gt;=$AB$3,$AB$1,P279&gt;=$AA$3,$AA$1,P279&gt;=$Z$3,$Z$1,P279&gt;=$Y$3,$Y$1,P279&gt;=$X$3,$X$1,P279&gt;=$W$3,$W$1,P279&lt;$W$2,$V$1),(IF(AND($N$2&gt;=$T$4,$N$2&lt;$U$4),_xlfn.IFS(P279&gt;=$AD$4,$AD$1,P279&gt;=$AC$4,$AC$1,P279&gt;=$AB$4,$AB$1,P279&gt;=$AA$4,$AA$1,P279&gt;=$Z$4,$Z$1,P279&gt;=$Y$4,$Y$1,P279&gt;=$X$4,$X$1,P279&gt;=$W$4,$W$1,P279&lt;$W$2,$V$1),(IF(AND($N$2&gt;=$T$5,$N$2&lt;$U$5),_xlfn.IFS(P279&gt;=$AD$5,$AD$1,P279&gt;=$AC$5,$AC$1,P279&gt;=$AB$5,$AB$1,P279&gt;=$AA$5,$AA$1,P279&gt;=$Z$5,$Z$1,P279&gt;=$Y$5,$Y$1,P279&gt;=$X$5,$X$1,P279&gt;=$W$5,$W$1,P279&lt;$W$2,$V$1),(IF(AND($N$2&gt;=$T$6,$N$2&lt;$U$6),_xlfn.IFS(P279&gt;=$AD$6,$AD$1,P279&gt;=$AC$6,$AC$1,P279&gt;=$AB$6,$AB$1,P279&gt;=$AA$6,$AA$1,P279&gt;=$Z$6,$Z$1,P279&gt;=$Y$6,$Y$1,P279&gt;=$X$6,$X$1,P279&gt;=$W$6,$W$1,P279&lt;$W$2,$V$1),(IF(AND($N$2&gt;=$T$7,$N$2&lt;$U$7),_xlfn.IFS(P279&gt;=$AD$7,$AD$1,P279&gt;=$AC$7,$AC$1,P279&gt;=$AB$7,$AB$1,P279&gt;=$AA$7,$AA$1,P279&gt;=$Z$7,$Z$1,P279&gt;=$Y$7,$Y$1,P279&gt;=$X$7,$X$1,P279&gt;=$W$7,$W$1,P279&lt;$W$2,$V$1),(IF(AND($N$2&gt;=$T$8,$N$2&lt;$U$8),_xlfn.IFS(P279&gt;=$AD$8,$AD$1,P279&gt;=$AC$8,$AC$1,P279&gt;=$AB$8,$AB$1,P279&gt;=$AA$8,$AA$1,P279&gt;=$Z$8,$Z$1,P279&gt;=$Y$8,$Y$1,P279&gt;=$X$8,$X$1,P279&gt;=$W$8,$W$1,P279&lt;$W$2,$V$1),(IF(AND($N$2&gt;=$T$9,$N$2&lt;$U$9),_xlfn.IFS(P279&gt;=$AD$9,$AD$1,P279&gt;=$AC$9,$AC$1,P279&gt;=$AB$9,$AB$1,P279&gt;=$AA$9,$AA$1,P279&gt;=$Z$9,$Z$1,P279&gt;=$Y$9,$Y$1,P279&gt;=$X$9,$X$1,P279&gt;=$W$9,$W$1),$W$1))))))))))))))),IF(AND($N$2&gt;=$T$2,$N$2&lt;=$U$2),IF(P279&gt;=$W$2,$W$1,$V$1),IF(AND($N$2&gt;=$T$3,$N$2&lt;$U$3),IF(P279&gt;=$W$3,$W$1,$V$1),IF(AND($N$2&gt;=$T$4,$N$2&lt;$U$4),IF(P279&gt;=$W$4,$W$1,$V$1),IF(AND($N$2&gt;=$T$5,$N$2&lt;$U$5),IF(P279&gt;=$W$5,$W$1,$V$1),IF(AND($N$2&gt;=$T$6,$N$2&lt;$U$6),IF(P279&gt;=$W$6,$W$1,$V$1),IF(AND($N$2&gt;=$T$7,$N$2&lt;$U$7),IF(P279&gt;=$W$7,$W$1,$V$1),IF(AND($N$2&gt;=$T$8,$N$2&lt;$U$8),IF(P279&gt;=$W$8,$W$1,$V$1),IF(AND($N$2&gt;=$T$9,$N$2&lt;$U$9),IF(P279&gt;=$W$9,$W$1,$V$1),""))))))))),"")</f>
        <v>FF</v>
      </c>
      <c r="M279" s="9" t="str" cm="1">
        <f t="array" ref="M279">IF(E279&lt;&gt;"",IF(AND(E279&lt;&gt;"GR",E279&gt;=40,J279&gt;=30),_xlfn.IFS(Q279&gt;=$AG$2,$AD$19,Q279&gt;=$AG$3,$AC$19,Q279&gt;=$AG$4,$AB$19,Q279&gt;=$AG$5,$AA$19,Q279&gt;=$AG$6,$Z$19,Q279&gt;=$AG$7,$Y$19,Q279&gt;=$AG$8,$X$19,Q279&gt;=$AG$9,$V$19),L279),"")</f>
        <v>FF</v>
      </c>
      <c r="N279" s="9"/>
      <c r="O279" s="9"/>
      <c r="P279" s="9">
        <f t="shared" si="38"/>
        <v>21</v>
      </c>
      <c r="Q279" s="9">
        <f t="shared" si="39"/>
        <v>21</v>
      </c>
      <c r="R279" s="9">
        <f t="shared" si="40"/>
        <v>-2.92</v>
      </c>
    </row>
    <row r="280" spans="1:18" x14ac:dyDescent="0.35">
      <c r="A280" s="3" t="s">
        <v>8</v>
      </c>
      <c r="B280" s="3">
        <v>279</v>
      </c>
      <c r="C280" s="3">
        <v>2</v>
      </c>
      <c r="D280" s="3">
        <v>5</v>
      </c>
      <c r="E280" s="3" t="s">
        <v>34</v>
      </c>
      <c r="F280" s="22">
        <f t="shared" si="41"/>
        <v>5</v>
      </c>
      <c r="G280" s="22">
        <f t="shared" si="42"/>
        <v>2</v>
      </c>
      <c r="H280" s="22">
        <f t="shared" si="43"/>
        <v>5</v>
      </c>
      <c r="I280" s="9">
        <f t="shared" si="44"/>
        <v>3.8</v>
      </c>
      <c r="J280" s="9">
        <f t="shared" si="36"/>
        <v>3.8</v>
      </c>
      <c r="K280" s="10">
        <f t="shared" si="37"/>
        <v>14.44</v>
      </c>
      <c r="L280" s="9" t="str" cm="1">
        <f t="array" ref="L280">IF(D280&lt;&gt;"",IF(AND(H280&gt;=40,I280&gt;=30),IF(AND($N$2&gt;=$T$2,$N$2&lt;=$U$2),_xlfn.IFS(P280&gt;=$AD$2,$AD$1,P280&gt;=$AC$2,$AC$1,P280&gt;=$AB$2,$AB$1,P280&gt;=$AA$2,$AA$1,P280&gt;=$Z$2,$Z$1,P280&gt;=$Y$2,$Y$1,P280&gt;=$X$2,$X$1,P280&gt;=$W$2,$W$1,P280&lt;$W$2,$V$1),(IF(AND($N$2&gt;=$T$3,$N$2&lt;$U$3),_xlfn.IFS(P280&gt;=$AD$3,$AD$1,P280&gt;=$AC$3,$AC$1,P280&gt;=$AB$3,$AB$1,P280&gt;=$AA$3,$AA$1,P280&gt;=$Z$3,$Z$1,P280&gt;=$Y$3,$Y$1,P280&gt;=$X$3,$X$1,P280&gt;=$W$3,$W$1,P280&lt;$W$2,$V$1),(IF(AND($N$2&gt;=$T$4,$N$2&lt;$U$4),_xlfn.IFS(P280&gt;=$AD$4,$AD$1,P280&gt;=$AC$4,$AC$1,P280&gt;=$AB$4,$AB$1,P280&gt;=$AA$4,$AA$1,P280&gt;=$Z$4,$Z$1,P280&gt;=$Y$4,$Y$1,P280&gt;=$X$4,$X$1,P280&gt;=$W$4,$W$1,P280&lt;$W$2,$V$1),(IF(AND($N$2&gt;=$T$5,$N$2&lt;$U$5),_xlfn.IFS(P280&gt;=$AD$5,$AD$1,P280&gt;=$AC$5,$AC$1,P280&gt;=$AB$5,$AB$1,P280&gt;=$AA$5,$AA$1,P280&gt;=$Z$5,$Z$1,P280&gt;=$Y$5,$Y$1,P280&gt;=$X$5,$X$1,P280&gt;=$W$5,$W$1,P280&lt;$W$2,$V$1),(IF(AND($N$2&gt;=$T$6,$N$2&lt;$U$6),_xlfn.IFS(P280&gt;=$AD$6,$AD$1,P280&gt;=$AC$6,$AC$1,P280&gt;=$AB$6,$AB$1,P280&gt;=$AA$6,$AA$1,P280&gt;=$Z$6,$Z$1,P280&gt;=$Y$6,$Y$1,P280&gt;=$X$6,$X$1,P280&gt;=$W$6,$W$1,P280&lt;$W$2,$V$1),(IF(AND($N$2&gt;=$T$7,$N$2&lt;$U$7),_xlfn.IFS(P280&gt;=$AD$7,$AD$1,P280&gt;=$AC$7,$AC$1,P280&gt;=$AB$7,$AB$1,P280&gt;=$AA$7,$AA$1,P280&gt;=$Z$7,$Z$1,P280&gt;=$Y$7,$Y$1,P280&gt;=$X$7,$X$1,P280&gt;=$W$7,$W$1,P280&lt;$W$2,$V$1),(IF(AND($N$2&gt;=$T$8,$N$2&lt;$U$8),_xlfn.IFS(P280&gt;=$AD$8,$AD$1,P280&gt;=$AC$8,$AC$1,P280&gt;=$AB$8,$AB$1,P280&gt;=$AA$8,$AA$1,P280&gt;=$Z$8,$Z$1,P280&gt;=$Y$8,$Y$1,P280&gt;=$X$8,$X$1,P280&gt;=$W$8,$W$1,P280&lt;$W$2,$V$1),(IF(AND($N$2&gt;=$T$9,$N$2&lt;$U$9),_xlfn.IFS(P280&gt;=$AD$9,$AD$1,P280&gt;=$AC$9,$AC$1,P280&gt;=$AB$9,$AB$1,P280&gt;=$AA$9,$AA$1,P280&gt;=$Z$9,$Z$1,P280&gt;=$Y$9,$Y$1,P280&gt;=$X$9,$X$1,P280&gt;=$W$9,$W$1),$W$1))))))))))))))),IF(AND($N$2&gt;=$T$2,$N$2&lt;=$U$2),IF(P280&gt;=$W$2,$W$1,$V$1),IF(AND($N$2&gt;=$T$3,$N$2&lt;$U$3),IF(P280&gt;=$W$3,$W$1,$V$1),IF(AND($N$2&gt;=$T$4,$N$2&lt;$U$4),IF(P280&gt;=$W$4,$W$1,$V$1),IF(AND($N$2&gt;=$T$5,$N$2&lt;$U$5),IF(P280&gt;=$W$5,$W$1,$V$1),IF(AND($N$2&gt;=$T$6,$N$2&lt;$U$6),IF(P280&gt;=$W$6,$W$1,$V$1),IF(AND($N$2&gt;=$T$7,$N$2&lt;$U$7),IF(P280&gt;=$W$7,$W$1,$V$1),IF(AND($N$2&gt;=$T$8,$N$2&lt;$U$8),IF(P280&gt;=$W$8,$W$1,$V$1),IF(AND($N$2&gt;=$T$9,$N$2&lt;$U$9),IF(P280&gt;=$W$9,$W$1,$V$1),""))))))))),"")</f>
        <v>FF</v>
      </c>
      <c r="M280" s="9" t="str" cm="1">
        <f t="array" ref="M280">IF(E280&lt;&gt;"",IF(AND(E280&lt;&gt;"GR",E280&gt;=40,J280&gt;=30),_xlfn.IFS(Q280&gt;=$AG$2,$AD$19,Q280&gt;=$AG$3,$AC$19,Q280&gt;=$AG$4,$AB$19,Q280&gt;=$AG$5,$AA$19,Q280&gt;=$AG$6,$Z$19,Q280&gt;=$AG$7,$Y$19,Q280&gt;=$AG$8,$X$19,Q280&gt;=$AG$9,$V$19),L280),"")</f>
        <v>FF</v>
      </c>
      <c r="N280" s="9"/>
      <c r="O280" s="9"/>
      <c r="P280" s="9">
        <f t="shared" si="38"/>
        <v>21</v>
      </c>
      <c r="Q280" s="9">
        <f t="shared" si="39"/>
        <v>21</v>
      </c>
      <c r="R280" s="9">
        <f t="shared" si="40"/>
        <v>-2.94</v>
      </c>
    </row>
    <row r="281" spans="1:18" x14ac:dyDescent="0.35">
      <c r="A281" s="3" t="s">
        <v>8</v>
      </c>
      <c r="B281" s="3">
        <v>280</v>
      </c>
      <c r="C281" s="3">
        <v>1</v>
      </c>
      <c r="D281" s="3">
        <v>5</v>
      </c>
      <c r="E281" s="3" t="s">
        <v>34</v>
      </c>
      <c r="F281" s="22">
        <f t="shared" si="41"/>
        <v>5</v>
      </c>
      <c r="G281" s="22">
        <f t="shared" si="42"/>
        <v>1</v>
      </c>
      <c r="H281" s="22">
        <f t="shared" si="43"/>
        <v>5</v>
      </c>
      <c r="I281" s="9">
        <f t="shared" si="44"/>
        <v>3.4</v>
      </c>
      <c r="J281" s="9">
        <f t="shared" si="36"/>
        <v>3.4</v>
      </c>
      <c r="K281" s="10">
        <f t="shared" si="37"/>
        <v>11.559999999999999</v>
      </c>
      <c r="L281" s="9" t="str" cm="1">
        <f t="array" ref="L281">IF(D281&lt;&gt;"",IF(AND(H281&gt;=40,I281&gt;=30),IF(AND($N$2&gt;=$T$2,$N$2&lt;=$U$2),_xlfn.IFS(P281&gt;=$AD$2,$AD$1,P281&gt;=$AC$2,$AC$1,P281&gt;=$AB$2,$AB$1,P281&gt;=$AA$2,$AA$1,P281&gt;=$Z$2,$Z$1,P281&gt;=$Y$2,$Y$1,P281&gt;=$X$2,$X$1,P281&gt;=$W$2,$W$1,P281&lt;$W$2,$V$1),(IF(AND($N$2&gt;=$T$3,$N$2&lt;$U$3),_xlfn.IFS(P281&gt;=$AD$3,$AD$1,P281&gt;=$AC$3,$AC$1,P281&gt;=$AB$3,$AB$1,P281&gt;=$AA$3,$AA$1,P281&gt;=$Z$3,$Z$1,P281&gt;=$Y$3,$Y$1,P281&gt;=$X$3,$X$1,P281&gt;=$W$3,$W$1,P281&lt;$W$2,$V$1),(IF(AND($N$2&gt;=$T$4,$N$2&lt;$U$4),_xlfn.IFS(P281&gt;=$AD$4,$AD$1,P281&gt;=$AC$4,$AC$1,P281&gt;=$AB$4,$AB$1,P281&gt;=$AA$4,$AA$1,P281&gt;=$Z$4,$Z$1,P281&gt;=$Y$4,$Y$1,P281&gt;=$X$4,$X$1,P281&gt;=$W$4,$W$1,P281&lt;$W$2,$V$1),(IF(AND($N$2&gt;=$T$5,$N$2&lt;$U$5),_xlfn.IFS(P281&gt;=$AD$5,$AD$1,P281&gt;=$AC$5,$AC$1,P281&gt;=$AB$5,$AB$1,P281&gt;=$AA$5,$AA$1,P281&gt;=$Z$5,$Z$1,P281&gt;=$Y$5,$Y$1,P281&gt;=$X$5,$X$1,P281&gt;=$W$5,$W$1,P281&lt;$W$2,$V$1),(IF(AND($N$2&gt;=$T$6,$N$2&lt;$U$6),_xlfn.IFS(P281&gt;=$AD$6,$AD$1,P281&gt;=$AC$6,$AC$1,P281&gt;=$AB$6,$AB$1,P281&gt;=$AA$6,$AA$1,P281&gt;=$Z$6,$Z$1,P281&gt;=$Y$6,$Y$1,P281&gt;=$X$6,$X$1,P281&gt;=$W$6,$W$1,P281&lt;$W$2,$V$1),(IF(AND($N$2&gt;=$T$7,$N$2&lt;$U$7),_xlfn.IFS(P281&gt;=$AD$7,$AD$1,P281&gt;=$AC$7,$AC$1,P281&gt;=$AB$7,$AB$1,P281&gt;=$AA$7,$AA$1,P281&gt;=$Z$7,$Z$1,P281&gt;=$Y$7,$Y$1,P281&gt;=$X$7,$X$1,P281&gt;=$W$7,$W$1,P281&lt;$W$2,$V$1),(IF(AND($N$2&gt;=$T$8,$N$2&lt;$U$8),_xlfn.IFS(P281&gt;=$AD$8,$AD$1,P281&gt;=$AC$8,$AC$1,P281&gt;=$AB$8,$AB$1,P281&gt;=$AA$8,$AA$1,P281&gt;=$Z$8,$Z$1,P281&gt;=$Y$8,$Y$1,P281&gt;=$X$8,$X$1,P281&gt;=$W$8,$W$1,P281&lt;$W$2,$V$1),(IF(AND($N$2&gt;=$T$9,$N$2&lt;$U$9),_xlfn.IFS(P281&gt;=$AD$9,$AD$1,P281&gt;=$AC$9,$AC$1,P281&gt;=$AB$9,$AB$1,P281&gt;=$AA$9,$AA$1,P281&gt;=$Z$9,$Z$1,P281&gt;=$Y$9,$Y$1,P281&gt;=$X$9,$X$1,P281&gt;=$W$9,$W$1),$W$1))))))))))))))),IF(AND($N$2&gt;=$T$2,$N$2&lt;=$U$2),IF(P281&gt;=$W$2,$W$1,$V$1),IF(AND($N$2&gt;=$T$3,$N$2&lt;$U$3),IF(P281&gt;=$W$3,$W$1,$V$1),IF(AND($N$2&gt;=$T$4,$N$2&lt;$U$4),IF(P281&gt;=$W$4,$W$1,$V$1),IF(AND($N$2&gt;=$T$5,$N$2&lt;$U$5),IF(P281&gt;=$W$5,$W$1,$V$1),IF(AND($N$2&gt;=$T$6,$N$2&lt;$U$6),IF(P281&gt;=$W$6,$W$1,$V$1),IF(AND($N$2&gt;=$T$7,$N$2&lt;$U$7),IF(P281&gt;=$W$7,$W$1,$V$1),IF(AND($N$2&gt;=$T$8,$N$2&lt;$U$8),IF(P281&gt;=$W$8,$W$1,$V$1),IF(AND($N$2&gt;=$T$9,$N$2&lt;$U$9),IF(P281&gt;=$W$9,$W$1,$V$1),""))))))))),"")</f>
        <v>FF</v>
      </c>
      <c r="M281" s="9" t="str" cm="1">
        <f t="array" ref="M281">IF(E281&lt;&gt;"",IF(AND(E281&lt;&gt;"GR",E281&gt;=40,J281&gt;=30),_xlfn.IFS(Q281&gt;=$AG$2,$AD$19,Q281&gt;=$AG$3,$AC$19,Q281&gt;=$AG$4,$AB$19,Q281&gt;=$AG$5,$AA$19,Q281&gt;=$AG$6,$Z$19,Q281&gt;=$AG$7,$Y$19,Q281&gt;=$AG$8,$X$19,Q281&gt;=$AG$9,$V$19),L281),"")</f>
        <v>FF</v>
      </c>
      <c r="N281" s="9"/>
      <c r="O281" s="9"/>
      <c r="P281" s="9">
        <f t="shared" si="38"/>
        <v>20</v>
      </c>
      <c r="Q281" s="9">
        <f t="shared" si="39"/>
        <v>20</v>
      </c>
      <c r="R281" s="9">
        <f t="shared" si="40"/>
        <v>-2.97</v>
      </c>
    </row>
    <row r="282" spans="1:18" x14ac:dyDescent="0.35">
      <c r="A282" s="3" t="s">
        <v>8</v>
      </c>
      <c r="B282" s="3">
        <v>281</v>
      </c>
      <c r="C282" s="3" t="s">
        <v>34</v>
      </c>
      <c r="D282" s="3" t="s">
        <v>34</v>
      </c>
      <c r="E282" s="3" t="s">
        <v>34</v>
      </c>
      <c r="F282" s="22" t="str">
        <f t="shared" si="41"/>
        <v>GR</v>
      </c>
      <c r="G282" s="22">
        <f t="shared" si="42"/>
        <v>0</v>
      </c>
      <c r="H282" s="22">
        <f t="shared" si="43"/>
        <v>0</v>
      </c>
      <c r="I282" s="9">
        <f t="shared" si="44"/>
        <v>0</v>
      </c>
      <c r="J282" s="9">
        <f t="shared" si="36"/>
        <v>0</v>
      </c>
      <c r="K282" s="10">
        <f t="shared" si="37"/>
        <v>0</v>
      </c>
      <c r="L282" s="9" t="str" cm="1">
        <f t="array" ref="L282">IF(D282&lt;&gt;"",IF(AND(H282&gt;=40,I282&gt;=30),IF(AND($N$2&gt;=$T$2,$N$2&lt;=$U$2),_xlfn.IFS(P282&gt;=$AD$2,$AD$1,P282&gt;=$AC$2,$AC$1,P282&gt;=$AB$2,$AB$1,P282&gt;=$AA$2,$AA$1,P282&gt;=$Z$2,$Z$1,P282&gt;=$Y$2,$Y$1,P282&gt;=$X$2,$X$1,P282&gt;=$W$2,$W$1,P282&lt;$W$2,$V$1),(IF(AND($N$2&gt;=$T$3,$N$2&lt;$U$3),_xlfn.IFS(P282&gt;=$AD$3,$AD$1,P282&gt;=$AC$3,$AC$1,P282&gt;=$AB$3,$AB$1,P282&gt;=$AA$3,$AA$1,P282&gt;=$Z$3,$Z$1,P282&gt;=$Y$3,$Y$1,P282&gt;=$X$3,$X$1,P282&gt;=$W$3,$W$1,P282&lt;$W$2,$V$1),(IF(AND($N$2&gt;=$T$4,$N$2&lt;$U$4),_xlfn.IFS(P282&gt;=$AD$4,$AD$1,P282&gt;=$AC$4,$AC$1,P282&gt;=$AB$4,$AB$1,P282&gt;=$AA$4,$AA$1,P282&gt;=$Z$4,$Z$1,P282&gt;=$Y$4,$Y$1,P282&gt;=$X$4,$X$1,P282&gt;=$W$4,$W$1,P282&lt;$W$2,$V$1),(IF(AND($N$2&gt;=$T$5,$N$2&lt;$U$5),_xlfn.IFS(P282&gt;=$AD$5,$AD$1,P282&gt;=$AC$5,$AC$1,P282&gt;=$AB$5,$AB$1,P282&gt;=$AA$5,$AA$1,P282&gt;=$Z$5,$Z$1,P282&gt;=$Y$5,$Y$1,P282&gt;=$X$5,$X$1,P282&gt;=$W$5,$W$1,P282&lt;$W$2,$V$1),(IF(AND($N$2&gt;=$T$6,$N$2&lt;$U$6),_xlfn.IFS(P282&gt;=$AD$6,$AD$1,P282&gt;=$AC$6,$AC$1,P282&gt;=$AB$6,$AB$1,P282&gt;=$AA$6,$AA$1,P282&gt;=$Z$6,$Z$1,P282&gt;=$Y$6,$Y$1,P282&gt;=$X$6,$X$1,P282&gt;=$W$6,$W$1,P282&lt;$W$2,$V$1),(IF(AND($N$2&gt;=$T$7,$N$2&lt;$U$7),_xlfn.IFS(P282&gt;=$AD$7,$AD$1,P282&gt;=$AC$7,$AC$1,P282&gt;=$AB$7,$AB$1,P282&gt;=$AA$7,$AA$1,P282&gt;=$Z$7,$Z$1,P282&gt;=$Y$7,$Y$1,P282&gt;=$X$7,$X$1,P282&gt;=$W$7,$W$1,P282&lt;$W$2,$V$1),(IF(AND($N$2&gt;=$T$8,$N$2&lt;$U$8),_xlfn.IFS(P282&gt;=$AD$8,$AD$1,P282&gt;=$AC$8,$AC$1,P282&gt;=$AB$8,$AB$1,P282&gt;=$AA$8,$AA$1,P282&gt;=$Z$8,$Z$1,P282&gt;=$Y$8,$Y$1,P282&gt;=$X$8,$X$1,P282&gt;=$W$8,$W$1,P282&lt;$W$2,$V$1),(IF(AND($N$2&gt;=$T$9,$N$2&lt;$U$9),_xlfn.IFS(P282&gt;=$AD$9,$AD$1,P282&gt;=$AC$9,$AC$1,P282&gt;=$AB$9,$AB$1,P282&gt;=$AA$9,$AA$1,P282&gt;=$Z$9,$Z$1,P282&gt;=$Y$9,$Y$1,P282&gt;=$X$9,$X$1,P282&gt;=$W$9,$W$1),$W$1))))))))))))))),IF(AND($N$2&gt;=$T$2,$N$2&lt;=$U$2),IF(P282&gt;=$W$2,$W$1,$V$1),IF(AND($N$2&gt;=$T$3,$N$2&lt;$U$3),IF(P282&gt;=$W$3,$W$1,$V$1),IF(AND($N$2&gt;=$T$4,$N$2&lt;$U$4),IF(P282&gt;=$W$4,$W$1,$V$1),IF(AND($N$2&gt;=$T$5,$N$2&lt;$U$5),IF(P282&gt;=$W$5,$W$1,$V$1),IF(AND($N$2&gt;=$T$6,$N$2&lt;$U$6),IF(P282&gt;=$W$6,$W$1,$V$1),IF(AND($N$2&gt;=$T$7,$N$2&lt;$U$7),IF(P282&gt;=$W$7,$W$1,$V$1),IF(AND($N$2&gt;=$T$8,$N$2&lt;$U$8),IF(P282&gt;=$W$8,$W$1,$V$1),IF(AND($N$2&gt;=$T$9,$N$2&lt;$U$9),IF(P282&gt;=$W$9,$W$1,$V$1),""))))))))),"")</f>
        <v>FF</v>
      </c>
      <c r="M282" s="9" t="str" cm="1">
        <f t="array" ref="M282">IF(E282&lt;&gt;"",IF(AND(E282&lt;&gt;"GR",E282&gt;=40,J282&gt;=30),_xlfn.IFS(Q282&gt;=$AG$2,$AD$19,Q282&gt;=$AG$3,$AC$19,Q282&gt;=$AG$4,$AB$19,Q282&gt;=$AG$5,$AA$19,Q282&gt;=$AG$6,$Z$19,Q282&gt;=$AG$7,$Y$19,Q282&gt;=$AG$8,$X$19,Q282&gt;=$AG$9,$V$19),L282),"")</f>
        <v>FF</v>
      </c>
      <c r="N282" s="9"/>
      <c r="O282" s="9"/>
      <c r="P282" s="9">
        <f t="shared" si="38"/>
        <v>0</v>
      </c>
      <c r="Q282" s="9">
        <f t="shared" si="39"/>
        <v>0</v>
      </c>
      <c r="R282" s="9">
        <f t="shared" si="40"/>
        <v>-3.2</v>
      </c>
    </row>
    <row r="283" spans="1:18" x14ac:dyDescent="0.35">
      <c r="A283" s="3" t="s">
        <v>8</v>
      </c>
      <c r="B283" s="3">
        <v>282</v>
      </c>
      <c r="C283" s="3" t="s">
        <v>34</v>
      </c>
      <c r="D283" s="3" t="s">
        <v>34</v>
      </c>
      <c r="E283" s="3" t="s">
        <v>34</v>
      </c>
      <c r="F283" s="22" t="str">
        <f t="shared" si="41"/>
        <v>GR</v>
      </c>
      <c r="G283" s="22">
        <f t="shared" si="42"/>
        <v>0</v>
      </c>
      <c r="H283" s="22">
        <f t="shared" si="43"/>
        <v>0</v>
      </c>
      <c r="I283" s="9">
        <f t="shared" si="44"/>
        <v>0</v>
      </c>
      <c r="J283" s="9">
        <f t="shared" si="36"/>
        <v>0</v>
      </c>
      <c r="K283" s="10">
        <f t="shared" si="37"/>
        <v>0</v>
      </c>
      <c r="L283" s="9" t="str" cm="1">
        <f t="array" ref="L283">IF(D283&lt;&gt;"",IF(AND(H283&gt;=40,I283&gt;=30),IF(AND($N$2&gt;=$T$2,$N$2&lt;=$U$2),_xlfn.IFS(P283&gt;=$AD$2,$AD$1,P283&gt;=$AC$2,$AC$1,P283&gt;=$AB$2,$AB$1,P283&gt;=$AA$2,$AA$1,P283&gt;=$Z$2,$Z$1,P283&gt;=$Y$2,$Y$1,P283&gt;=$X$2,$X$1,P283&gt;=$W$2,$W$1,P283&lt;$W$2,$V$1),(IF(AND($N$2&gt;=$T$3,$N$2&lt;$U$3),_xlfn.IFS(P283&gt;=$AD$3,$AD$1,P283&gt;=$AC$3,$AC$1,P283&gt;=$AB$3,$AB$1,P283&gt;=$AA$3,$AA$1,P283&gt;=$Z$3,$Z$1,P283&gt;=$Y$3,$Y$1,P283&gt;=$X$3,$X$1,P283&gt;=$W$3,$W$1,P283&lt;$W$2,$V$1),(IF(AND($N$2&gt;=$T$4,$N$2&lt;$U$4),_xlfn.IFS(P283&gt;=$AD$4,$AD$1,P283&gt;=$AC$4,$AC$1,P283&gt;=$AB$4,$AB$1,P283&gt;=$AA$4,$AA$1,P283&gt;=$Z$4,$Z$1,P283&gt;=$Y$4,$Y$1,P283&gt;=$X$4,$X$1,P283&gt;=$W$4,$W$1,P283&lt;$W$2,$V$1),(IF(AND($N$2&gt;=$T$5,$N$2&lt;$U$5),_xlfn.IFS(P283&gt;=$AD$5,$AD$1,P283&gt;=$AC$5,$AC$1,P283&gt;=$AB$5,$AB$1,P283&gt;=$AA$5,$AA$1,P283&gt;=$Z$5,$Z$1,P283&gt;=$Y$5,$Y$1,P283&gt;=$X$5,$X$1,P283&gt;=$W$5,$W$1,P283&lt;$W$2,$V$1),(IF(AND($N$2&gt;=$T$6,$N$2&lt;$U$6),_xlfn.IFS(P283&gt;=$AD$6,$AD$1,P283&gt;=$AC$6,$AC$1,P283&gt;=$AB$6,$AB$1,P283&gt;=$AA$6,$AA$1,P283&gt;=$Z$6,$Z$1,P283&gt;=$Y$6,$Y$1,P283&gt;=$X$6,$X$1,P283&gt;=$W$6,$W$1,P283&lt;$W$2,$V$1),(IF(AND($N$2&gt;=$T$7,$N$2&lt;$U$7),_xlfn.IFS(P283&gt;=$AD$7,$AD$1,P283&gt;=$AC$7,$AC$1,P283&gt;=$AB$7,$AB$1,P283&gt;=$AA$7,$AA$1,P283&gt;=$Z$7,$Z$1,P283&gt;=$Y$7,$Y$1,P283&gt;=$X$7,$X$1,P283&gt;=$W$7,$W$1,P283&lt;$W$2,$V$1),(IF(AND($N$2&gt;=$T$8,$N$2&lt;$U$8),_xlfn.IFS(P283&gt;=$AD$8,$AD$1,P283&gt;=$AC$8,$AC$1,P283&gt;=$AB$8,$AB$1,P283&gt;=$AA$8,$AA$1,P283&gt;=$Z$8,$Z$1,P283&gt;=$Y$8,$Y$1,P283&gt;=$X$8,$X$1,P283&gt;=$W$8,$W$1,P283&lt;$W$2,$V$1),(IF(AND($N$2&gt;=$T$9,$N$2&lt;$U$9),_xlfn.IFS(P283&gt;=$AD$9,$AD$1,P283&gt;=$AC$9,$AC$1,P283&gt;=$AB$9,$AB$1,P283&gt;=$AA$9,$AA$1,P283&gt;=$Z$9,$Z$1,P283&gt;=$Y$9,$Y$1,P283&gt;=$X$9,$X$1,P283&gt;=$W$9,$W$1),$W$1))))))))))))))),IF(AND($N$2&gt;=$T$2,$N$2&lt;=$U$2),IF(P283&gt;=$W$2,$W$1,$V$1),IF(AND($N$2&gt;=$T$3,$N$2&lt;$U$3),IF(P283&gt;=$W$3,$W$1,$V$1),IF(AND($N$2&gt;=$T$4,$N$2&lt;$U$4),IF(P283&gt;=$W$4,$W$1,$V$1),IF(AND($N$2&gt;=$T$5,$N$2&lt;$U$5),IF(P283&gt;=$W$5,$W$1,$V$1),IF(AND($N$2&gt;=$T$6,$N$2&lt;$U$6),IF(P283&gt;=$W$6,$W$1,$V$1),IF(AND($N$2&gt;=$T$7,$N$2&lt;$U$7),IF(P283&gt;=$W$7,$W$1,$V$1),IF(AND($N$2&gt;=$T$8,$N$2&lt;$U$8),IF(P283&gt;=$W$8,$W$1,$V$1),IF(AND($N$2&gt;=$T$9,$N$2&lt;$U$9),IF(P283&gt;=$W$9,$W$1,$V$1),""))))))))),"")</f>
        <v>FF</v>
      </c>
      <c r="M283" s="9" t="str" cm="1">
        <f t="array" ref="M283">IF(E283&lt;&gt;"",IF(AND(E283&lt;&gt;"GR",E283&gt;=40,J283&gt;=30),_xlfn.IFS(Q283&gt;=$AG$2,$AD$19,Q283&gt;=$AG$3,$AC$19,Q283&gt;=$AG$4,$AB$19,Q283&gt;=$AG$5,$AA$19,Q283&gt;=$AG$6,$Z$19,Q283&gt;=$AG$7,$Y$19,Q283&gt;=$AG$8,$X$19,Q283&gt;=$AG$9,$V$19),L283),"")</f>
        <v>FF</v>
      </c>
      <c r="N283" s="9"/>
      <c r="O283" s="9"/>
      <c r="P283" s="9">
        <f t="shared" si="38"/>
        <v>0</v>
      </c>
      <c r="Q283" s="9">
        <f t="shared" si="39"/>
        <v>0</v>
      </c>
      <c r="R283" s="9">
        <f t="shared" si="40"/>
        <v>-3.2</v>
      </c>
    </row>
    <row r="284" spans="1:18" x14ac:dyDescent="0.35">
      <c r="A284" s="3" t="s">
        <v>8</v>
      </c>
      <c r="B284" s="3">
        <v>283</v>
      </c>
      <c r="C284" s="3" t="s">
        <v>34</v>
      </c>
      <c r="D284" s="3" t="s">
        <v>34</v>
      </c>
      <c r="E284" s="3" t="s">
        <v>34</v>
      </c>
      <c r="F284" s="22" t="str">
        <f t="shared" si="41"/>
        <v>GR</v>
      </c>
      <c r="G284" s="22">
        <f t="shared" si="42"/>
        <v>0</v>
      </c>
      <c r="H284" s="22">
        <f t="shared" si="43"/>
        <v>0</v>
      </c>
      <c r="I284" s="9">
        <f t="shared" si="44"/>
        <v>0</v>
      </c>
      <c r="J284" s="9">
        <f t="shared" si="36"/>
        <v>0</v>
      </c>
      <c r="K284" s="10">
        <f t="shared" si="37"/>
        <v>0</v>
      </c>
      <c r="L284" s="9" t="str" cm="1">
        <f t="array" ref="L284">IF(D284&lt;&gt;"",IF(AND(H284&gt;=40,I284&gt;=30),IF(AND($N$2&gt;=$T$2,$N$2&lt;=$U$2),_xlfn.IFS(P284&gt;=$AD$2,$AD$1,P284&gt;=$AC$2,$AC$1,P284&gt;=$AB$2,$AB$1,P284&gt;=$AA$2,$AA$1,P284&gt;=$Z$2,$Z$1,P284&gt;=$Y$2,$Y$1,P284&gt;=$X$2,$X$1,P284&gt;=$W$2,$W$1,P284&lt;$W$2,$V$1),(IF(AND($N$2&gt;=$T$3,$N$2&lt;$U$3),_xlfn.IFS(P284&gt;=$AD$3,$AD$1,P284&gt;=$AC$3,$AC$1,P284&gt;=$AB$3,$AB$1,P284&gt;=$AA$3,$AA$1,P284&gt;=$Z$3,$Z$1,P284&gt;=$Y$3,$Y$1,P284&gt;=$X$3,$X$1,P284&gt;=$W$3,$W$1,P284&lt;$W$2,$V$1),(IF(AND($N$2&gt;=$T$4,$N$2&lt;$U$4),_xlfn.IFS(P284&gt;=$AD$4,$AD$1,P284&gt;=$AC$4,$AC$1,P284&gt;=$AB$4,$AB$1,P284&gt;=$AA$4,$AA$1,P284&gt;=$Z$4,$Z$1,P284&gt;=$Y$4,$Y$1,P284&gt;=$X$4,$X$1,P284&gt;=$W$4,$W$1,P284&lt;$W$2,$V$1),(IF(AND($N$2&gt;=$T$5,$N$2&lt;$U$5),_xlfn.IFS(P284&gt;=$AD$5,$AD$1,P284&gt;=$AC$5,$AC$1,P284&gt;=$AB$5,$AB$1,P284&gt;=$AA$5,$AA$1,P284&gt;=$Z$5,$Z$1,P284&gt;=$Y$5,$Y$1,P284&gt;=$X$5,$X$1,P284&gt;=$W$5,$W$1,P284&lt;$W$2,$V$1),(IF(AND($N$2&gt;=$T$6,$N$2&lt;$U$6),_xlfn.IFS(P284&gt;=$AD$6,$AD$1,P284&gt;=$AC$6,$AC$1,P284&gt;=$AB$6,$AB$1,P284&gt;=$AA$6,$AA$1,P284&gt;=$Z$6,$Z$1,P284&gt;=$Y$6,$Y$1,P284&gt;=$X$6,$X$1,P284&gt;=$W$6,$W$1,P284&lt;$W$2,$V$1),(IF(AND($N$2&gt;=$T$7,$N$2&lt;$U$7),_xlfn.IFS(P284&gt;=$AD$7,$AD$1,P284&gt;=$AC$7,$AC$1,P284&gt;=$AB$7,$AB$1,P284&gt;=$AA$7,$AA$1,P284&gt;=$Z$7,$Z$1,P284&gt;=$Y$7,$Y$1,P284&gt;=$X$7,$X$1,P284&gt;=$W$7,$W$1,P284&lt;$W$2,$V$1),(IF(AND($N$2&gt;=$T$8,$N$2&lt;$U$8),_xlfn.IFS(P284&gt;=$AD$8,$AD$1,P284&gt;=$AC$8,$AC$1,P284&gt;=$AB$8,$AB$1,P284&gt;=$AA$8,$AA$1,P284&gt;=$Z$8,$Z$1,P284&gt;=$Y$8,$Y$1,P284&gt;=$X$8,$X$1,P284&gt;=$W$8,$W$1,P284&lt;$W$2,$V$1),(IF(AND($N$2&gt;=$T$9,$N$2&lt;$U$9),_xlfn.IFS(P284&gt;=$AD$9,$AD$1,P284&gt;=$AC$9,$AC$1,P284&gt;=$AB$9,$AB$1,P284&gt;=$AA$9,$AA$1,P284&gt;=$Z$9,$Z$1,P284&gt;=$Y$9,$Y$1,P284&gt;=$X$9,$X$1,P284&gt;=$W$9,$W$1),$W$1))))))))))))))),IF(AND($N$2&gt;=$T$2,$N$2&lt;=$U$2),IF(P284&gt;=$W$2,$W$1,$V$1),IF(AND($N$2&gt;=$T$3,$N$2&lt;$U$3),IF(P284&gt;=$W$3,$W$1,$V$1),IF(AND($N$2&gt;=$T$4,$N$2&lt;$U$4),IF(P284&gt;=$W$4,$W$1,$V$1),IF(AND($N$2&gt;=$T$5,$N$2&lt;$U$5),IF(P284&gt;=$W$5,$W$1,$V$1),IF(AND($N$2&gt;=$T$6,$N$2&lt;$U$6),IF(P284&gt;=$W$6,$W$1,$V$1),IF(AND($N$2&gt;=$T$7,$N$2&lt;$U$7),IF(P284&gt;=$W$7,$W$1,$V$1),IF(AND($N$2&gt;=$T$8,$N$2&lt;$U$8),IF(P284&gt;=$W$8,$W$1,$V$1),IF(AND($N$2&gt;=$T$9,$N$2&lt;$U$9),IF(P284&gt;=$W$9,$W$1,$V$1),""))))))))),"")</f>
        <v>FF</v>
      </c>
      <c r="M284" s="9" t="str" cm="1">
        <f t="array" ref="M284">IF(E284&lt;&gt;"",IF(AND(E284&lt;&gt;"GR",E284&gt;=40,J284&gt;=30),_xlfn.IFS(Q284&gt;=$AG$2,$AD$19,Q284&gt;=$AG$3,$AC$19,Q284&gt;=$AG$4,$AB$19,Q284&gt;=$AG$5,$AA$19,Q284&gt;=$AG$6,$Z$19,Q284&gt;=$AG$7,$Y$19,Q284&gt;=$AG$8,$X$19,Q284&gt;=$AG$9,$V$19),L284),"")</f>
        <v>FF</v>
      </c>
      <c r="N284" s="9"/>
      <c r="O284" s="9"/>
      <c r="P284" s="9">
        <f t="shared" si="38"/>
        <v>0</v>
      </c>
      <c r="Q284" s="9">
        <f t="shared" si="39"/>
        <v>0</v>
      </c>
      <c r="R284" s="9">
        <f t="shared" si="40"/>
        <v>-3.2</v>
      </c>
    </row>
    <row r="285" spans="1:18" x14ac:dyDescent="0.35">
      <c r="A285" s="3" t="s">
        <v>8</v>
      </c>
      <c r="B285" s="3">
        <v>284</v>
      </c>
      <c r="C285" s="3" t="s">
        <v>34</v>
      </c>
      <c r="D285" s="3" t="s">
        <v>34</v>
      </c>
      <c r="E285" s="3" t="s">
        <v>34</v>
      </c>
      <c r="F285" s="22" t="str">
        <f t="shared" si="41"/>
        <v>GR</v>
      </c>
      <c r="G285" s="22">
        <f t="shared" si="42"/>
        <v>0</v>
      </c>
      <c r="H285" s="22">
        <f t="shared" si="43"/>
        <v>0</v>
      </c>
      <c r="I285" s="9">
        <f t="shared" si="44"/>
        <v>0</v>
      </c>
      <c r="J285" s="9">
        <f t="shared" si="36"/>
        <v>0</v>
      </c>
      <c r="K285" s="10">
        <f t="shared" si="37"/>
        <v>0</v>
      </c>
      <c r="L285" s="9" t="str" cm="1">
        <f t="array" ref="L285">IF(D285&lt;&gt;"",IF(AND(H285&gt;=40,I285&gt;=30),IF(AND($N$2&gt;=$T$2,$N$2&lt;=$U$2),_xlfn.IFS(P285&gt;=$AD$2,$AD$1,P285&gt;=$AC$2,$AC$1,P285&gt;=$AB$2,$AB$1,P285&gt;=$AA$2,$AA$1,P285&gt;=$Z$2,$Z$1,P285&gt;=$Y$2,$Y$1,P285&gt;=$X$2,$X$1,P285&gt;=$W$2,$W$1,P285&lt;$W$2,$V$1),(IF(AND($N$2&gt;=$T$3,$N$2&lt;$U$3),_xlfn.IFS(P285&gt;=$AD$3,$AD$1,P285&gt;=$AC$3,$AC$1,P285&gt;=$AB$3,$AB$1,P285&gt;=$AA$3,$AA$1,P285&gt;=$Z$3,$Z$1,P285&gt;=$Y$3,$Y$1,P285&gt;=$X$3,$X$1,P285&gt;=$W$3,$W$1,P285&lt;$W$2,$V$1),(IF(AND($N$2&gt;=$T$4,$N$2&lt;$U$4),_xlfn.IFS(P285&gt;=$AD$4,$AD$1,P285&gt;=$AC$4,$AC$1,P285&gt;=$AB$4,$AB$1,P285&gt;=$AA$4,$AA$1,P285&gt;=$Z$4,$Z$1,P285&gt;=$Y$4,$Y$1,P285&gt;=$X$4,$X$1,P285&gt;=$W$4,$W$1,P285&lt;$W$2,$V$1),(IF(AND($N$2&gt;=$T$5,$N$2&lt;$U$5),_xlfn.IFS(P285&gt;=$AD$5,$AD$1,P285&gt;=$AC$5,$AC$1,P285&gt;=$AB$5,$AB$1,P285&gt;=$AA$5,$AA$1,P285&gt;=$Z$5,$Z$1,P285&gt;=$Y$5,$Y$1,P285&gt;=$X$5,$X$1,P285&gt;=$W$5,$W$1,P285&lt;$W$2,$V$1),(IF(AND($N$2&gt;=$T$6,$N$2&lt;$U$6),_xlfn.IFS(P285&gt;=$AD$6,$AD$1,P285&gt;=$AC$6,$AC$1,P285&gt;=$AB$6,$AB$1,P285&gt;=$AA$6,$AA$1,P285&gt;=$Z$6,$Z$1,P285&gt;=$Y$6,$Y$1,P285&gt;=$X$6,$X$1,P285&gt;=$W$6,$W$1,P285&lt;$W$2,$V$1),(IF(AND($N$2&gt;=$T$7,$N$2&lt;$U$7),_xlfn.IFS(P285&gt;=$AD$7,$AD$1,P285&gt;=$AC$7,$AC$1,P285&gt;=$AB$7,$AB$1,P285&gt;=$AA$7,$AA$1,P285&gt;=$Z$7,$Z$1,P285&gt;=$Y$7,$Y$1,P285&gt;=$X$7,$X$1,P285&gt;=$W$7,$W$1,P285&lt;$W$2,$V$1),(IF(AND($N$2&gt;=$T$8,$N$2&lt;$U$8),_xlfn.IFS(P285&gt;=$AD$8,$AD$1,P285&gt;=$AC$8,$AC$1,P285&gt;=$AB$8,$AB$1,P285&gt;=$AA$8,$AA$1,P285&gt;=$Z$8,$Z$1,P285&gt;=$Y$8,$Y$1,P285&gt;=$X$8,$X$1,P285&gt;=$W$8,$W$1,P285&lt;$W$2,$V$1),(IF(AND($N$2&gt;=$T$9,$N$2&lt;$U$9),_xlfn.IFS(P285&gt;=$AD$9,$AD$1,P285&gt;=$AC$9,$AC$1,P285&gt;=$AB$9,$AB$1,P285&gt;=$AA$9,$AA$1,P285&gt;=$Z$9,$Z$1,P285&gt;=$Y$9,$Y$1,P285&gt;=$X$9,$X$1,P285&gt;=$W$9,$W$1),$W$1))))))))))))))),IF(AND($N$2&gt;=$T$2,$N$2&lt;=$U$2),IF(P285&gt;=$W$2,$W$1,$V$1),IF(AND($N$2&gt;=$T$3,$N$2&lt;$U$3),IF(P285&gt;=$W$3,$W$1,$V$1),IF(AND($N$2&gt;=$T$4,$N$2&lt;$U$4),IF(P285&gt;=$W$4,$W$1,$V$1),IF(AND($N$2&gt;=$T$5,$N$2&lt;$U$5),IF(P285&gt;=$W$5,$W$1,$V$1),IF(AND($N$2&gt;=$T$6,$N$2&lt;$U$6),IF(P285&gt;=$W$6,$W$1,$V$1),IF(AND($N$2&gt;=$T$7,$N$2&lt;$U$7),IF(P285&gt;=$W$7,$W$1,$V$1),IF(AND($N$2&gt;=$T$8,$N$2&lt;$U$8),IF(P285&gt;=$W$8,$W$1,$V$1),IF(AND($N$2&gt;=$T$9,$N$2&lt;$U$9),IF(P285&gt;=$W$9,$W$1,$V$1),""))))))))),"")</f>
        <v>FF</v>
      </c>
      <c r="M285" s="9" t="str" cm="1">
        <f t="array" ref="M285">IF(E285&lt;&gt;"",IF(AND(E285&lt;&gt;"GR",E285&gt;=40,J285&gt;=30),_xlfn.IFS(Q285&gt;=$AG$2,$AD$19,Q285&gt;=$AG$3,$AC$19,Q285&gt;=$AG$4,$AB$19,Q285&gt;=$AG$5,$AA$19,Q285&gt;=$AG$6,$Z$19,Q285&gt;=$AG$7,$Y$19,Q285&gt;=$AG$8,$X$19,Q285&gt;=$AG$9,$V$19),L285),"")</f>
        <v>FF</v>
      </c>
      <c r="N285" s="9"/>
      <c r="O285" s="9"/>
      <c r="P285" s="9">
        <f t="shared" si="38"/>
        <v>0</v>
      </c>
      <c r="Q285" s="9">
        <f t="shared" si="39"/>
        <v>0</v>
      </c>
      <c r="R285" s="9">
        <f t="shared" si="40"/>
        <v>-3.2</v>
      </c>
    </row>
    <row r="286" spans="1:18" x14ac:dyDescent="0.35">
      <c r="A286" s="3" t="s">
        <v>8</v>
      </c>
      <c r="B286" s="3">
        <v>285</v>
      </c>
      <c r="C286" s="3" t="s">
        <v>34</v>
      </c>
      <c r="D286" s="3" t="s">
        <v>34</v>
      </c>
      <c r="E286" s="3" t="s">
        <v>34</v>
      </c>
      <c r="F286" s="22" t="str">
        <f t="shared" si="41"/>
        <v>GR</v>
      </c>
      <c r="G286" s="22">
        <f t="shared" si="42"/>
        <v>0</v>
      </c>
      <c r="H286" s="22">
        <f t="shared" si="43"/>
        <v>0</v>
      </c>
      <c r="I286" s="9">
        <f t="shared" si="44"/>
        <v>0</v>
      </c>
      <c r="J286" s="9">
        <f t="shared" si="36"/>
        <v>0</v>
      </c>
      <c r="K286" s="10">
        <f t="shared" si="37"/>
        <v>0</v>
      </c>
      <c r="L286" s="9" t="str" cm="1">
        <f t="array" ref="L286">IF(D286&lt;&gt;"",IF(AND(H286&gt;=40,I286&gt;=30),IF(AND($N$2&gt;=$T$2,$N$2&lt;=$U$2),_xlfn.IFS(P286&gt;=$AD$2,$AD$1,P286&gt;=$AC$2,$AC$1,P286&gt;=$AB$2,$AB$1,P286&gt;=$AA$2,$AA$1,P286&gt;=$Z$2,$Z$1,P286&gt;=$Y$2,$Y$1,P286&gt;=$X$2,$X$1,P286&gt;=$W$2,$W$1,P286&lt;$W$2,$V$1),(IF(AND($N$2&gt;=$T$3,$N$2&lt;$U$3),_xlfn.IFS(P286&gt;=$AD$3,$AD$1,P286&gt;=$AC$3,$AC$1,P286&gt;=$AB$3,$AB$1,P286&gt;=$AA$3,$AA$1,P286&gt;=$Z$3,$Z$1,P286&gt;=$Y$3,$Y$1,P286&gt;=$X$3,$X$1,P286&gt;=$W$3,$W$1,P286&lt;$W$2,$V$1),(IF(AND($N$2&gt;=$T$4,$N$2&lt;$U$4),_xlfn.IFS(P286&gt;=$AD$4,$AD$1,P286&gt;=$AC$4,$AC$1,P286&gt;=$AB$4,$AB$1,P286&gt;=$AA$4,$AA$1,P286&gt;=$Z$4,$Z$1,P286&gt;=$Y$4,$Y$1,P286&gt;=$X$4,$X$1,P286&gt;=$W$4,$W$1,P286&lt;$W$2,$V$1),(IF(AND($N$2&gt;=$T$5,$N$2&lt;$U$5),_xlfn.IFS(P286&gt;=$AD$5,$AD$1,P286&gt;=$AC$5,$AC$1,P286&gt;=$AB$5,$AB$1,P286&gt;=$AA$5,$AA$1,P286&gt;=$Z$5,$Z$1,P286&gt;=$Y$5,$Y$1,P286&gt;=$X$5,$X$1,P286&gt;=$W$5,$W$1,P286&lt;$W$2,$V$1),(IF(AND($N$2&gt;=$T$6,$N$2&lt;$U$6),_xlfn.IFS(P286&gt;=$AD$6,$AD$1,P286&gt;=$AC$6,$AC$1,P286&gt;=$AB$6,$AB$1,P286&gt;=$AA$6,$AA$1,P286&gt;=$Z$6,$Z$1,P286&gt;=$Y$6,$Y$1,P286&gt;=$X$6,$X$1,P286&gt;=$W$6,$W$1,P286&lt;$W$2,$V$1),(IF(AND($N$2&gt;=$T$7,$N$2&lt;$U$7),_xlfn.IFS(P286&gt;=$AD$7,$AD$1,P286&gt;=$AC$7,$AC$1,P286&gt;=$AB$7,$AB$1,P286&gt;=$AA$7,$AA$1,P286&gt;=$Z$7,$Z$1,P286&gt;=$Y$7,$Y$1,P286&gt;=$X$7,$X$1,P286&gt;=$W$7,$W$1,P286&lt;$W$2,$V$1),(IF(AND($N$2&gt;=$T$8,$N$2&lt;$U$8),_xlfn.IFS(P286&gt;=$AD$8,$AD$1,P286&gt;=$AC$8,$AC$1,P286&gt;=$AB$8,$AB$1,P286&gt;=$AA$8,$AA$1,P286&gt;=$Z$8,$Z$1,P286&gt;=$Y$8,$Y$1,P286&gt;=$X$8,$X$1,P286&gt;=$W$8,$W$1,P286&lt;$W$2,$V$1),(IF(AND($N$2&gt;=$T$9,$N$2&lt;$U$9),_xlfn.IFS(P286&gt;=$AD$9,$AD$1,P286&gt;=$AC$9,$AC$1,P286&gt;=$AB$9,$AB$1,P286&gt;=$AA$9,$AA$1,P286&gt;=$Z$9,$Z$1,P286&gt;=$Y$9,$Y$1,P286&gt;=$X$9,$X$1,P286&gt;=$W$9,$W$1),$W$1))))))))))))))),IF(AND($N$2&gt;=$T$2,$N$2&lt;=$U$2),IF(P286&gt;=$W$2,$W$1,$V$1),IF(AND($N$2&gt;=$T$3,$N$2&lt;$U$3),IF(P286&gt;=$W$3,$W$1,$V$1),IF(AND($N$2&gt;=$T$4,$N$2&lt;$U$4),IF(P286&gt;=$W$4,$W$1,$V$1),IF(AND($N$2&gt;=$T$5,$N$2&lt;$U$5),IF(P286&gt;=$W$5,$W$1,$V$1),IF(AND($N$2&gt;=$T$6,$N$2&lt;$U$6),IF(P286&gt;=$W$6,$W$1,$V$1),IF(AND($N$2&gt;=$T$7,$N$2&lt;$U$7),IF(P286&gt;=$W$7,$W$1,$V$1),IF(AND($N$2&gt;=$T$8,$N$2&lt;$U$8),IF(P286&gt;=$W$8,$W$1,$V$1),IF(AND($N$2&gt;=$T$9,$N$2&lt;$U$9),IF(P286&gt;=$W$9,$W$1,$V$1),""))))))))),"")</f>
        <v>FF</v>
      </c>
      <c r="M286" s="9" t="str" cm="1">
        <f t="array" ref="M286">IF(E286&lt;&gt;"",IF(AND(E286&lt;&gt;"GR",E286&gt;=40,J286&gt;=30),_xlfn.IFS(Q286&gt;=$AG$2,$AD$19,Q286&gt;=$AG$3,$AC$19,Q286&gt;=$AG$4,$AB$19,Q286&gt;=$AG$5,$AA$19,Q286&gt;=$AG$6,$Z$19,Q286&gt;=$AG$7,$Y$19,Q286&gt;=$AG$8,$X$19,Q286&gt;=$AG$9,$V$19),L286),"")</f>
        <v>FF</v>
      </c>
      <c r="N286" s="9"/>
      <c r="O286" s="9"/>
      <c r="P286" s="9">
        <f t="shared" si="38"/>
        <v>0</v>
      </c>
      <c r="Q286" s="9">
        <f t="shared" si="39"/>
        <v>0</v>
      </c>
      <c r="R286" s="9">
        <f t="shared" si="40"/>
        <v>-3.2</v>
      </c>
    </row>
    <row r="287" spans="1:18" x14ac:dyDescent="0.35">
      <c r="A287" s="3" t="s">
        <v>8</v>
      </c>
      <c r="B287" s="3">
        <v>286</v>
      </c>
      <c r="C287" s="3" t="s">
        <v>34</v>
      </c>
      <c r="D287" s="3" t="s">
        <v>34</v>
      </c>
      <c r="E287" s="3" t="s">
        <v>34</v>
      </c>
      <c r="F287" s="22" t="str">
        <f t="shared" si="41"/>
        <v>GR</v>
      </c>
      <c r="G287" s="22">
        <f t="shared" si="42"/>
        <v>0</v>
      </c>
      <c r="H287" s="22">
        <f t="shared" si="43"/>
        <v>0</v>
      </c>
      <c r="I287" s="9">
        <f t="shared" si="44"/>
        <v>0</v>
      </c>
      <c r="J287" s="9">
        <f t="shared" si="36"/>
        <v>0</v>
      </c>
      <c r="K287" s="10">
        <f t="shared" si="37"/>
        <v>0</v>
      </c>
      <c r="L287" s="9" t="str" cm="1">
        <f t="array" ref="L287">IF(D287&lt;&gt;"",IF(AND(H287&gt;=40,I287&gt;=30),IF(AND($N$2&gt;=$T$2,$N$2&lt;=$U$2),_xlfn.IFS(P287&gt;=$AD$2,$AD$1,P287&gt;=$AC$2,$AC$1,P287&gt;=$AB$2,$AB$1,P287&gt;=$AA$2,$AA$1,P287&gt;=$Z$2,$Z$1,P287&gt;=$Y$2,$Y$1,P287&gt;=$X$2,$X$1,P287&gt;=$W$2,$W$1,P287&lt;$W$2,$V$1),(IF(AND($N$2&gt;=$T$3,$N$2&lt;$U$3),_xlfn.IFS(P287&gt;=$AD$3,$AD$1,P287&gt;=$AC$3,$AC$1,P287&gt;=$AB$3,$AB$1,P287&gt;=$AA$3,$AA$1,P287&gt;=$Z$3,$Z$1,P287&gt;=$Y$3,$Y$1,P287&gt;=$X$3,$X$1,P287&gt;=$W$3,$W$1,P287&lt;$W$2,$V$1),(IF(AND($N$2&gt;=$T$4,$N$2&lt;$U$4),_xlfn.IFS(P287&gt;=$AD$4,$AD$1,P287&gt;=$AC$4,$AC$1,P287&gt;=$AB$4,$AB$1,P287&gt;=$AA$4,$AA$1,P287&gt;=$Z$4,$Z$1,P287&gt;=$Y$4,$Y$1,P287&gt;=$X$4,$X$1,P287&gt;=$W$4,$W$1,P287&lt;$W$2,$V$1),(IF(AND($N$2&gt;=$T$5,$N$2&lt;$U$5),_xlfn.IFS(P287&gt;=$AD$5,$AD$1,P287&gt;=$AC$5,$AC$1,P287&gt;=$AB$5,$AB$1,P287&gt;=$AA$5,$AA$1,P287&gt;=$Z$5,$Z$1,P287&gt;=$Y$5,$Y$1,P287&gt;=$X$5,$X$1,P287&gt;=$W$5,$W$1,P287&lt;$W$2,$V$1),(IF(AND($N$2&gt;=$T$6,$N$2&lt;$U$6),_xlfn.IFS(P287&gt;=$AD$6,$AD$1,P287&gt;=$AC$6,$AC$1,P287&gt;=$AB$6,$AB$1,P287&gt;=$AA$6,$AA$1,P287&gt;=$Z$6,$Z$1,P287&gt;=$Y$6,$Y$1,P287&gt;=$X$6,$X$1,P287&gt;=$W$6,$W$1,P287&lt;$W$2,$V$1),(IF(AND($N$2&gt;=$T$7,$N$2&lt;$U$7),_xlfn.IFS(P287&gt;=$AD$7,$AD$1,P287&gt;=$AC$7,$AC$1,P287&gt;=$AB$7,$AB$1,P287&gt;=$AA$7,$AA$1,P287&gt;=$Z$7,$Z$1,P287&gt;=$Y$7,$Y$1,P287&gt;=$X$7,$X$1,P287&gt;=$W$7,$W$1,P287&lt;$W$2,$V$1),(IF(AND($N$2&gt;=$T$8,$N$2&lt;$U$8),_xlfn.IFS(P287&gt;=$AD$8,$AD$1,P287&gt;=$AC$8,$AC$1,P287&gt;=$AB$8,$AB$1,P287&gt;=$AA$8,$AA$1,P287&gt;=$Z$8,$Z$1,P287&gt;=$Y$8,$Y$1,P287&gt;=$X$8,$X$1,P287&gt;=$W$8,$W$1,P287&lt;$W$2,$V$1),(IF(AND($N$2&gt;=$T$9,$N$2&lt;$U$9),_xlfn.IFS(P287&gt;=$AD$9,$AD$1,P287&gt;=$AC$9,$AC$1,P287&gt;=$AB$9,$AB$1,P287&gt;=$AA$9,$AA$1,P287&gt;=$Z$9,$Z$1,P287&gt;=$Y$9,$Y$1,P287&gt;=$X$9,$X$1,P287&gt;=$W$9,$W$1),$W$1))))))))))))))),IF(AND($N$2&gt;=$T$2,$N$2&lt;=$U$2),IF(P287&gt;=$W$2,$W$1,$V$1),IF(AND($N$2&gt;=$T$3,$N$2&lt;$U$3),IF(P287&gt;=$W$3,$W$1,$V$1),IF(AND($N$2&gt;=$T$4,$N$2&lt;$U$4),IF(P287&gt;=$W$4,$W$1,$V$1),IF(AND($N$2&gt;=$T$5,$N$2&lt;$U$5),IF(P287&gt;=$W$5,$W$1,$V$1),IF(AND($N$2&gt;=$T$6,$N$2&lt;$U$6),IF(P287&gt;=$W$6,$W$1,$V$1),IF(AND($N$2&gt;=$T$7,$N$2&lt;$U$7),IF(P287&gt;=$W$7,$W$1,$V$1),IF(AND($N$2&gt;=$T$8,$N$2&lt;$U$8),IF(P287&gt;=$W$8,$W$1,$V$1),IF(AND($N$2&gt;=$T$9,$N$2&lt;$U$9),IF(P287&gt;=$W$9,$W$1,$V$1),""))))))))),"")</f>
        <v>FF</v>
      </c>
      <c r="M287" s="9" t="str" cm="1">
        <f t="array" ref="M287">IF(E287&lt;&gt;"",IF(AND(E287&lt;&gt;"GR",E287&gt;=40,J287&gt;=30),_xlfn.IFS(Q287&gt;=$AG$2,$AD$19,Q287&gt;=$AG$3,$AC$19,Q287&gt;=$AG$4,$AB$19,Q287&gt;=$AG$5,$AA$19,Q287&gt;=$AG$6,$Z$19,Q287&gt;=$AG$7,$Y$19,Q287&gt;=$AG$8,$X$19,Q287&gt;=$AG$9,$V$19),L287),"")</f>
        <v>FF</v>
      </c>
      <c r="N287" s="9"/>
      <c r="O287" s="9"/>
      <c r="P287" s="9">
        <f t="shared" si="38"/>
        <v>0</v>
      </c>
      <c r="Q287" s="9">
        <f t="shared" si="39"/>
        <v>0</v>
      </c>
      <c r="R287" s="9">
        <f t="shared" si="40"/>
        <v>-3.2</v>
      </c>
    </row>
    <row r="288" spans="1:18" x14ac:dyDescent="0.35">
      <c r="A288" s="3" t="s">
        <v>8</v>
      </c>
      <c r="B288" s="3">
        <v>287</v>
      </c>
      <c r="C288" s="3">
        <v>9</v>
      </c>
      <c r="D288" s="3" t="s">
        <v>34</v>
      </c>
      <c r="E288" s="3" t="s">
        <v>34</v>
      </c>
      <c r="F288" s="22" t="str">
        <f t="shared" si="41"/>
        <v>GR</v>
      </c>
      <c r="G288" s="22">
        <f t="shared" si="42"/>
        <v>9</v>
      </c>
      <c r="H288" s="22">
        <f t="shared" si="43"/>
        <v>0</v>
      </c>
      <c r="I288" s="9">
        <f t="shared" si="44"/>
        <v>3.6</v>
      </c>
      <c r="J288" s="9">
        <f t="shared" si="36"/>
        <v>3.6</v>
      </c>
      <c r="K288" s="10">
        <f t="shared" si="37"/>
        <v>12.96</v>
      </c>
      <c r="L288" s="9" t="str" cm="1">
        <f t="array" ref="L288">IF(D288&lt;&gt;"",IF(AND(H288&gt;=40,I288&gt;=30),IF(AND($N$2&gt;=$T$2,$N$2&lt;=$U$2),_xlfn.IFS(P288&gt;=$AD$2,$AD$1,P288&gt;=$AC$2,$AC$1,P288&gt;=$AB$2,$AB$1,P288&gt;=$AA$2,$AA$1,P288&gt;=$Z$2,$Z$1,P288&gt;=$Y$2,$Y$1,P288&gt;=$X$2,$X$1,P288&gt;=$W$2,$W$1,P288&lt;$W$2,$V$1),(IF(AND($N$2&gt;=$T$3,$N$2&lt;$U$3),_xlfn.IFS(P288&gt;=$AD$3,$AD$1,P288&gt;=$AC$3,$AC$1,P288&gt;=$AB$3,$AB$1,P288&gt;=$AA$3,$AA$1,P288&gt;=$Z$3,$Z$1,P288&gt;=$Y$3,$Y$1,P288&gt;=$X$3,$X$1,P288&gt;=$W$3,$W$1,P288&lt;$W$2,$V$1),(IF(AND($N$2&gt;=$T$4,$N$2&lt;$U$4),_xlfn.IFS(P288&gt;=$AD$4,$AD$1,P288&gt;=$AC$4,$AC$1,P288&gt;=$AB$4,$AB$1,P288&gt;=$AA$4,$AA$1,P288&gt;=$Z$4,$Z$1,P288&gt;=$Y$4,$Y$1,P288&gt;=$X$4,$X$1,P288&gt;=$W$4,$W$1,P288&lt;$W$2,$V$1),(IF(AND($N$2&gt;=$T$5,$N$2&lt;$U$5),_xlfn.IFS(P288&gt;=$AD$5,$AD$1,P288&gt;=$AC$5,$AC$1,P288&gt;=$AB$5,$AB$1,P288&gt;=$AA$5,$AA$1,P288&gt;=$Z$5,$Z$1,P288&gt;=$Y$5,$Y$1,P288&gt;=$X$5,$X$1,P288&gt;=$W$5,$W$1,P288&lt;$W$2,$V$1),(IF(AND($N$2&gt;=$T$6,$N$2&lt;$U$6),_xlfn.IFS(P288&gt;=$AD$6,$AD$1,P288&gt;=$AC$6,$AC$1,P288&gt;=$AB$6,$AB$1,P288&gt;=$AA$6,$AA$1,P288&gt;=$Z$6,$Z$1,P288&gt;=$Y$6,$Y$1,P288&gt;=$X$6,$X$1,P288&gt;=$W$6,$W$1,P288&lt;$W$2,$V$1),(IF(AND($N$2&gt;=$T$7,$N$2&lt;$U$7),_xlfn.IFS(P288&gt;=$AD$7,$AD$1,P288&gt;=$AC$7,$AC$1,P288&gt;=$AB$7,$AB$1,P288&gt;=$AA$7,$AA$1,P288&gt;=$Z$7,$Z$1,P288&gt;=$Y$7,$Y$1,P288&gt;=$X$7,$X$1,P288&gt;=$W$7,$W$1,P288&lt;$W$2,$V$1),(IF(AND($N$2&gt;=$T$8,$N$2&lt;$U$8),_xlfn.IFS(P288&gt;=$AD$8,$AD$1,P288&gt;=$AC$8,$AC$1,P288&gt;=$AB$8,$AB$1,P288&gt;=$AA$8,$AA$1,P288&gt;=$Z$8,$Z$1,P288&gt;=$Y$8,$Y$1,P288&gt;=$X$8,$X$1,P288&gt;=$W$8,$W$1,P288&lt;$W$2,$V$1),(IF(AND($N$2&gt;=$T$9,$N$2&lt;$U$9),_xlfn.IFS(P288&gt;=$AD$9,$AD$1,P288&gt;=$AC$9,$AC$1,P288&gt;=$AB$9,$AB$1,P288&gt;=$AA$9,$AA$1,P288&gt;=$Z$9,$Z$1,P288&gt;=$Y$9,$Y$1,P288&gt;=$X$9,$X$1,P288&gt;=$W$9,$W$1),$W$1))))))))))))))),IF(AND($N$2&gt;=$T$2,$N$2&lt;=$U$2),IF(P288&gt;=$W$2,$W$1,$V$1),IF(AND($N$2&gt;=$T$3,$N$2&lt;$U$3),IF(P288&gt;=$W$3,$W$1,$V$1),IF(AND($N$2&gt;=$T$4,$N$2&lt;$U$4),IF(P288&gt;=$W$4,$W$1,$V$1),IF(AND($N$2&gt;=$T$5,$N$2&lt;$U$5),IF(P288&gt;=$W$5,$W$1,$V$1),IF(AND($N$2&gt;=$T$6,$N$2&lt;$U$6),IF(P288&gt;=$W$6,$W$1,$V$1),IF(AND($N$2&gt;=$T$7,$N$2&lt;$U$7),IF(P288&gt;=$W$7,$W$1,$V$1),IF(AND($N$2&gt;=$T$8,$N$2&lt;$U$8),IF(P288&gt;=$W$8,$W$1,$V$1),IF(AND($N$2&gt;=$T$9,$N$2&lt;$U$9),IF(P288&gt;=$W$9,$W$1,$V$1),""))))))))),"")</f>
        <v>FF</v>
      </c>
      <c r="M288" s="9" t="str" cm="1">
        <f t="array" ref="M288">IF(E288&lt;&gt;"",IF(AND(E288&lt;&gt;"GR",E288&gt;=40,J288&gt;=30),_xlfn.IFS(Q288&gt;=$AG$2,$AD$19,Q288&gt;=$AG$3,$AC$19,Q288&gt;=$AG$4,$AB$19,Q288&gt;=$AG$5,$AA$19,Q288&gt;=$AG$6,$Z$19,Q288&gt;=$AG$7,$Y$19,Q288&gt;=$AG$8,$X$19,Q288&gt;=$AG$9,$V$19),L288),"")</f>
        <v>FF</v>
      </c>
      <c r="N288" s="9"/>
      <c r="O288" s="9"/>
      <c r="P288" s="9">
        <f t="shared" si="38"/>
        <v>20</v>
      </c>
      <c r="Q288" s="9">
        <f t="shared" si="39"/>
        <v>20</v>
      </c>
      <c r="R288" s="9">
        <f t="shared" si="40"/>
        <v>-2.96</v>
      </c>
    </row>
    <row r="289" spans="1:18" x14ac:dyDescent="0.35">
      <c r="A289" s="3" t="s">
        <v>8</v>
      </c>
      <c r="B289" s="3">
        <v>288</v>
      </c>
      <c r="C289" s="3" t="s">
        <v>34</v>
      </c>
      <c r="D289" s="3" t="s">
        <v>34</v>
      </c>
      <c r="E289" s="3" t="s">
        <v>34</v>
      </c>
      <c r="F289" s="22" t="str">
        <f t="shared" si="41"/>
        <v>GR</v>
      </c>
      <c r="G289" s="22">
        <f t="shared" si="42"/>
        <v>0</v>
      </c>
      <c r="H289" s="22">
        <f t="shared" si="43"/>
        <v>0</v>
      </c>
      <c r="I289" s="9">
        <f t="shared" si="44"/>
        <v>0</v>
      </c>
      <c r="J289" s="9">
        <f t="shared" si="36"/>
        <v>0</v>
      </c>
      <c r="K289" s="10">
        <f t="shared" si="37"/>
        <v>0</v>
      </c>
      <c r="L289" s="9" t="str" cm="1">
        <f t="array" ref="L289">IF(D289&lt;&gt;"",IF(AND(H289&gt;=40,I289&gt;=30),IF(AND($N$2&gt;=$T$2,$N$2&lt;=$U$2),_xlfn.IFS(P289&gt;=$AD$2,$AD$1,P289&gt;=$AC$2,$AC$1,P289&gt;=$AB$2,$AB$1,P289&gt;=$AA$2,$AA$1,P289&gt;=$Z$2,$Z$1,P289&gt;=$Y$2,$Y$1,P289&gt;=$X$2,$X$1,P289&gt;=$W$2,$W$1,P289&lt;$W$2,$V$1),(IF(AND($N$2&gt;=$T$3,$N$2&lt;$U$3),_xlfn.IFS(P289&gt;=$AD$3,$AD$1,P289&gt;=$AC$3,$AC$1,P289&gt;=$AB$3,$AB$1,P289&gt;=$AA$3,$AA$1,P289&gt;=$Z$3,$Z$1,P289&gt;=$Y$3,$Y$1,P289&gt;=$X$3,$X$1,P289&gt;=$W$3,$W$1,P289&lt;$W$2,$V$1),(IF(AND($N$2&gt;=$T$4,$N$2&lt;$U$4),_xlfn.IFS(P289&gt;=$AD$4,$AD$1,P289&gt;=$AC$4,$AC$1,P289&gt;=$AB$4,$AB$1,P289&gt;=$AA$4,$AA$1,P289&gt;=$Z$4,$Z$1,P289&gt;=$Y$4,$Y$1,P289&gt;=$X$4,$X$1,P289&gt;=$W$4,$W$1,P289&lt;$W$2,$V$1),(IF(AND($N$2&gt;=$T$5,$N$2&lt;$U$5),_xlfn.IFS(P289&gt;=$AD$5,$AD$1,P289&gt;=$AC$5,$AC$1,P289&gt;=$AB$5,$AB$1,P289&gt;=$AA$5,$AA$1,P289&gt;=$Z$5,$Z$1,P289&gt;=$Y$5,$Y$1,P289&gt;=$X$5,$X$1,P289&gt;=$W$5,$W$1,P289&lt;$W$2,$V$1),(IF(AND($N$2&gt;=$T$6,$N$2&lt;$U$6),_xlfn.IFS(P289&gt;=$AD$6,$AD$1,P289&gt;=$AC$6,$AC$1,P289&gt;=$AB$6,$AB$1,P289&gt;=$AA$6,$AA$1,P289&gt;=$Z$6,$Z$1,P289&gt;=$Y$6,$Y$1,P289&gt;=$X$6,$X$1,P289&gt;=$W$6,$W$1,P289&lt;$W$2,$V$1),(IF(AND($N$2&gt;=$T$7,$N$2&lt;$U$7),_xlfn.IFS(P289&gt;=$AD$7,$AD$1,P289&gt;=$AC$7,$AC$1,P289&gt;=$AB$7,$AB$1,P289&gt;=$AA$7,$AA$1,P289&gt;=$Z$7,$Z$1,P289&gt;=$Y$7,$Y$1,P289&gt;=$X$7,$X$1,P289&gt;=$W$7,$W$1,P289&lt;$W$2,$V$1),(IF(AND($N$2&gt;=$T$8,$N$2&lt;$U$8),_xlfn.IFS(P289&gt;=$AD$8,$AD$1,P289&gt;=$AC$8,$AC$1,P289&gt;=$AB$8,$AB$1,P289&gt;=$AA$8,$AA$1,P289&gt;=$Z$8,$Z$1,P289&gt;=$Y$8,$Y$1,P289&gt;=$X$8,$X$1,P289&gt;=$W$8,$W$1,P289&lt;$W$2,$V$1),(IF(AND($N$2&gt;=$T$9,$N$2&lt;$U$9),_xlfn.IFS(P289&gt;=$AD$9,$AD$1,P289&gt;=$AC$9,$AC$1,P289&gt;=$AB$9,$AB$1,P289&gt;=$AA$9,$AA$1,P289&gt;=$Z$9,$Z$1,P289&gt;=$Y$9,$Y$1,P289&gt;=$X$9,$X$1,P289&gt;=$W$9,$W$1),$W$1))))))))))))))),IF(AND($N$2&gt;=$T$2,$N$2&lt;=$U$2),IF(P289&gt;=$W$2,$W$1,$V$1),IF(AND($N$2&gt;=$T$3,$N$2&lt;$U$3),IF(P289&gt;=$W$3,$W$1,$V$1),IF(AND($N$2&gt;=$T$4,$N$2&lt;$U$4),IF(P289&gt;=$W$4,$W$1,$V$1),IF(AND($N$2&gt;=$T$5,$N$2&lt;$U$5),IF(P289&gt;=$W$5,$W$1,$V$1),IF(AND($N$2&gt;=$T$6,$N$2&lt;$U$6),IF(P289&gt;=$W$6,$W$1,$V$1),IF(AND($N$2&gt;=$T$7,$N$2&lt;$U$7),IF(P289&gt;=$W$7,$W$1,$V$1),IF(AND($N$2&gt;=$T$8,$N$2&lt;$U$8),IF(P289&gt;=$W$8,$W$1,$V$1),IF(AND($N$2&gt;=$T$9,$N$2&lt;$U$9),IF(P289&gt;=$W$9,$W$1,$V$1),""))))))))),"")</f>
        <v>FF</v>
      </c>
      <c r="M289" s="9" t="str" cm="1">
        <f t="array" ref="M289">IF(E289&lt;&gt;"",IF(AND(E289&lt;&gt;"GR",E289&gt;=40,J289&gt;=30),_xlfn.IFS(Q289&gt;=$AG$2,$AD$19,Q289&gt;=$AG$3,$AC$19,Q289&gt;=$AG$4,$AB$19,Q289&gt;=$AG$5,$AA$19,Q289&gt;=$AG$6,$Z$19,Q289&gt;=$AG$7,$Y$19,Q289&gt;=$AG$8,$X$19,Q289&gt;=$AG$9,$V$19),L289),"")</f>
        <v>FF</v>
      </c>
      <c r="N289" s="9"/>
      <c r="O289" s="9"/>
      <c r="P289" s="9">
        <f t="shared" si="38"/>
        <v>0</v>
      </c>
      <c r="Q289" s="9">
        <f t="shared" si="39"/>
        <v>0</v>
      </c>
      <c r="R289" s="9">
        <f t="shared" si="40"/>
        <v>-3.2</v>
      </c>
    </row>
    <row r="290" spans="1:18" x14ac:dyDescent="0.35">
      <c r="A290" s="3" t="s">
        <v>8</v>
      </c>
      <c r="B290" s="3">
        <v>289</v>
      </c>
      <c r="C290" s="3" t="s">
        <v>34</v>
      </c>
      <c r="D290" s="3" t="s">
        <v>34</v>
      </c>
      <c r="E290" s="3" t="s">
        <v>34</v>
      </c>
      <c r="F290" s="22" t="str">
        <f t="shared" si="41"/>
        <v>GR</v>
      </c>
      <c r="G290" s="22">
        <f t="shared" si="42"/>
        <v>0</v>
      </c>
      <c r="H290" s="22">
        <f t="shared" si="43"/>
        <v>0</v>
      </c>
      <c r="I290" s="9">
        <f t="shared" si="44"/>
        <v>0</v>
      </c>
      <c r="J290" s="9">
        <f t="shared" si="36"/>
        <v>0</v>
      </c>
      <c r="K290" s="10">
        <f t="shared" si="37"/>
        <v>0</v>
      </c>
      <c r="L290" s="9" t="str" cm="1">
        <f t="array" ref="L290">IF(D290&lt;&gt;"",IF(AND(H290&gt;=40,I290&gt;=30),IF(AND($N$2&gt;=$T$2,$N$2&lt;=$U$2),_xlfn.IFS(P290&gt;=$AD$2,$AD$1,P290&gt;=$AC$2,$AC$1,P290&gt;=$AB$2,$AB$1,P290&gt;=$AA$2,$AA$1,P290&gt;=$Z$2,$Z$1,P290&gt;=$Y$2,$Y$1,P290&gt;=$X$2,$X$1,P290&gt;=$W$2,$W$1,P290&lt;$W$2,$V$1),(IF(AND($N$2&gt;=$T$3,$N$2&lt;$U$3),_xlfn.IFS(P290&gt;=$AD$3,$AD$1,P290&gt;=$AC$3,$AC$1,P290&gt;=$AB$3,$AB$1,P290&gt;=$AA$3,$AA$1,P290&gt;=$Z$3,$Z$1,P290&gt;=$Y$3,$Y$1,P290&gt;=$X$3,$X$1,P290&gt;=$W$3,$W$1,P290&lt;$W$2,$V$1),(IF(AND($N$2&gt;=$T$4,$N$2&lt;$U$4),_xlfn.IFS(P290&gt;=$AD$4,$AD$1,P290&gt;=$AC$4,$AC$1,P290&gt;=$AB$4,$AB$1,P290&gt;=$AA$4,$AA$1,P290&gt;=$Z$4,$Z$1,P290&gt;=$Y$4,$Y$1,P290&gt;=$X$4,$X$1,P290&gt;=$W$4,$W$1,P290&lt;$W$2,$V$1),(IF(AND($N$2&gt;=$T$5,$N$2&lt;$U$5),_xlfn.IFS(P290&gt;=$AD$5,$AD$1,P290&gt;=$AC$5,$AC$1,P290&gt;=$AB$5,$AB$1,P290&gt;=$AA$5,$AA$1,P290&gt;=$Z$5,$Z$1,P290&gt;=$Y$5,$Y$1,P290&gt;=$X$5,$X$1,P290&gt;=$W$5,$W$1,P290&lt;$W$2,$V$1),(IF(AND($N$2&gt;=$T$6,$N$2&lt;$U$6),_xlfn.IFS(P290&gt;=$AD$6,$AD$1,P290&gt;=$AC$6,$AC$1,P290&gt;=$AB$6,$AB$1,P290&gt;=$AA$6,$AA$1,P290&gt;=$Z$6,$Z$1,P290&gt;=$Y$6,$Y$1,P290&gt;=$X$6,$X$1,P290&gt;=$W$6,$W$1,P290&lt;$W$2,$V$1),(IF(AND($N$2&gt;=$T$7,$N$2&lt;$U$7),_xlfn.IFS(P290&gt;=$AD$7,$AD$1,P290&gt;=$AC$7,$AC$1,P290&gt;=$AB$7,$AB$1,P290&gt;=$AA$7,$AA$1,P290&gt;=$Z$7,$Z$1,P290&gt;=$Y$7,$Y$1,P290&gt;=$X$7,$X$1,P290&gt;=$W$7,$W$1,P290&lt;$W$2,$V$1),(IF(AND($N$2&gt;=$T$8,$N$2&lt;$U$8),_xlfn.IFS(P290&gt;=$AD$8,$AD$1,P290&gt;=$AC$8,$AC$1,P290&gt;=$AB$8,$AB$1,P290&gt;=$AA$8,$AA$1,P290&gt;=$Z$8,$Z$1,P290&gt;=$Y$8,$Y$1,P290&gt;=$X$8,$X$1,P290&gt;=$W$8,$W$1,P290&lt;$W$2,$V$1),(IF(AND($N$2&gt;=$T$9,$N$2&lt;$U$9),_xlfn.IFS(P290&gt;=$AD$9,$AD$1,P290&gt;=$AC$9,$AC$1,P290&gt;=$AB$9,$AB$1,P290&gt;=$AA$9,$AA$1,P290&gt;=$Z$9,$Z$1,P290&gt;=$Y$9,$Y$1,P290&gt;=$X$9,$X$1,P290&gt;=$W$9,$W$1),$W$1))))))))))))))),IF(AND($N$2&gt;=$T$2,$N$2&lt;=$U$2),IF(P290&gt;=$W$2,$W$1,$V$1),IF(AND($N$2&gt;=$T$3,$N$2&lt;$U$3),IF(P290&gt;=$W$3,$W$1,$V$1),IF(AND($N$2&gt;=$T$4,$N$2&lt;$U$4),IF(P290&gt;=$W$4,$W$1,$V$1),IF(AND($N$2&gt;=$T$5,$N$2&lt;$U$5),IF(P290&gt;=$W$5,$W$1,$V$1),IF(AND($N$2&gt;=$T$6,$N$2&lt;$U$6),IF(P290&gt;=$W$6,$W$1,$V$1),IF(AND($N$2&gt;=$T$7,$N$2&lt;$U$7),IF(P290&gt;=$W$7,$W$1,$V$1),IF(AND($N$2&gt;=$T$8,$N$2&lt;$U$8),IF(P290&gt;=$W$8,$W$1,$V$1),IF(AND($N$2&gt;=$T$9,$N$2&lt;$U$9),IF(P290&gt;=$W$9,$W$1,$V$1),""))))))))),"")</f>
        <v>FF</v>
      </c>
      <c r="M290" s="9" t="str" cm="1">
        <f t="array" ref="M290">IF(E290&lt;&gt;"",IF(AND(E290&lt;&gt;"GR",E290&gt;=40,J290&gt;=30),_xlfn.IFS(Q290&gt;=$AG$2,$AD$19,Q290&gt;=$AG$3,$AC$19,Q290&gt;=$AG$4,$AB$19,Q290&gt;=$AG$5,$AA$19,Q290&gt;=$AG$6,$Z$19,Q290&gt;=$AG$7,$Y$19,Q290&gt;=$AG$8,$X$19,Q290&gt;=$AG$9,$V$19),L290),"")</f>
        <v>FF</v>
      </c>
      <c r="N290" s="9"/>
      <c r="O290" s="9"/>
      <c r="P290" s="9">
        <f t="shared" si="38"/>
        <v>0</v>
      </c>
      <c r="Q290" s="9">
        <f t="shared" si="39"/>
        <v>0</v>
      </c>
      <c r="R290" s="9">
        <f t="shared" si="40"/>
        <v>-3.2</v>
      </c>
    </row>
    <row r="291" spans="1:18" x14ac:dyDescent="0.35">
      <c r="A291" s="3" t="s">
        <v>8</v>
      </c>
      <c r="B291" s="3">
        <v>290</v>
      </c>
      <c r="C291" s="3" t="s">
        <v>34</v>
      </c>
      <c r="D291" s="3" t="s">
        <v>34</v>
      </c>
      <c r="E291" s="3" t="s">
        <v>34</v>
      </c>
      <c r="F291" s="22" t="str">
        <f t="shared" si="41"/>
        <v>GR</v>
      </c>
      <c r="G291" s="22">
        <f t="shared" si="42"/>
        <v>0</v>
      </c>
      <c r="H291" s="22">
        <f t="shared" si="43"/>
        <v>0</v>
      </c>
      <c r="I291" s="9">
        <f t="shared" si="44"/>
        <v>0</v>
      </c>
      <c r="J291" s="9">
        <f t="shared" si="36"/>
        <v>0</v>
      </c>
      <c r="K291" s="10">
        <f t="shared" si="37"/>
        <v>0</v>
      </c>
      <c r="L291" s="9" t="str" cm="1">
        <f t="array" ref="L291">IF(D291&lt;&gt;"",IF(AND(H291&gt;=40,I291&gt;=30),IF(AND($N$2&gt;=$T$2,$N$2&lt;=$U$2),_xlfn.IFS(P291&gt;=$AD$2,$AD$1,P291&gt;=$AC$2,$AC$1,P291&gt;=$AB$2,$AB$1,P291&gt;=$AA$2,$AA$1,P291&gt;=$Z$2,$Z$1,P291&gt;=$Y$2,$Y$1,P291&gt;=$X$2,$X$1,P291&gt;=$W$2,$W$1,P291&lt;$W$2,$V$1),(IF(AND($N$2&gt;=$T$3,$N$2&lt;$U$3),_xlfn.IFS(P291&gt;=$AD$3,$AD$1,P291&gt;=$AC$3,$AC$1,P291&gt;=$AB$3,$AB$1,P291&gt;=$AA$3,$AA$1,P291&gt;=$Z$3,$Z$1,P291&gt;=$Y$3,$Y$1,P291&gt;=$X$3,$X$1,P291&gt;=$W$3,$W$1,P291&lt;$W$2,$V$1),(IF(AND($N$2&gt;=$T$4,$N$2&lt;$U$4),_xlfn.IFS(P291&gt;=$AD$4,$AD$1,P291&gt;=$AC$4,$AC$1,P291&gt;=$AB$4,$AB$1,P291&gt;=$AA$4,$AA$1,P291&gt;=$Z$4,$Z$1,P291&gt;=$Y$4,$Y$1,P291&gt;=$X$4,$X$1,P291&gt;=$W$4,$W$1,P291&lt;$W$2,$V$1),(IF(AND($N$2&gt;=$T$5,$N$2&lt;$U$5),_xlfn.IFS(P291&gt;=$AD$5,$AD$1,P291&gt;=$AC$5,$AC$1,P291&gt;=$AB$5,$AB$1,P291&gt;=$AA$5,$AA$1,P291&gt;=$Z$5,$Z$1,P291&gt;=$Y$5,$Y$1,P291&gt;=$X$5,$X$1,P291&gt;=$W$5,$W$1,P291&lt;$W$2,$V$1),(IF(AND($N$2&gt;=$T$6,$N$2&lt;$U$6),_xlfn.IFS(P291&gt;=$AD$6,$AD$1,P291&gt;=$AC$6,$AC$1,P291&gt;=$AB$6,$AB$1,P291&gt;=$AA$6,$AA$1,P291&gt;=$Z$6,$Z$1,P291&gt;=$Y$6,$Y$1,P291&gt;=$X$6,$X$1,P291&gt;=$W$6,$W$1,P291&lt;$W$2,$V$1),(IF(AND($N$2&gt;=$T$7,$N$2&lt;$U$7),_xlfn.IFS(P291&gt;=$AD$7,$AD$1,P291&gt;=$AC$7,$AC$1,P291&gt;=$AB$7,$AB$1,P291&gt;=$AA$7,$AA$1,P291&gt;=$Z$7,$Z$1,P291&gt;=$Y$7,$Y$1,P291&gt;=$X$7,$X$1,P291&gt;=$W$7,$W$1,P291&lt;$W$2,$V$1),(IF(AND($N$2&gt;=$T$8,$N$2&lt;$U$8),_xlfn.IFS(P291&gt;=$AD$8,$AD$1,P291&gt;=$AC$8,$AC$1,P291&gt;=$AB$8,$AB$1,P291&gt;=$AA$8,$AA$1,P291&gt;=$Z$8,$Z$1,P291&gt;=$Y$8,$Y$1,P291&gt;=$X$8,$X$1,P291&gt;=$W$8,$W$1,P291&lt;$W$2,$V$1),(IF(AND($N$2&gt;=$T$9,$N$2&lt;$U$9),_xlfn.IFS(P291&gt;=$AD$9,$AD$1,P291&gt;=$AC$9,$AC$1,P291&gt;=$AB$9,$AB$1,P291&gt;=$AA$9,$AA$1,P291&gt;=$Z$9,$Z$1,P291&gt;=$Y$9,$Y$1,P291&gt;=$X$9,$X$1,P291&gt;=$W$9,$W$1),$W$1))))))))))))))),IF(AND($N$2&gt;=$T$2,$N$2&lt;=$U$2),IF(P291&gt;=$W$2,$W$1,$V$1),IF(AND($N$2&gt;=$T$3,$N$2&lt;$U$3),IF(P291&gt;=$W$3,$W$1,$V$1),IF(AND($N$2&gt;=$T$4,$N$2&lt;$U$4),IF(P291&gt;=$W$4,$W$1,$V$1),IF(AND($N$2&gt;=$T$5,$N$2&lt;$U$5),IF(P291&gt;=$W$5,$W$1,$V$1),IF(AND($N$2&gt;=$T$6,$N$2&lt;$U$6),IF(P291&gt;=$W$6,$W$1,$V$1),IF(AND($N$2&gt;=$T$7,$N$2&lt;$U$7),IF(P291&gt;=$W$7,$W$1,$V$1),IF(AND($N$2&gt;=$T$8,$N$2&lt;$U$8),IF(P291&gt;=$W$8,$W$1,$V$1),IF(AND($N$2&gt;=$T$9,$N$2&lt;$U$9),IF(P291&gt;=$W$9,$W$1,$V$1),""))))))))),"")</f>
        <v>FF</v>
      </c>
      <c r="M291" s="9" t="str" cm="1">
        <f t="array" ref="M291">IF(E291&lt;&gt;"",IF(AND(E291&lt;&gt;"GR",E291&gt;=40,J291&gt;=30),_xlfn.IFS(Q291&gt;=$AG$2,$AD$19,Q291&gt;=$AG$3,$AC$19,Q291&gt;=$AG$4,$AB$19,Q291&gt;=$AG$5,$AA$19,Q291&gt;=$AG$6,$Z$19,Q291&gt;=$AG$7,$Y$19,Q291&gt;=$AG$8,$X$19,Q291&gt;=$AG$9,$V$19),L291),"")</f>
        <v>FF</v>
      </c>
      <c r="N291" s="9"/>
      <c r="O291" s="9"/>
      <c r="P291" s="9">
        <f t="shared" si="38"/>
        <v>0</v>
      </c>
      <c r="Q291" s="9">
        <f t="shared" si="39"/>
        <v>0</v>
      </c>
      <c r="R291" s="9">
        <f t="shared" si="40"/>
        <v>-3.2</v>
      </c>
    </row>
    <row r="292" spans="1:18" x14ac:dyDescent="0.35">
      <c r="A292" s="3" t="s">
        <v>8</v>
      </c>
      <c r="B292" s="3">
        <v>291</v>
      </c>
      <c r="C292" s="3">
        <v>2</v>
      </c>
      <c r="D292" s="3" t="s">
        <v>34</v>
      </c>
      <c r="E292" s="3" t="s">
        <v>34</v>
      </c>
      <c r="F292" s="22" t="str">
        <f t="shared" si="41"/>
        <v>GR</v>
      </c>
      <c r="G292" s="22">
        <f t="shared" si="42"/>
        <v>2</v>
      </c>
      <c r="H292" s="22">
        <f t="shared" si="43"/>
        <v>0</v>
      </c>
      <c r="I292" s="9">
        <f t="shared" si="44"/>
        <v>0.8</v>
      </c>
      <c r="J292" s="9">
        <f t="shared" si="36"/>
        <v>0.8</v>
      </c>
      <c r="K292" s="10">
        <f t="shared" si="37"/>
        <v>0.64000000000000012</v>
      </c>
      <c r="L292" s="9" t="str" cm="1">
        <f t="array" ref="L292">IF(D292&lt;&gt;"",IF(AND(H292&gt;=40,I292&gt;=30),IF(AND($N$2&gt;=$T$2,$N$2&lt;=$U$2),_xlfn.IFS(P292&gt;=$AD$2,$AD$1,P292&gt;=$AC$2,$AC$1,P292&gt;=$AB$2,$AB$1,P292&gt;=$AA$2,$AA$1,P292&gt;=$Z$2,$Z$1,P292&gt;=$Y$2,$Y$1,P292&gt;=$X$2,$X$1,P292&gt;=$W$2,$W$1,P292&lt;$W$2,$V$1),(IF(AND($N$2&gt;=$T$3,$N$2&lt;$U$3),_xlfn.IFS(P292&gt;=$AD$3,$AD$1,P292&gt;=$AC$3,$AC$1,P292&gt;=$AB$3,$AB$1,P292&gt;=$AA$3,$AA$1,P292&gt;=$Z$3,$Z$1,P292&gt;=$Y$3,$Y$1,P292&gt;=$X$3,$X$1,P292&gt;=$W$3,$W$1,P292&lt;$W$2,$V$1),(IF(AND($N$2&gt;=$T$4,$N$2&lt;$U$4),_xlfn.IFS(P292&gt;=$AD$4,$AD$1,P292&gt;=$AC$4,$AC$1,P292&gt;=$AB$4,$AB$1,P292&gt;=$AA$4,$AA$1,P292&gt;=$Z$4,$Z$1,P292&gt;=$Y$4,$Y$1,P292&gt;=$X$4,$X$1,P292&gt;=$W$4,$W$1,P292&lt;$W$2,$V$1),(IF(AND($N$2&gt;=$T$5,$N$2&lt;$U$5),_xlfn.IFS(P292&gt;=$AD$5,$AD$1,P292&gt;=$AC$5,$AC$1,P292&gt;=$AB$5,$AB$1,P292&gt;=$AA$5,$AA$1,P292&gt;=$Z$5,$Z$1,P292&gt;=$Y$5,$Y$1,P292&gt;=$X$5,$X$1,P292&gt;=$W$5,$W$1,P292&lt;$W$2,$V$1),(IF(AND($N$2&gt;=$T$6,$N$2&lt;$U$6),_xlfn.IFS(P292&gt;=$AD$6,$AD$1,P292&gt;=$AC$6,$AC$1,P292&gt;=$AB$6,$AB$1,P292&gt;=$AA$6,$AA$1,P292&gt;=$Z$6,$Z$1,P292&gt;=$Y$6,$Y$1,P292&gt;=$X$6,$X$1,P292&gt;=$W$6,$W$1,P292&lt;$W$2,$V$1),(IF(AND($N$2&gt;=$T$7,$N$2&lt;$U$7),_xlfn.IFS(P292&gt;=$AD$7,$AD$1,P292&gt;=$AC$7,$AC$1,P292&gt;=$AB$7,$AB$1,P292&gt;=$AA$7,$AA$1,P292&gt;=$Z$7,$Z$1,P292&gt;=$Y$7,$Y$1,P292&gt;=$X$7,$X$1,P292&gt;=$W$7,$W$1,P292&lt;$W$2,$V$1),(IF(AND($N$2&gt;=$T$8,$N$2&lt;$U$8),_xlfn.IFS(P292&gt;=$AD$8,$AD$1,P292&gt;=$AC$8,$AC$1,P292&gt;=$AB$8,$AB$1,P292&gt;=$AA$8,$AA$1,P292&gt;=$Z$8,$Z$1,P292&gt;=$Y$8,$Y$1,P292&gt;=$X$8,$X$1,P292&gt;=$W$8,$W$1,P292&lt;$W$2,$V$1),(IF(AND($N$2&gt;=$T$9,$N$2&lt;$U$9),_xlfn.IFS(P292&gt;=$AD$9,$AD$1,P292&gt;=$AC$9,$AC$1,P292&gt;=$AB$9,$AB$1,P292&gt;=$AA$9,$AA$1,P292&gt;=$Z$9,$Z$1,P292&gt;=$Y$9,$Y$1,P292&gt;=$X$9,$X$1,P292&gt;=$W$9,$W$1),$W$1))))))))))))))),IF(AND($N$2&gt;=$T$2,$N$2&lt;=$U$2),IF(P292&gt;=$W$2,$W$1,$V$1),IF(AND($N$2&gt;=$T$3,$N$2&lt;$U$3),IF(P292&gt;=$W$3,$W$1,$V$1),IF(AND($N$2&gt;=$T$4,$N$2&lt;$U$4),IF(P292&gt;=$W$4,$W$1,$V$1),IF(AND($N$2&gt;=$T$5,$N$2&lt;$U$5),IF(P292&gt;=$W$5,$W$1,$V$1),IF(AND($N$2&gt;=$T$6,$N$2&lt;$U$6),IF(P292&gt;=$W$6,$W$1,$V$1),IF(AND($N$2&gt;=$T$7,$N$2&lt;$U$7),IF(P292&gt;=$W$7,$W$1,$V$1),IF(AND($N$2&gt;=$T$8,$N$2&lt;$U$8),IF(P292&gt;=$W$8,$W$1,$V$1),IF(AND($N$2&gt;=$T$9,$N$2&lt;$U$9),IF(P292&gt;=$W$9,$W$1,$V$1),""))))))))),"")</f>
        <v>FF</v>
      </c>
      <c r="M292" s="9" t="str" cm="1">
        <f t="array" ref="M292">IF(E292&lt;&gt;"",IF(AND(E292&lt;&gt;"GR",E292&gt;=40,J292&gt;=30),_xlfn.IFS(Q292&gt;=$AG$2,$AD$19,Q292&gt;=$AG$3,$AC$19,Q292&gt;=$AG$4,$AB$19,Q292&gt;=$AG$5,$AA$19,Q292&gt;=$AG$6,$Z$19,Q292&gt;=$AG$7,$Y$19,Q292&gt;=$AG$8,$X$19,Q292&gt;=$AG$9,$V$19),L292),"")</f>
        <v>FF</v>
      </c>
      <c r="N292" s="9"/>
      <c r="O292" s="9"/>
      <c r="P292" s="9">
        <f t="shared" si="38"/>
        <v>19</v>
      </c>
      <c r="Q292" s="9">
        <f t="shared" si="39"/>
        <v>19</v>
      </c>
      <c r="R292" s="9">
        <f t="shared" si="40"/>
        <v>-3.15</v>
      </c>
    </row>
    <row r="293" spans="1:18" x14ac:dyDescent="0.35">
      <c r="A293" s="3" t="s">
        <v>8</v>
      </c>
      <c r="B293" s="3">
        <v>292</v>
      </c>
      <c r="C293" s="3" t="s">
        <v>34</v>
      </c>
      <c r="D293" s="3" t="s">
        <v>34</v>
      </c>
      <c r="E293" s="3" t="s">
        <v>34</v>
      </c>
      <c r="F293" s="22" t="str">
        <f t="shared" si="41"/>
        <v>GR</v>
      </c>
      <c r="G293" s="22">
        <f t="shared" si="42"/>
        <v>0</v>
      </c>
      <c r="H293" s="22">
        <f t="shared" si="43"/>
        <v>0</v>
      </c>
      <c r="I293" s="9">
        <f t="shared" si="44"/>
        <v>0</v>
      </c>
      <c r="J293" s="9">
        <f t="shared" si="36"/>
        <v>0</v>
      </c>
      <c r="K293" s="10">
        <f t="shared" si="37"/>
        <v>0</v>
      </c>
      <c r="L293" s="9" t="str" cm="1">
        <f t="array" ref="L293">IF(D293&lt;&gt;"",IF(AND(H293&gt;=40,I293&gt;=30),IF(AND($N$2&gt;=$T$2,$N$2&lt;=$U$2),_xlfn.IFS(P293&gt;=$AD$2,$AD$1,P293&gt;=$AC$2,$AC$1,P293&gt;=$AB$2,$AB$1,P293&gt;=$AA$2,$AA$1,P293&gt;=$Z$2,$Z$1,P293&gt;=$Y$2,$Y$1,P293&gt;=$X$2,$X$1,P293&gt;=$W$2,$W$1,P293&lt;$W$2,$V$1),(IF(AND($N$2&gt;=$T$3,$N$2&lt;$U$3),_xlfn.IFS(P293&gt;=$AD$3,$AD$1,P293&gt;=$AC$3,$AC$1,P293&gt;=$AB$3,$AB$1,P293&gt;=$AA$3,$AA$1,P293&gt;=$Z$3,$Z$1,P293&gt;=$Y$3,$Y$1,P293&gt;=$X$3,$X$1,P293&gt;=$W$3,$W$1,P293&lt;$W$2,$V$1),(IF(AND($N$2&gt;=$T$4,$N$2&lt;$U$4),_xlfn.IFS(P293&gt;=$AD$4,$AD$1,P293&gt;=$AC$4,$AC$1,P293&gt;=$AB$4,$AB$1,P293&gt;=$AA$4,$AA$1,P293&gt;=$Z$4,$Z$1,P293&gt;=$Y$4,$Y$1,P293&gt;=$X$4,$X$1,P293&gt;=$W$4,$W$1,P293&lt;$W$2,$V$1),(IF(AND($N$2&gt;=$T$5,$N$2&lt;$U$5),_xlfn.IFS(P293&gt;=$AD$5,$AD$1,P293&gt;=$AC$5,$AC$1,P293&gt;=$AB$5,$AB$1,P293&gt;=$AA$5,$AA$1,P293&gt;=$Z$5,$Z$1,P293&gt;=$Y$5,$Y$1,P293&gt;=$X$5,$X$1,P293&gt;=$W$5,$W$1,P293&lt;$W$2,$V$1),(IF(AND($N$2&gt;=$T$6,$N$2&lt;$U$6),_xlfn.IFS(P293&gt;=$AD$6,$AD$1,P293&gt;=$AC$6,$AC$1,P293&gt;=$AB$6,$AB$1,P293&gt;=$AA$6,$AA$1,P293&gt;=$Z$6,$Z$1,P293&gt;=$Y$6,$Y$1,P293&gt;=$X$6,$X$1,P293&gt;=$W$6,$W$1,P293&lt;$W$2,$V$1),(IF(AND($N$2&gt;=$T$7,$N$2&lt;$U$7),_xlfn.IFS(P293&gt;=$AD$7,$AD$1,P293&gt;=$AC$7,$AC$1,P293&gt;=$AB$7,$AB$1,P293&gt;=$AA$7,$AA$1,P293&gt;=$Z$7,$Z$1,P293&gt;=$Y$7,$Y$1,P293&gt;=$X$7,$X$1,P293&gt;=$W$7,$W$1,P293&lt;$W$2,$V$1),(IF(AND($N$2&gt;=$T$8,$N$2&lt;$U$8),_xlfn.IFS(P293&gt;=$AD$8,$AD$1,P293&gt;=$AC$8,$AC$1,P293&gt;=$AB$8,$AB$1,P293&gt;=$AA$8,$AA$1,P293&gt;=$Z$8,$Z$1,P293&gt;=$Y$8,$Y$1,P293&gt;=$X$8,$X$1,P293&gt;=$W$8,$W$1,P293&lt;$W$2,$V$1),(IF(AND($N$2&gt;=$T$9,$N$2&lt;$U$9),_xlfn.IFS(P293&gt;=$AD$9,$AD$1,P293&gt;=$AC$9,$AC$1,P293&gt;=$AB$9,$AB$1,P293&gt;=$AA$9,$AA$1,P293&gt;=$Z$9,$Z$1,P293&gt;=$Y$9,$Y$1,P293&gt;=$X$9,$X$1,P293&gt;=$W$9,$W$1),$W$1))))))))))))))),IF(AND($N$2&gt;=$T$2,$N$2&lt;=$U$2),IF(P293&gt;=$W$2,$W$1,$V$1),IF(AND($N$2&gt;=$T$3,$N$2&lt;$U$3),IF(P293&gt;=$W$3,$W$1,$V$1),IF(AND($N$2&gt;=$T$4,$N$2&lt;$U$4),IF(P293&gt;=$W$4,$W$1,$V$1),IF(AND($N$2&gt;=$T$5,$N$2&lt;$U$5),IF(P293&gt;=$W$5,$W$1,$V$1),IF(AND($N$2&gt;=$T$6,$N$2&lt;$U$6),IF(P293&gt;=$W$6,$W$1,$V$1),IF(AND($N$2&gt;=$T$7,$N$2&lt;$U$7),IF(P293&gt;=$W$7,$W$1,$V$1),IF(AND($N$2&gt;=$T$8,$N$2&lt;$U$8),IF(P293&gt;=$W$8,$W$1,$V$1),IF(AND($N$2&gt;=$T$9,$N$2&lt;$U$9),IF(P293&gt;=$W$9,$W$1,$V$1),""))))))))),"")</f>
        <v>FF</v>
      </c>
      <c r="M293" s="9" t="str" cm="1">
        <f t="array" ref="M293">IF(E293&lt;&gt;"",IF(AND(E293&lt;&gt;"GR",E293&gt;=40,J293&gt;=30),_xlfn.IFS(Q293&gt;=$AG$2,$AD$19,Q293&gt;=$AG$3,$AC$19,Q293&gt;=$AG$4,$AB$19,Q293&gt;=$AG$5,$AA$19,Q293&gt;=$AG$6,$Z$19,Q293&gt;=$AG$7,$Y$19,Q293&gt;=$AG$8,$X$19,Q293&gt;=$AG$9,$V$19),L293),"")</f>
        <v>FF</v>
      </c>
      <c r="N293" s="9"/>
      <c r="O293" s="9"/>
      <c r="P293" s="9">
        <f t="shared" si="38"/>
        <v>0</v>
      </c>
      <c r="Q293" s="9">
        <f t="shared" si="39"/>
        <v>0</v>
      </c>
      <c r="R293" s="9">
        <f t="shared" si="40"/>
        <v>-3.2</v>
      </c>
    </row>
    <row r="294" spans="1:18" x14ac:dyDescent="0.35">
      <c r="A294" s="3" t="s">
        <v>8</v>
      </c>
      <c r="B294" s="3">
        <v>293</v>
      </c>
      <c r="C294" s="3" t="s">
        <v>34</v>
      </c>
      <c r="D294" s="3" t="s">
        <v>34</v>
      </c>
      <c r="E294" s="3" t="s">
        <v>34</v>
      </c>
      <c r="F294" s="22" t="str">
        <f t="shared" si="41"/>
        <v>GR</v>
      </c>
      <c r="G294" s="22">
        <f t="shared" si="42"/>
        <v>0</v>
      </c>
      <c r="H294" s="22">
        <f t="shared" si="43"/>
        <v>0</v>
      </c>
      <c r="I294" s="9">
        <f t="shared" si="44"/>
        <v>0</v>
      </c>
      <c r="J294" s="9">
        <f t="shared" si="36"/>
        <v>0</v>
      </c>
      <c r="K294" s="10">
        <f t="shared" si="37"/>
        <v>0</v>
      </c>
      <c r="L294" s="9" t="str" cm="1">
        <f t="array" ref="L294">IF(D294&lt;&gt;"",IF(AND(H294&gt;=40,I294&gt;=30),IF(AND($N$2&gt;=$T$2,$N$2&lt;=$U$2),_xlfn.IFS(P294&gt;=$AD$2,$AD$1,P294&gt;=$AC$2,$AC$1,P294&gt;=$AB$2,$AB$1,P294&gt;=$AA$2,$AA$1,P294&gt;=$Z$2,$Z$1,P294&gt;=$Y$2,$Y$1,P294&gt;=$X$2,$X$1,P294&gt;=$W$2,$W$1,P294&lt;$W$2,$V$1),(IF(AND($N$2&gt;=$T$3,$N$2&lt;$U$3),_xlfn.IFS(P294&gt;=$AD$3,$AD$1,P294&gt;=$AC$3,$AC$1,P294&gt;=$AB$3,$AB$1,P294&gt;=$AA$3,$AA$1,P294&gt;=$Z$3,$Z$1,P294&gt;=$Y$3,$Y$1,P294&gt;=$X$3,$X$1,P294&gt;=$W$3,$W$1,P294&lt;$W$2,$V$1),(IF(AND($N$2&gt;=$T$4,$N$2&lt;$U$4),_xlfn.IFS(P294&gt;=$AD$4,$AD$1,P294&gt;=$AC$4,$AC$1,P294&gt;=$AB$4,$AB$1,P294&gt;=$AA$4,$AA$1,P294&gt;=$Z$4,$Z$1,P294&gt;=$Y$4,$Y$1,P294&gt;=$X$4,$X$1,P294&gt;=$W$4,$W$1,P294&lt;$W$2,$V$1),(IF(AND($N$2&gt;=$T$5,$N$2&lt;$U$5),_xlfn.IFS(P294&gt;=$AD$5,$AD$1,P294&gt;=$AC$5,$AC$1,P294&gt;=$AB$5,$AB$1,P294&gt;=$AA$5,$AA$1,P294&gt;=$Z$5,$Z$1,P294&gt;=$Y$5,$Y$1,P294&gt;=$X$5,$X$1,P294&gt;=$W$5,$W$1,P294&lt;$W$2,$V$1),(IF(AND($N$2&gt;=$T$6,$N$2&lt;$U$6),_xlfn.IFS(P294&gt;=$AD$6,$AD$1,P294&gt;=$AC$6,$AC$1,P294&gt;=$AB$6,$AB$1,P294&gt;=$AA$6,$AA$1,P294&gt;=$Z$6,$Z$1,P294&gt;=$Y$6,$Y$1,P294&gt;=$X$6,$X$1,P294&gt;=$W$6,$W$1,P294&lt;$W$2,$V$1),(IF(AND($N$2&gt;=$T$7,$N$2&lt;$U$7),_xlfn.IFS(P294&gt;=$AD$7,$AD$1,P294&gt;=$AC$7,$AC$1,P294&gt;=$AB$7,$AB$1,P294&gt;=$AA$7,$AA$1,P294&gt;=$Z$7,$Z$1,P294&gt;=$Y$7,$Y$1,P294&gt;=$X$7,$X$1,P294&gt;=$W$7,$W$1,P294&lt;$W$2,$V$1),(IF(AND($N$2&gt;=$T$8,$N$2&lt;$U$8),_xlfn.IFS(P294&gt;=$AD$8,$AD$1,P294&gt;=$AC$8,$AC$1,P294&gt;=$AB$8,$AB$1,P294&gt;=$AA$8,$AA$1,P294&gt;=$Z$8,$Z$1,P294&gt;=$Y$8,$Y$1,P294&gt;=$X$8,$X$1,P294&gt;=$W$8,$W$1,P294&lt;$W$2,$V$1),(IF(AND($N$2&gt;=$T$9,$N$2&lt;$U$9),_xlfn.IFS(P294&gt;=$AD$9,$AD$1,P294&gt;=$AC$9,$AC$1,P294&gt;=$AB$9,$AB$1,P294&gt;=$AA$9,$AA$1,P294&gt;=$Z$9,$Z$1,P294&gt;=$Y$9,$Y$1,P294&gt;=$X$9,$X$1,P294&gt;=$W$9,$W$1),$W$1))))))))))))))),IF(AND($N$2&gt;=$T$2,$N$2&lt;=$U$2),IF(P294&gt;=$W$2,$W$1,$V$1),IF(AND($N$2&gt;=$T$3,$N$2&lt;$U$3),IF(P294&gt;=$W$3,$W$1,$V$1),IF(AND($N$2&gt;=$T$4,$N$2&lt;$U$4),IF(P294&gt;=$W$4,$W$1,$V$1),IF(AND($N$2&gt;=$T$5,$N$2&lt;$U$5),IF(P294&gt;=$W$5,$W$1,$V$1),IF(AND($N$2&gt;=$T$6,$N$2&lt;$U$6),IF(P294&gt;=$W$6,$W$1,$V$1),IF(AND($N$2&gt;=$T$7,$N$2&lt;$U$7),IF(P294&gt;=$W$7,$W$1,$V$1),IF(AND($N$2&gt;=$T$8,$N$2&lt;$U$8),IF(P294&gt;=$W$8,$W$1,$V$1),IF(AND($N$2&gt;=$T$9,$N$2&lt;$U$9),IF(P294&gt;=$W$9,$W$1,$V$1),""))))))))),"")</f>
        <v>FF</v>
      </c>
      <c r="M294" s="9" t="str" cm="1">
        <f t="array" ref="M294">IF(E294&lt;&gt;"",IF(AND(E294&lt;&gt;"GR",E294&gt;=40,J294&gt;=30),_xlfn.IFS(Q294&gt;=$AG$2,$AD$19,Q294&gt;=$AG$3,$AC$19,Q294&gt;=$AG$4,$AB$19,Q294&gt;=$AG$5,$AA$19,Q294&gt;=$AG$6,$Z$19,Q294&gt;=$AG$7,$Y$19,Q294&gt;=$AG$8,$X$19,Q294&gt;=$AG$9,$V$19),L294),"")</f>
        <v>FF</v>
      </c>
      <c r="N294" s="9"/>
      <c r="O294" s="9"/>
      <c r="P294" s="9">
        <f t="shared" si="38"/>
        <v>0</v>
      </c>
      <c r="Q294" s="9">
        <f t="shared" si="39"/>
        <v>0</v>
      </c>
      <c r="R294" s="9">
        <f t="shared" si="40"/>
        <v>-3.2</v>
      </c>
    </row>
    <row r="295" spans="1:18" x14ac:dyDescent="0.35">
      <c r="A295" s="3" t="s">
        <v>8</v>
      </c>
      <c r="B295" s="3">
        <v>294</v>
      </c>
      <c r="C295" s="3" t="s">
        <v>34</v>
      </c>
      <c r="D295" s="3" t="s">
        <v>34</v>
      </c>
      <c r="E295" s="3" t="s">
        <v>34</v>
      </c>
      <c r="F295" s="22" t="str">
        <f t="shared" si="41"/>
        <v>GR</v>
      </c>
      <c r="G295" s="22">
        <f t="shared" si="42"/>
        <v>0</v>
      </c>
      <c r="H295" s="22">
        <f t="shared" si="43"/>
        <v>0</v>
      </c>
      <c r="I295" s="9">
        <f t="shared" si="44"/>
        <v>0</v>
      </c>
      <c r="J295" s="9">
        <f t="shared" si="36"/>
        <v>0</v>
      </c>
      <c r="K295" s="10">
        <f t="shared" si="37"/>
        <v>0</v>
      </c>
      <c r="L295" s="9" t="str" cm="1">
        <f t="array" ref="L295">IF(D295&lt;&gt;"",IF(AND(H295&gt;=40,I295&gt;=30),IF(AND($N$2&gt;=$T$2,$N$2&lt;=$U$2),_xlfn.IFS(P295&gt;=$AD$2,$AD$1,P295&gt;=$AC$2,$AC$1,P295&gt;=$AB$2,$AB$1,P295&gt;=$AA$2,$AA$1,P295&gt;=$Z$2,$Z$1,P295&gt;=$Y$2,$Y$1,P295&gt;=$X$2,$X$1,P295&gt;=$W$2,$W$1,P295&lt;$W$2,$V$1),(IF(AND($N$2&gt;=$T$3,$N$2&lt;$U$3),_xlfn.IFS(P295&gt;=$AD$3,$AD$1,P295&gt;=$AC$3,$AC$1,P295&gt;=$AB$3,$AB$1,P295&gt;=$AA$3,$AA$1,P295&gt;=$Z$3,$Z$1,P295&gt;=$Y$3,$Y$1,P295&gt;=$X$3,$X$1,P295&gt;=$W$3,$W$1,P295&lt;$W$2,$V$1),(IF(AND($N$2&gt;=$T$4,$N$2&lt;$U$4),_xlfn.IFS(P295&gt;=$AD$4,$AD$1,P295&gt;=$AC$4,$AC$1,P295&gt;=$AB$4,$AB$1,P295&gt;=$AA$4,$AA$1,P295&gt;=$Z$4,$Z$1,P295&gt;=$Y$4,$Y$1,P295&gt;=$X$4,$X$1,P295&gt;=$W$4,$W$1,P295&lt;$W$2,$V$1),(IF(AND($N$2&gt;=$T$5,$N$2&lt;$U$5),_xlfn.IFS(P295&gt;=$AD$5,$AD$1,P295&gt;=$AC$5,$AC$1,P295&gt;=$AB$5,$AB$1,P295&gt;=$AA$5,$AA$1,P295&gt;=$Z$5,$Z$1,P295&gt;=$Y$5,$Y$1,P295&gt;=$X$5,$X$1,P295&gt;=$W$5,$W$1,P295&lt;$W$2,$V$1),(IF(AND($N$2&gt;=$T$6,$N$2&lt;$U$6),_xlfn.IFS(P295&gt;=$AD$6,$AD$1,P295&gt;=$AC$6,$AC$1,P295&gt;=$AB$6,$AB$1,P295&gt;=$AA$6,$AA$1,P295&gt;=$Z$6,$Z$1,P295&gt;=$Y$6,$Y$1,P295&gt;=$X$6,$X$1,P295&gt;=$W$6,$W$1,P295&lt;$W$2,$V$1),(IF(AND($N$2&gt;=$T$7,$N$2&lt;$U$7),_xlfn.IFS(P295&gt;=$AD$7,$AD$1,P295&gt;=$AC$7,$AC$1,P295&gt;=$AB$7,$AB$1,P295&gt;=$AA$7,$AA$1,P295&gt;=$Z$7,$Z$1,P295&gt;=$Y$7,$Y$1,P295&gt;=$X$7,$X$1,P295&gt;=$W$7,$W$1,P295&lt;$W$2,$V$1),(IF(AND($N$2&gt;=$T$8,$N$2&lt;$U$8),_xlfn.IFS(P295&gt;=$AD$8,$AD$1,P295&gt;=$AC$8,$AC$1,P295&gt;=$AB$8,$AB$1,P295&gt;=$AA$8,$AA$1,P295&gt;=$Z$8,$Z$1,P295&gt;=$Y$8,$Y$1,P295&gt;=$X$8,$X$1,P295&gt;=$W$8,$W$1,P295&lt;$W$2,$V$1),(IF(AND($N$2&gt;=$T$9,$N$2&lt;$U$9),_xlfn.IFS(P295&gt;=$AD$9,$AD$1,P295&gt;=$AC$9,$AC$1,P295&gt;=$AB$9,$AB$1,P295&gt;=$AA$9,$AA$1,P295&gt;=$Z$9,$Z$1,P295&gt;=$Y$9,$Y$1,P295&gt;=$X$9,$X$1,P295&gt;=$W$9,$W$1),$W$1))))))))))))))),IF(AND($N$2&gt;=$T$2,$N$2&lt;=$U$2),IF(P295&gt;=$W$2,$W$1,$V$1),IF(AND($N$2&gt;=$T$3,$N$2&lt;$U$3),IF(P295&gt;=$W$3,$W$1,$V$1),IF(AND($N$2&gt;=$T$4,$N$2&lt;$U$4),IF(P295&gt;=$W$4,$W$1,$V$1),IF(AND($N$2&gt;=$T$5,$N$2&lt;$U$5),IF(P295&gt;=$W$5,$W$1,$V$1),IF(AND($N$2&gt;=$T$6,$N$2&lt;$U$6),IF(P295&gt;=$W$6,$W$1,$V$1),IF(AND($N$2&gt;=$T$7,$N$2&lt;$U$7),IF(P295&gt;=$W$7,$W$1,$V$1),IF(AND($N$2&gt;=$T$8,$N$2&lt;$U$8),IF(P295&gt;=$W$8,$W$1,$V$1),IF(AND($N$2&gt;=$T$9,$N$2&lt;$U$9),IF(P295&gt;=$W$9,$W$1,$V$1),""))))))))),"")</f>
        <v>FF</v>
      </c>
      <c r="M295" s="9" t="str" cm="1">
        <f t="array" ref="M295">IF(E295&lt;&gt;"",IF(AND(E295&lt;&gt;"GR",E295&gt;=40,J295&gt;=30),_xlfn.IFS(Q295&gt;=$AG$2,$AD$19,Q295&gt;=$AG$3,$AC$19,Q295&gt;=$AG$4,$AB$19,Q295&gt;=$AG$5,$AA$19,Q295&gt;=$AG$6,$Z$19,Q295&gt;=$AG$7,$Y$19,Q295&gt;=$AG$8,$X$19,Q295&gt;=$AG$9,$V$19),L295),"")</f>
        <v>FF</v>
      </c>
      <c r="N295" s="9"/>
      <c r="O295" s="9"/>
      <c r="P295" s="9">
        <f t="shared" si="38"/>
        <v>0</v>
      </c>
      <c r="Q295" s="9">
        <f t="shared" si="39"/>
        <v>0</v>
      </c>
      <c r="R295" s="9">
        <f t="shared" si="40"/>
        <v>-3.2</v>
      </c>
    </row>
    <row r="296" spans="1:18" x14ac:dyDescent="0.35">
      <c r="A296" s="3" t="s">
        <v>8</v>
      </c>
      <c r="B296" s="3">
        <v>295</v>
      </c>
      <c r="C296" s="3" t="s">
        <v>34</v>
      </c>
      <c r="D296" s="3" t="s">
        <v>34</v>
      </c>
      <c r="E296" s="3" t="s">
        <v>34</v>
      </c>
      <c r="F296" s="22" t="str">
        <f t="shared" si="41"/>
        <v>GR</v>
      </c>
      <c r="G296" s="22">
        <f t="shared" si="42"/>
        <v>0</v>
      </c>
      <c r="H296" s="22">
        <f t="shared" si="43"/>
        <v>0</v>
      </c>
      <c r="I296" s="9">
        <f t="shared" si="44"/>
        <v>0</v>
      </c>
      <c r="J296" s="9">
        <f t="shared" si="36"/>
        <v>0</v>
      </c>
      <c r="K296" s="10">
        <f t="shared" si="37"/>
        <v>0</v>
      </c>
      <c r="L296" s="9" t="str" cm="1">
        <f t="array" ref="L296">IF(D296&lt;&gt;"",IF(AND(H296&gt;=40,I296&gt;=30),IF(AND($N$2&gt;=$T$2,$N$2&lt;=$U$2),_xlfn.IFS(P296&gt;=$AD$2,$AD$1,P296&gt;=$AC$2,$AC$1,P296&gt;=$AB$2,$AB$1,P296&gt;=$AA$2,$AA$1,P296&gt;=$Z$2,$Z$1,P296&gt;=$Y$2,$Y$1,P296&gt;=$X$2,$X$1,P296&gt;=$W$2,$W$1,P296&lt;$W$2,$V$1),(IF(AND($N$2&gt;=$T$3,$N$2&lt;$U$3),_xlfn.IFS(P296&gt;=$AD$3,$AD$1,P296&gt;=$AC$3,$AC$1,P296&gt;=$AB$3,$AB$1,P296&gt;=$AA$3,$AA$1,P296&gt;=$Z$3,$Z$1,P296&gt;=$Y$3,$Y$1,P296&gt;=$X$3,$X$1,P296&gt;=$W$3,$W$1,P296&lt;$W$2,$V$1),(IF(AND($N$2&gt;=$T$4,$N$2&lt;$U$4),_xlfn.IFS(P296&gt;=$AD$4,$AD$1,P296&gt;=$AC$4,$AC$1,P296&gt;=$AB$4,$AB$1,P296&gt;=$AA$4,$AA$1,P296&gt;=$Z$4,$Z$1,P296&gt;=$Y$4,$Y$1,P296&gt;=$X$4,$X$1,P296&gt;=$W$4,$W$1,P296&lt;$W$2,$V$1),(IF(AND($N$2&gt;=$T$5,$N$2&lt;$U$5),_xlfn.IFS(P296&gt;=$AD$5,$AD$1,P296&gt;=$AC$5,$AC$1,P296&gt;=$AB$5,$AB$1,P296&gt;=$AA$5,$AA$1,P296&gt;=$Z$5,$Z$1,P296&gt;=$Y$5,$Y$1,P296&gt;=$X$5,$X$1,P296&gt;=$W$5,$W$1,P296&lt;$W$2,$V$1),(IF(AND($N$2&gt;=$T$6,$N$2&lt;$U$6),_xlfn.IFS(P296&gt;=$AD$6,$AD$1,P296&gt;=$AC$6,$AC$1,P296&gt;=$AB$6,$AB$1,P296&gt;=$AA$6,$AA$1,P296&gt;=$Z$6,$Z$1,P296&gt;=$Y$6,$Y$1,P296&gt;=$X$6,$X$1,P296&gt;=$W$6,$W$1,P296&lt;$W$2,$V$1),(IF(AND($N$2&gt;=$T$7,$N$2&lt;$U$7),_xlfn.IFS(P296&gt;=$AD$7,$AD$1,P296&gt;=$AC$7,$AC$1,P296&gt;=$AB$7,$AB$1,P296&gt;=$AA$7,$AA$1,P296&gt;=$Z$7,$Z$1,P296&gt;=$Y$7,$Y$1,P296&gt;=$X$7,$X$1,P296&gt;=$W$7,$W$1,P296&lt;$W$2,$V$1),(IF(AND($N$2&gt;=$T$8,$N$2&lt;$U$8),_xlfn.IFS(P296&gt;=$AD$8,$AD$1,P296&gt;=$AC$8,$AC$1,P296&gt;=$AB$8,$AB$1,P296&gt;=$AA$8,$AA$1,P296&gt;=$Z$8,$Z$1,P296&gt;=$Y$8,$Y$1,P296&gt;=$X$8,$X$1,P296&gt;=$W$8,$W$1,P296&lt;$W$2,$V$1),(IF(AND($N$2&gt;=$T$9,$N$2&lt;$U$9),_xlfn.IFS(P296&gt;=$AD$9,$AD$1,P296&gt;=$AC$9,$AC$1,P296&gt;=$AB$9,$AB$1,P296&gt;=$AA$9,$AA$1,P296&gt;=$Z$9,$Z$1,P296&gt;=$Y$9,$Y$1,P296&gt;=$X$9,$X$1,P296&gt;=$W$9,$W$1),$W$1))))))))))))))),IF(AND($N$2&gt;=$T$2,$N$2&lt;=$U$2),IF(P296&gt;=$W$2,$W$1,$V$1),IF(AND($N$2&gt;=$T$3,$N$2&lt;$U$3),IF(P296&gt;=$W$3,$W$1,$V$1),IF(AND($N$2&gt;=$T$4,$N$2&lt;$U$4),IF(P296&gt;=$W$4,$W$1,$V$1),IF(AND($N$2&gt;=$T$5,$N$2&lt;$U$5),IF(P296&gt;=$W$5,$W$1,$V$1),IF(AND($N$2&gt;=$T$6,$N$2&lt;$U$6),IF(P296&gt;=$W$6,$W$1,$V$1),IF(AND($N$2&gt;=$T$7,$N$2&lt;$U$7),IF(P296&gt;=$W$7,$W$1,$V$1),IF(AND($N$2&gt;=$T$8,$N$2&lt;$U$8),IF(P296&gt;=$W$8,$W$1,$V$1),IF(AND($N$2&gt;=$T$9,$N$2&lt;$U$9),IF(P296&gt;=$W$9,$W$1,$V$1),""))))))))),"")</f>
        <v>FF</v>
      </c>
      <c r="M296" s="9" t="str" cm="1">
        <f t="array" ref="M296">IF(E296&lt;&gt;"",IF(AND(E296&lt;&gt;"GR",E296&gt;=40,J296&gt;=30),_xlfn.IFS(Q296&gt;=$AG$2,$AD$19,Q296&gt;=$AG$3,$AC$19,Q296&gt;=$AG$4,$AB$19,Q296&gt;=$AG$5,$AA$19,Q296&gt;=$AG$6,$Z$19,Q296&gt;=$AG$7,$Y$19,Q296&gt;=$AG$8,$X$19,Q296&gt;=$AG$9,$V$19),L296),"")</f>
        <v>FF</v>
      </c>
      <c r="N296" s="9"/>
      <c r="O296" s="9"/>
      <c r="P296" s="9">
        <f t="shared" si="38"/>
        <v>0</v>
      </c>
      <c r="Q296" s="9">
        <f t="shared" si="39"/>
        <v>0</v>
      </c>
      <c r="R296" s="9">
        <f t="shared" si="40"/>
        <v>-3.2</v>
      </c>
    </row>
    <row r="297" spans="1:18" x14ac:dyDescent="0.35">
      <c r="A297" s="3" t="s">
        <v>8</v>
      </c>
      <c r="B297" s="3">
        <v>296</v>
      </c>
      <c r="C297" s="3" t="s">
        <v>34</v>
      </c>
      <c r="D297" s="3" t="s">
        <v>34</v>
      </c>
      <c r="E297" s="3" t="s">
        <v>34</v>
      </c>
      <c r="F297" s="22" t="str">
        <f t="shared" si="41"/>
        <v>GR</v>
      </c>
      <c r="G297" s="22">
        <f t="shared" si="42"/>
        <v>0</v>
      </c>
      <c r="H297" s="22">
        <f t="shared" si="43"/>
        <v>0</v>
      </c>
      <c r="I297" s="9">
        <f t="shared" si="44"/>
        <v>0</v>
      </c>
      <c r="J297" s="9">
        <f t="shared" si="36"/>
        <v>0</v>
      </c>
      <c r="K297" s="10">
        <f t="shared" si="37"/>
        <v>0</v>
      </c>
      <c r="L297" s="9" t="str" cm="1">
        <f t="array" ref="L297">IF(D297&lt;&gt;"",IF(AND(H297&gt;=40,I297&gt;=30),IF(AND($N$2&gt;=$T$2,$N$2&lt;=$U$2),_xlfn.IFS(P297&gt;=$AD$2,$AD$1,P297&gt;=$AC$2,$AC$1,P297&gt;=$AB$2,$AB$1,P297&gt;=$AA$2,$AA$1,P297&gt;=$Z$2,$Z$1,P297&gt;=$Y$2,$Y$1,P297&gt;=$X$2,$X$1,P297&gt;=$W$2,$W$1,P297&lt;$W$2,$V$1),(IF(AND($N$2&gt;=$T$3,$N$2&lt;$U$3),_xlfn.IFS(P297&gt;=$AD$3,$AD$1,P297&gt;=$AC$3,$AC$1,P297&gt;=$AB$3,$AB$1,P297&gt;=$AA$3,$AA$1,P297&gt;=$Z$3,$Z$1,P297&gt;=$Y$3,$Y$1,P297&gt;=$X$3,$X$1,P297&gt;=$W$3,$W$1,P297&lt;$W$2,$V$1),(IF(AND($N$2&gt;=$T$4,$N$2&lt;$U$4),_xlfn.IFS(P297&gt;=$AD$4,$AD$1,P297&gt;=$AC$4,$AC$1,P297&gt;=$AB$4,$AB$1,P297&gt;=$AA$4,$AA$1,P297&gt;=$Z$4,$Z$1,P297&gt;=$Y$4,$Y$1,P297&gt;=$X$4,$X$1,P297&gt;=$W$4,$W$1,P297&lt;$W$2,$V$1),(IF(AND($N$2&gt;=$T$5,$N$2&lt;$U$5),_xlfn.IFS(P297&gt;=$AD$5,$AD$1,P297&gt;=$AC$5,$AC$1,P297&gt;=$AB$5,$AB$1,P297&gt;=$AA$5,$AA$1,P297&gt;=$Z$5,$Z$1,P297&gt;=$Y$5,$Y$1,P297&gt;=$X$5,$X$1,P297&gt;=$W$5,$W$1,P297&lt;$W$2,$V$1),(IF(AND($N$2&gt;=$T$6,$N$2&lt;$U$6),_xlfn.IFS(P297&gt;=$AD$6,$AD$1,P297&gt;=$AC$6,$AC$1,P297&gt;=$AB$6,$AB$1,P297&gt;=$AA$6,$AA$1,P297&gt;=$Z$6,$Z$1,P297&gt;=$Y$6,$Y$1,P297&gt;=$X$6,$X$1,P297&gt;=$W$6,$W$1,P297&lt;$W$2,$V$1),(IF(AND($N$2&gt;=$T$7,$N$2&lt;$U$7),_xlfn.IFS(P297&gt;=$AD$7,$AD$1,P297&gt;=$AC$7,$AC$1,P297&gt;=$AB$7,$AB$1,P297&gt;=$AA$7,$AA$1,P297&gt;=$Z$7,$Z$1,P297&gt;=$Y$7,$Y$1,P297&gt;=$X$7,$X$1,P297&gt;=$W$7,$W$1,P297&lt;$W$2,$V$1),(IF(AND($N$2&gt;=$T$8,$N$2&lt;$U$8),_xlfn.IFS(P297&gt;=$AD$8,$AD$1,P297&gt;=$AC$8,$AC$1,P297&gt;=$AB$8,$AB$1,P297&gt;=$AA$8,$AA$1,P297&gt;=$Z$8,$Z$1,P297&gt;=$Y$8,$Y$1,P297&gt;=$X$8,$X$1,P297&gt;=$W$8,$W$1,P297&lt;$W$2,$V$1),(IF(AND($N$2&gt;=$T$9,$N$2&lt;$U$9),_xlfn.IFS(P297&gt;=$AD$9,$AD$1,P297&gt;=$AC$9,$AC$1,P297&gt;=$AB$9,$AB$1,P297&gt;=$AA$9,$AA$1,P297&gt;=$Z$9,$Z$1,P297&gt;=$Y$9,$Y$1,P297&gt;=$X$9,$X$1,P297&gt;=$W$9,$W$1),$W$1))))))))))))))),IF(AND($N$2&gt;=$T$2,$N$2&lt;=$U$2),IF(P297&gt;=$W$2,$W$1,$V$1),IF(AND($N$2&gt;=$T$3,$N$2&lt;$U$3),IF(P297&gt;=$W$3,$W$1,$V$1),IF(AND($N$2&gt;=$T$4,$N$2&lt;$U$4),IF(P297&gt;=$W$4,$W$1,$V$1),IF(AND($N$2&gt;=$T$5,$N$2&lt;$U$5),IF(P297&gt;=$W$5,$W$1,$V$1),IF(AND($N$2&gt;=$T$6,$N$2&lt;$U$6),IF(P297&gt;=$W$6,$W$1,$V$1),IF(AND($N$2&gt;=$T$7,$N$2&lt;$U$7),IF(P297&gt;=$W$7,$W$1,$V$1),IF(AND($N$2&gt;=$T$8,$N$2&lt;$U$8),IF(P297&gt;=$W$8,$W$1,$V$1),IF(AND($N$2&gt;=$T$9,$N$2&lt;$U$9),IF(P297&gt;=$W$9,$W$1,$V$1),""))))))))),"")</f>
        <v>FF</v>
      </c>
      <c r="M297" s="9" t="str" cm="1">
        <f t="array" ref="M297">IF(E297&lt;&gt;"",IF(AND(E297&lt;&gt;"GR",E297&gt;=40,J297&gt;=30),_xlfn.IFS(Q297&gt;=$AG$2,$AD$19,Q297&gt;=$AG$3,$AC$19,Q297&gt;=$AG$4,$AB$19,Q297&gt;=$AG$5,$AA$19,Q297&gt;=$AG$6,$Z$19,Q297&gt;=$AG$7,$Y$19,Q297&gt;=$AG$8,$X$19,Q297&gt;=$AG$9,$V$19),L297),"")</f>
        <v>FF</v>
      </c>
      <c r="N297" s="9"/>
      <c r="O297" s="9"/>
      <c r="P297" s="9">
        <f t="shared" si="38"/>
        <v>0</v>
      </c>
      <c r="Q297" s="9">
        <f t="shared" si="39"/>
        <v>0</v>
      </c>
      <c r="R297" s="9">
        <f t="shared" si="40"/>
        <v>-3.2</v>
      </c>
    </row>
    <row r="298" spans="1:18" x14ac:dyDescent="0.35">
      <c r="A298" s="3" t="s">
        <v>8</v>
      </c>
      <c r="B298" s="3">
        <v>297</v>
      </c>
      <c r="C298" s="3" t="s">
        <v>34</v>
      </c>
      <c r="D298" s="3" t="s">
        <v>34</v>
      </c>
      <c r="E298" s="3" t="s">
        <v>34</v>
      </c>
      <c r="F298" s="22" t="str">
        <f t="shared" si="41"/>
        <v>GR</v>
      </c>
      <c r="G298" s="22">
        <f t="shared" si="42"/>
        <v>0</v>
      </c>
      <c r="H298" s="22">
        <f t="shared" si="43"/>
        <v>0</v>
      </c>
      <c r="I298" s="9">
        <f t="shared" si="44"/>
        <v>0</v>
      </c>
      <c r="J298" s="9">
        <f t="shared" si="36"/>
        <v>0</v>
      </c>
      <c r="K298" s="10">
        <f t="shared" si="37"/>
        <v>0</v>
      </c>
      <c r="L298" s="9" t="str" cm="1">
        <f t="array" ref="L298">IF(D298&lt;&gt;"",IF(AND(H298&gt;=40,I298&gt;=30),IF(AND($N$2&gt;=$T$2,$N$2&lt;=$U$2),_xlfn.IFS(P298&gt;=$AD$2,$AD$1,P298&gt;=$AC$2,$AC$1,P298&gt;=$AB$2,$AB$1,P298&gt;=$AA$2,$AA$1,P298&gt;=$Z$2,$Z$1,P298&gt;=$Y$2,$Y$1,P298&gt;=$X$2,$X$1,P298&gt;=$W$2,$W$1,P298&lt;$W$2,$V$1),(IF(AND($N$2&gt;=$T$3,$N$2&lt;$U$3),_xlfn.IFS(P298&gt;=$AD$3,$AD$1,P298&gt;=$AC$3,$AC$1,P298&gt;=$AB$3,$AB$1,P298&gt;=$AA$3,$AA$1,P298&gt;=$Z$3,$Z$1,P298&gt;=$Y$3,$Y$1,P298&gt;=$X$3,$X$1,P298&gt;=$W$3,$W$1,P298&lt;$W$2,$V$1),(IF(AND($N$2&gt;=$T$4,$N$2&lt;$U$4),_xlfn.IFS(P298&gt;=$AD$4,$AD$1,P298&gt;=$AC$4,$AC$1,P298&gt;=$AB$4,$AB$1,P298&gt;=$AA$4,$AA$1,P298&gt;=$Z$4,$Z$1,P298&gt;=$Y$4,$Y$1,P298&gt;=$X$4,$X$1,P298&gt;=$W$4,$W$1,P298&lt;$W$2,$V$1),(IF(AND($N$2&gt;=$T$5,$N$2&lt;$U$5),_xlfn.IFS(P298&gt;=$AD$5,$AD$1,P298&gt;=$AC$5,$AC$1,P298&gt;=$AB$5,$AB$1,P298&gt;=$AA$5,$AA$1,P298&gt;=$Z$5,$Z$1,P298&gt;=$Y$5,$Y$1,P298&gt;=$X$5,$X$1,P298&gt;=$W$5,$W$1,P298&lt;$W$2,$V$1),(IF(AND($N$2&gt;=$T$6,$N$2&lt;$U$6),_xlfn.IFS(P298&gt;=$AD$6,$AD$1,P298&gt;=$AC$6,$AC$1,P298&gt;=$AB$6,$AB$1,P298&gt;=$AA$6,$AA$1,P298&gt;=$Z$6,$Z$1,P298&gt;=$Y$6,$Y$1,P298&gt;=$X$6,$X$1,P298&gt;=$W$6,$W$1,P298&lt;$W$2,$V$1),(IF(AND($N$2&gt;=$T$7,$N$2&lt;$U$7),_xlfn.IFS(P298&gt;=$AD$7,$AD$1,P298&gt;=$AC$7,$AC$1,P298&gt;=$AB$7,$AB$1,P298&gt;=$AA$7,$AA$1,P298&gt;=$Z$7,$Z$1,P298&gt;=$Y$7,$Y$1,P298&gt;=$X$7,$X$1,P298&gt;=$W$7,$W$1,P298&lt;$W$2,$V$1),(IF(AND($N$2&gt;=$T$8,$N$2&lt;$U$8),_xlfn.IFS(P298&gt;=$AD$8,$AD$1,P298&gt;=$AC$8,$AC$1,P298&gt;=$AB$8,$AB$1,P298&gt;=$AA$8,$AA$1,P298&gt;=$Z$8,$Z$1,P298&gt;=$Y$8,$Y$1,P298&gt;=$X$8,$X$1,P298&gt;=$W$8,$W$1,P298&lt;$W$2,$V$1),(IF(AND($N$2&gt;=$T$9,$N$2&lt;$U$9),_xlfn.IFS(P298&gt;=$AD$9,$AD$1,P298&gt;=$AC$9,$AC$1,P298&gt;=$AB$9,$AB$1,P298&gt;=$AA$9,$AA$1,P298&gt;=$Z$9,$Z$1,P298&gt;=$Y$9,$Y$1,P298&gt;=$X$9,$X$1,P298&gt;=$W$9,$W$1),$W$1))))))))))))))),IF(AND($N$2&gt;=$T$2,$N$2&lt;=$U$2),IF(P298&gt;=$W$2,$W$1,$V$1),IF(AND($N$2&gt;=$T$3,$N$2&lt;$U$3),IF(P298&gt;=$W$3,$W$1,$V$1),IF(AND($N$2&gt;=$T$4,$N$2&lt;$U$4),IF(P298&gt;=$W$4,$W$1,$V$1),IF(AND($N$2&gt;=$T$5,$N$2&lt;$U$5),IF(P298&gt;=$W$5,$W$1,$V$1),IF(AND($N$2&gt;=$T$6,$N$2&lt;$U$6),IF(P298&gt;=$W$6,$W$1,$V$1),IF(AND($N$2&gt;=$T$7,$N$2&lt;$U$7),IF(P298&gt;=$W$7,$W$1,$V$1),IF(AND($N$2&gt;=$T$8,$N$2&lt;$U$8),IF(P298&gt;=$W$8,$W$1,$V$1),IF(AND($N$2&gt;=$T$9,$N$2&lt;$U$9),IF(P298&gt;=$W$9,$W$1,$V$1),""))))))))),"")</f>
        <v>FF</v>
      </c>
      <c r="M298" s="9" t="str" cm="1">
        <f t="array" ref="M298">IF(E298&lt;&gt;"",IF(AND(E298&lt;&gt;"GR",E298&gt;=40,J298&gt;=30),_xlfn.IFS(Q298&gt;=$AG$2,$AD$19,Q298&gt;=$AG$3,$AC$19,Q298&gt;=$AG$4,$AB$19,Q298&gt;=$AG$5,$AA$19,Q298&gt;=$AG$6,$Z$19,Q298&gt;=$AG$7,$Y$19,Q298&gt;=$AG$8,$X$19,Q298&gt;=$AG$9,$V$19),L298),"")</f>
        <v>FF</v>
      </c>
      <c r="N298" s="9"/>
      <c r="O298" s="9"/>
      <c r="P298" s="9">
        <f t="shared" si="38"/>
        <v>0</v>
      </c>
      <c r="Q298" s="9">
        <f t="shared" si="39"/>
        <v>0</v>
      </c>
      <c r="R298" s="9">
        <f t="shared" si="40"/>
        <v>-3.2</v>
      </c>
    </row>
    <row r="299" spans="1:18" x14ac:dyDescent="0.35">
      <c r="A299" s="3" t="s">
        <v>8</v>
      </c>
      <c r="B299" s="3">
        <v>298</v>
      </c>
      <c r="C299" s="3" t="s">
        <v>34</v>
      </c>
      <c r="D299" s="3" t="s">
        <v>34</v>
      </c>
      <c r="E299" s="3" t="s">
        <v>34</v>
      </c>
      <c r="F299" s="22" t="str">
        <f t="shared" si="41"/>
        <v>GR</v>
      </c>
      <c r="G299" s="22">
        <f t="shared" si="42"/>
        <v>0</v>
      </c>
      <c r="H299" s="22">
        <f t="shared" si="43"/>
        <v>0</v>
      </c>
      <c r="I299" s="9">
        <f t="shared" si="44"/>
        <v>0</v>
      </c>
      <c r="J299" s="9">
        <f t="shared" si="36"/>
        <v>0</v>
      </c>
      <c r="K299" s="10">
        <f t="shared" si="37"/>
        <v>0</v>
      </c>
      <c r="L299" s="9" t="str" cm="1">
        <f t="array" ref="L299">IF(D299&lt;&gt;"",IF(AND(H299&gt;=40,I299&gt;=30),IF(AND($N$2&gt;=$T$2,$N$2&lt;=$U$2),_xlfn.IFS(P299&gt;=$AD$2,$AD$1,P299&gt;=$AC$2,$AC$1,P299&gt;=$AB$2,$AB$1,P299&gt;=$AA$2,$AA$1,P299&gt;=$Z$2,$Z$1,P299&gt;=$Y$2,$Y$1,P299&gt;=$X$2,$X$1,P299&gt;=$W$2,$W$1,P299&lt;$W$2,$V$1),(IF(AND($N$2&gt;=$T$3,$N$2&lt;$U$3),_xlfn.IFS(P299&gt;=$AD$3,$AD$1,P299&gt;=$AC$3,$AC$1,P299&gt;=$AB$3,$AB$1,P299&gt;=$AA$3,$AA$1,P299&gt;=$Z$3,$Z$1,P299&gt;=$Y$3,$Y$1,P299&gt;=$X$3,$X$1,P299&gt;=$W$3,$W$1,P299&lt;$W$2,$V$1),(IF(AND($N$2&gt;=$T$4,$N$2&lt;$U$4),_xlfn.IFS(P299&gt;=$AD$4,$AD$1,P299&gt;=$AC$4,$AC$1,P299&gt;=$AB$4,$AB$1,P299&gt;=$AA$4,$AA$1,P299&gt;=$Z$4,$Z$1,P299&gt;=$Y$4,$Y$1,P299&gt;=$X$4,$X$1,P299&gt;=$W$4,$W$1,P299&lt;$W$2,$V$1),(IF(AND($N$2&gt;=$T$5,$N$2&lt;$U$5),_xlfn.IFS(P299&gt;=$AD$5,$AD$1,P299&gt;=$AC$5,$AC$1,P299&gt;=$AB$5,$AB$1,P299&gt;=$AA$5,$AA$1,P299&gt;=$Z$5,$Z$1,P299&gt;=$Y$5,$Y$1,P299&gt;=$X$5,$X$1,P299&gt;=$W$5,$W$1,P299&lt;$W$2,$V$1),(IF(AND($N$2&gt;=$T$6,$N$2&lt;$U$6),_xlfn.IFS(P299&gt;=$AD$6,$AD$1,P299&gt;=$AC$6,$AC$1,P299&gt;=$AB$6,$AB$1,P299&gt;=$AA$6,$AA$1,P299&gt;=$Z$6,$Z$1,P299&gt;=$Y$6,$Y$1,P299&gt;=$X$6,$X$1,P299&gt;=$W$6,$W$1,P299&lt;$W$2,$V$1),(IF(AND($N$2&gt;=$T$7,$N$2&lt;$U$7),_xlfn.IFS(P299&gt;=$AD$7,$AD$1,P299&gt;=$AC$7,$AC$1,P299&gt;=$AB$7,$AB$1,P299&gt;=$AA$7,$AA$1,P299&gt;=$Z$7,$Z$1,P299&gt;=$Y$7,$Y$1,P299&gt;=$X$7,$X$1,P299&gt;=$W$7,$W$1,P299&lt;$W$2,$V$1),(IF(AND($N$2&gt;=$T$8,$N$2&lt;$U$8),_xlfn.IFS(P299&gt;=$AD$8,$AD$1,P299&gt;=$AC$8,$AC$1,P299&gt;=$AB$8,$AB$1,P299&gt;=$AA$8,$AA$1,P299&gt;=$Z$8,$Z$1,P299&gt;=$Y$8,$Y$1,P299&gt;=$X$8,$X$1,P299&gt;=$W$8,$W$1,P299&lt;$W$2,$V$1),(IF(AND($N$2&gt;=$T$9,$N$2&lt;$U$9),_xlfn.IFS(P299&gt;=$AD$9,$AD$1,P299&gt;=$AC$9,$AC$1,P299&gt;=$AB$9,$AB$1,P299&gt;=$AA$9,$AA$1,P299&gt;=$Z$9,$Z$1,P299&gt;=$Y$9,$Y$1,P299&gt;=$X$9,$X$1,P299&gt;=$W$9,$W$1),$W$1))))))))))))))),IF(AND($N$2&gt;=$T$2,$N$2&lt;=$U$2),IF(P299&gt;=$W$2,$W$1,$V$1),IF(AND($N$2&gt;=$T$3,$N$2&lt;$U$3),IF(P299&gt;=$W$3,$W$1,$V$1),IF(AND($N$2&gt;=$T$4,$N$2&lt;$U$4),IF(P299&gt;=$W$4,$W$1,$V$1),IF(AND($N$2&gt;=$T$5,$N$2&lt;$U$5),IF(P299&gt;=$W$5,$W$1,$V$1),IF(AND($N$2&gt;=$T$6,$N$2&lt;$U$6),IF(P299&gt;=$W$6,$W$1,$V$1),IF(AND($N$2&gt;=$T$7,$N$2&lt;$U$7),IF(P299&gt;=$W$7,$W$1,$V$1),IF(AND($N$2&gt;=$T$8,$N$2&lt;$U$8),IF(P299&gt;=$W$8,$W$1,$V$1),IF(AND($N$2&gt;=$T$9,$N$2&lt;$U$9),IF(P299&gt;=$W$9,$W$1,$V$1),""))))))))),"")</f>
        <v>FF</v>
      </c>
      <c r="M299" s="9" t="str" cm="1">
        <f t="array" ref="M299">IF(E299&lt;&gt;"",IF(AND(E299&lt;&gt;"GR",E299&gt;=40,J299&gt;=30),_xlfn.IFS(Q299&gt;=$AG$2,$AD$19,Q299&gt;=$AG$3,$AC$19,Q299&gt;=$AG$4,$AB$19,Q299&gt;=$AG$5,$AA$19,Q299&gt;=$AG$6,$Z$19,Q299&gt;=$AG$7,$Y$19,Q299&gt;=$AG$8,$X$19,Q299&gt;=$AG$9,$V$19),L299),"")</f>
        <v>FF</v>
      </c>
      <c r="N299" s="9"/>
      <c r="O299" s="9"/>
      <c r="P299" s="9">
        <f t="shared" si="38"/>
        <v>0</v>
      </c>
      <c r="Q299" s="9">
        <f t="shared" si="39"/>
        <v>0</v>
      </c>
      <c r="R299" s="9">
        <f t="shared" si="40"/>
        <v>-3.2</v>
      </c>
    </row>
    <row r="300" spans="1:18" x14ac:dyDescent="0.35">
      <c r="A300" s="3" t="s">
        <v>8</v>
      </c>
      <c r="B300" s="3">
        <v>299</v>
      </c>
      <c r="C300" s="3" t="s">
        <v>34</v>
      </c>
      <c r="D300" s="3" t="s">
        <v>34</v>
      </c>
      <c r="E300" s="3" t="s">
        <v>34</v>
      </c>
      <c r="F300" s="22" t="str">
        <f t="shared" si="41"/>
        <v>GR</v>
      </c>
      <c r="G300" s="22">
        <f t="shared" si="42"/>
        <v>0</v>
      </c>
      <c r="H300" s="22">
        <f t="shared" si="43"/>
        <v>0</v>
      </c>
      <c r="I300" s="9">
        <f t="shared" si="44"/>
        <v>0</v>
      </c>
      <c r="J300" s="9">
        <f t="shared" si="36"/>
        <v>0</v>
      </c>
      <c r="K300" s="10">
        <f t="shared" si="37"/>
        <v>0</v>
      </c>
      <c r="L300" s="9" t="str" cm="1">
        <f t="array" ref="L300">IF(D300&lt;&gt;"",IF(AND(H300&gt;=40,I300&gt;=30),IF(AND($N$2&gt;=$T$2,$N$2&lt;=$U$2),_xlfn.IFS(P300&gt;=$AD$2,$AD$1,P300&gt;=$AC$2,$AC$1,P300&gt;=$AB$2,$AB$1,P300&gt;=$AA$2,$AA$1,P300&gt;=$Z$2,$Z$1,P300&gt;=$Y$2,$Y$1,P300&gt;=$X$2,$X$1,P300&gt;=$W$2,$W$1,P300&lt;$W$2,$V$1),(IF(AND($N$2&gt;=$T$3,$N$2&lt;$U$3),_xlfn.IFS(P300&gt;=$AD$3,$AD$1,P300&gt;=$AC$3,$AC$1,P300&gt;=$AB$3,$AB$1,P300&gt;=$AA$3,$AA$1,P300&gt;=$Z$3,$Z$1,P300&gt;=$Y$3,$Y$1,P300&gt;=$X$3,$X$1,P300&gt;=$W$3,$W$1,P300&lt;$W$2,$V$1),(IF(AND($N$2&gt;=$T$4,$N$2&lt;$U$4),_xlfn.IFS(P300&gt;=$AD$4,$AD$1,P300&gt;=$AC$4,$AC$1,P300&gt;=$AB$4,$AB$1,P300&gt;=$AA$4,$AA$1,P300&gt;=$Z$4,$Z$1,P300&gt;=$Y$4,$Y$1,P300&gt;=$X$4,$X$1,P300&gt;=$W$4,$W$1,P300&lt;$W$2,$V$1),(IF(AND($N$2&gt;=$T$5,$N$2&lt;$U$5),_xlfn.IFS(P300&gt;=$AD$5,$AD$1,P300&gt;=$AC$5,$AC$1,P300&gt;=$AB$5,$AB$1,P300&gt;=$AA$5,$AA$1,P300&gt;=$Z$5,$Z$1,P300&gt;=$Y$5,$Y$1,P300&gt;=$X$5,$X$1,P300&gt;=$W$5,$W$1,P300&lt;$W$2,$V$1),(IF(AND($N$2&gt;=$T$6,$N$2&lt;$U$6),_xlfn.IFS(P300&gt;=$AD$6,$AD$1,P300&gt;=$AC$6,$AC$1,P300&gt;=$AB$6,$AB$1,P300&gt;=$AA$6,$AA$1,P300&gt;=$Z$6,$Z$1,P300&gt;=$Y$6,$Y$1,P300&gt;=$X$6,$X$1,P300&gt;=$W$6,$W$1,P300&lt;$W$2,$V$1),(IF(AND($N$2&gt;=$T$7,$N$2&lt;$U$7),_xlfn.IFS(P300&gt;=$AD$7,$AD$1,P300&gt;=$AC$7,$AC$1,P300&gt;=$AB$7,$AB$1,P300&gt;=$AA$7,$AA$1,P300&gt;=$Z$7,$Z$1,P300&gt;=$Y$7,$Y$1,P300&gt;=$X$7,$X$1,P300&gt;=$W$7,$W$1,P300&lt;$W$2,$V$1),(IF(AND($N$2&gt;=$T$8,$N$2&lt;$U$8),_xlfn.IFS(P300&gt;=$AD$8,$AD$1,P300&gt;=$AC$8,$AC$1,P300&gt;=$AB$8,$AB$1,P300&gt;=$AA$8,$AA$1,P300&gt;=$Z$8,$Z$1,P300&gt;=$Y$8,$Y$1,P300&gt;=$X$8,$X$1,P300&gt;=$W$8,$W$1,P300&lt;$W$2,$V$1),(IF(AND($N$2&gt;=$T$9,$N$2&lt;$U$9),_xlfn.IFS(P300&gt;=$AD$9,$AD$1,P300&gt;=$AC$9,$AC$1,P300&gt;=$AB$9,$AB$1,P300&gt;=$AA$9,$AA$1,P300&gt;=$Z$9,$Z$1,P300&gt;=$Y$9,$Y$1,P300&gt;=$X$9,$X$1,P300&gt;=$W$9,$W$1),$W$1))))))))))))))),IF(AND($N$2&gt;=$T$2,$N$2&lt;=$U$2),IF(P300&gt;=$W$2,$W$1,$V$1),IF(AND($N$2&gt;=$T$3,$N$2&lt;$U$3),IF(P300&gt;=$W$3,$W$1,$V$1),IF(AND($N$2&gt;=$T$4,$N$2&lt;$U$4),IF(P300&gt;=$W$4,$W$1,$V$1),IF(AND($N$2&gt;=$T$5,$N$2&lt;$U$5),IF(P300&gt;=$W$5,$W$1,$V$1),IF(AND($N$2&gt;=$T$6,$N$2&lt;$U$6),IF(P300&gt;=$W$6,$W$1,$V$1),IF(AND($N$2&gt;=$T$7,$N$2&lt;$U$7),IF(P300&gt;=$W$7,$W$1,$V$1),IF(AND($N$2&gt;=$T$8,$N$2&lt;$U$8),IF(P300&gt;=$W$8,$W$1,$V$1),IF(AND($N$2&gt;=$T$9,$N$2&lt;$U$9),IF(P300&gt;=$W$9,$W$1,$V$1),""))))))))),"")</f>
        <v>FF</v>
      </c>
      <c r="M300" s="9" t="str" cm="1">
        <f t="array" ref="M300">IF(E300&lt;&gt;"",IF(AND(E300&lt;&gt;"GR",E300&gt;=40,J300&gt;=30),_xlfn.IFS(Q300&gt;=$AG$2,$AD$19,Q300&gt;=$AG$3,$AC$19,Q300&gt;=$AG$4,$AB$19,Q300&gt;=$AG$5,$AA$19,Q300&gt;=$AG$6,$Z$19,Q300&gt;=$AG$7,$Y$19,Q300&gt;=$AG$8,$X$19,Q300&gt;=$AG$9,$V$19),L300),"")</f>
        <v>FF</v>
      </c>
      <c r="N300" s="9"/>
      <c r="O300" s="9"/>
      <c r="P300" s="9">
        <f t="shared" si="38"/>
        <v>0</v>
      </c>
      <c r="Q300" s="9">
        <f t="shared" si="39"/>
        <v>0</v>
      </c>
      <c r="R300" s="9">
        <f t="shared" si="40"/>
        <v>-3.2</v>
      </c>
    </row>
    <row r="301" spans="1:18" x14ac:dyDescent="0.35">
      <c r="A301" s="3" t="s">
        <v>8</v>
      </c>
      <c r="B301" s="3">
        <v>300</v>
      </c>
      <c r="C301" s="3" t="s">
        <v>34</v>
      </c>
      <c r="D301" s="3" t="s">
        <v>34</v>
      </c>
      <c r="E301" s="3" t="s">
        <v>34</v>
      </c>
      <c r="F301" s="22" t="str">
        <f t="shared" si="41"/>
        <v>GR</v>
      </c>
      <c r="G301" s="22">
        <f t="shared" si="42"/>
        <v>0</v>
      </c>
      <c r="H301" s="22">
        <f t="shared" si="43"/>
        <v>0</v>
      </c>
      <c r="I301" s="9">
        <f t="shared" si="44"/>
        <v>0</v>
      </c>
      <c r="J301" s="9">
        <f t="shared" si="36"/>
        <v>0</v>
      </c>
      <c r="K301" s="10">
        <f t="shared" si="37"/>
        <v>0</v>
      </c>
      <c r="L301" s="9" t="str" cm="1">
        <f t="array" ref="L301">IF(D301&lt;&gt;"",IF(AND(H301&gt;=40,I301&gt;=30),IF(AND($N$2&gt;=$T$2,$N$2&lt;=$U$2),_xlfn.IFS(P301&gt;=$AD$2,$AD$1,P301&gt;=$AC$2,$AC$1,P301&gt;=$AB$2,$AB$1,P301&gt;=$AA$2,$AA$1,P301&gt;=$Z$2,$Z$1,P301&gt;=$Y$2,$Y$1,P301&gt;=$X$2,$X$1,P301&gt;=$W$2,$W$1,P301&lt;$W$2,$V$1),(IF(AND($N$2&gt;=$T$3,$N$2&lt;$U$3),_xlfn.IFS(P301&gt;=$AD$3,$AD$1,P301&gt;=$AC$3,$AC$1,P301&gt;=$AB$3,$AB$1,P301&gt;=$AA$3,$AA$1,P301&gt;=$Z$3,$Z$1,P301&gt;=$Y$3,$Y$1,P301&gt;=$X$3,$X$1,P301&gt;=$W$3,$W$1,P301&lt;$W$2,$V$1),(IF(AND($N$2&gt;=$T$4,$N$2&lt;$U$4),_xlfn.IFS(P301&gt;=$AD$4,$AD$1,P301&gt;=$AC$4,$AC$1,P301&gt;=$AB$4,$AB$1,P301&gt;=$AA$4,$AA$1,P301&gt;=$Z$4,$Z$1,P301&gt;=$Y$4,$Y$1,P301&gt;=$X$4,$X$1,P301&gt;=$W$4,$W$1,P301&lt;$W$2,$V$1),(IF(AND($N$2&gt;=$T$5,$N$2&lt;$U$5),_xlfn.IFS(P301&gt;=$AD$5,$AD$1,P301&gt;=$AC$5,$AC$1,P301&gt;=$AB$5,$AB$1,P301&gt;=$AA$5,$AA$1,P301&gt;=$Z$5,$Z$1,P301&gt;=$Y$5,$Y$1,P301&gt;=$X$5,$X$1,P301&gt;=$W$5,$W$1,P301&lt;$W$2,$V$1),(IF(AND($N$2&gt;=$T$6,$N$2&lt;$U$6),_xlfn.IFS(P301&gt;=$AD$6,$AD$1,P301&gt;=$AC$6,$AC$1,P301&gt;=$AB$6,$AB$1,P301&gt;=$AA$6,$AA$1,P301&gt;=$Z$6,$Z$1,P301&gt;=$Y$6,$Y$1,P301&gt;=$X$6,$X$1,P301&gt;=$W$6,$W$1,P301&lt;$W$2,$V$1),(IF(AND($N$2&gt;=$T$7,$N$2&lt;$U$7),_xlfn.IFS(P301&gt;=$AD$7,$AD$1,P301&gt;=$AC$7,$AC$1,P301&gt;=$AB$7,$AB$1,P301&gt;=$AA$7,$AA$1,P301&gt;=$Z$7,$Z$1,P301&gt;=$Y$7,$Y$1,P301&gt;=$X$7,$X$1,P301&gt;=$W$7,$W$1,P301&lt;$W$2,$V$1),(IF(AND($N$2&gt;=$T$8,$N$2&lt;$U$8),_xlfn.IFS(P301&gt;=$AD$8,$AD$1,P301&gt;=$AC$8,$AC$1,P301&gt;=$AB$8,$AB$1,P301&gt;=$AA$8,$AA$1,P301&gt;=$Z$8,$Z$1,P301&gt;=$Y$8,$Y$1,P301&gt;=$X$8,$X$1,P301&gt;=$W$8,$W$1,P301&lt;$W$2,$V$1),(IF(AND($N$2&gt;=$T$9,$N$2&lt;$U$9),_xlfn.IFS(P301&gt;=$AD$9,$AD$1,P301&gt;=$AC$9,$AC$1,P301&gt;=$AB$9,$AB$1,P301&gt;=$AA$9,$AA$1,P301&gt;=$Z$9,$Z$1,P301&gt;=$Y$9,$Y$1,P301&gt;=$X$9,$X$1,P301&gt;=$W$9,$W$1),$W$1))))))))))))))),IF(AND($N$2&gt;=$T$2,$N$2&lt;=$U$2),IF(P301&gt;=$W$2,$W$1,$V$1),IF(AND($N$2&gt;=$T$3,$N$2&lt;$U$3),IF(P301&gt;=$W$3,$W$1,$V$1),IF(AND($N$2&gt;=$T$4,$N$2&lt;$U$4),IF(P301&gt;=$W$4,$W$1,$V$1),IF(AND($N$2&gt;=$T$5,$N$2&lt;$U$5),IF(P301&gt;=$W$5,$W$1,$V$1),IF(AND($N$2&gt;=$T$6,$N$2&lt;$U$6),IF(P301&gt;=$W$6,$W$1,$V$1),IF(AND($N$2&gt;=$T$7,$N$2&lt;$U$7),IF(P301&gt;=$W$7,$W$1,$V$1),IF(AND($N$2&gt;=$T$8,$N$2&lt;$U$8),IF(P301&gt;=$W$8,$W$1,$V$1),IF(AND($N$2&gt;=$T$9,$N$2&lt;$U$9),IF(P301&gt;=$W$9,$W$1,$V$1),""))))))))),"")</f>
        <v>FF</v>
      </c>
      <c r="M301" s="9" t="str" cm="1">
        <f t="array" ref="M301">IF(E301&lt;&gt;"",IF(AND(E301&lt;&gt;"GR",E301&gt;=40,J301&gt;=30),_xlfn.IFS(Q301&gt;=$AG$2,$AD$19,Q301&gt;=$AG$3,$AC$19,Q301&gt;=$AG$4,$AB$19,Q301&gt;=$AG$5,$AA$19,Q301&gt;=$AG$6,$Z$19,Q301&gt;=$AG$7,$Y$19,Q301&gt;=$AG$8,$X$19,Q301&gt;=$AG$9,$V$19),L301),"")</f>
        <v>FF</v>
      </c>
      <c r="N301" s="9"/>
      <c r="O301" s="9"/>
      <c r="P301" s="9">
        <f t="shared" si="38"/>
        <v>0</v>
      </c>
      <c r="Q301" s="9">
        <f t="shared" si="39"/>
        <v>0</v>
      </c>
      <c r="R301" s="9">
        <f t="shared" si="40"/>
        <v>-3.2</v>
      </c>
    </row>
    <row r="302" spans="1:18" x14ac:dyDescent="0.35">
      <c r="A302" s="3" t="s">
        <v>8</v>
      </c>
      <c r="B302" s="3">
        <v>301</v>
      </c>
      <c r="C302" s="3" t="s">
        <v>34</v>
      </c>
      <c r="D302" s="3" t="s">
        <v>34</v>
      </c>
      <c r="E302" s="3" t="s">
        <v>34</v>
      </c>
      <c r="F302" s="22" t="str">
        <f t="shared" si="41"/>
        <v>GR</v>
      </c>
      <c r="G302" s="22">
        <f t="shared" si="42"/>
        <v>0</v>
      </c>
      <c r="H302" s="22">
        <f t="shared" si="43"/>
        <v>0</v>
      </c>
      <c r="I302" s="9">
        <f t="shared" si="44"/>
        <v>0</v>
      </c>
      <c r="J302" s="9">
        <f t="shared" si="36"/>
        <v>0</v>
      </c>
      <c r="K302" s="10">
        <f t="shared" si="37"/>
        <v>0</v>
      </c>
      <c r="L302" s="9" t="str" cm="1">
        <f t="array" ref="L302">IF(D302&lt;&gt;"",IF(AND(H302&gt;=40,I302&gt;=30),IF(AND($N$2&gt;=$T$2,$N$2&lt;=$U$2),_xlfn.IFS(P302&gt;=$AD$2,$AD$1,P302&gt;=$AC$2,$AC$1,P302&gt;=$AB$2,$AB$1,P302&gt;=$AA$2,$AA$1,P302&gt;=$Z$2,$Z$1,P302&gt;=$Y$2,$Y$1,P302&gt;=$X$2,$X$1,P302&gt;=$W$2,$W$1,P302&lt;$W$2,$V$1),(IF(AND($N$2&gt;=$T$3,$N$2&lt;$U$3),_xlfn.IFS(P302&gt;=$AD$3,$AD$1,P302&gt;=$AC$3,$AC$1,P302&gt;=$AB$3,$AB$1,P302&gt;=$AA$3,$AA$1,P302&gt;=$Z$3,$Z$1,P302&gt;=$Y$3,$Y$1,P302&gt;=$X$3,$X$1,P302&gt;=$W$3,$W$1,P302&lt;$W$2,$V$1),(IF(AND($N$2&gt;=$T$4,$N$2&lt;$U$4),_xlfn.IFS(P302&gt;=$AD$4,$AD$1,P302&gt;=$AC$4,$AC$1,P302&gt;=$AB$4,$AB$1,P302&gt;=$AA$4,$AA$1,P302&gt;=$Z$4,$Z$1,P302&gt;=$Y$4,$Y$1,P302&gt;=$X$4,$X$1,P302&gt;=$W$4,$W$1,P302&lt;$W$2,$V$1),(IF(AND($N$2&gt;=$T$5,$N$2&lt;$U$5),_xlfn.IFS(P302&gt;=$AD$5,$AD$1,P302&gt;=$AC$5,$AC$1,P302&gt;=$AB$5,$AB$1,P302&gt;=$AA$5,$AA$1,P302&gt;=$Z$5,$Z$1,P302&gt;=$Y$5,$Y$1,P302&gt;=$X$5,$X$1,P302&gt;=$W$5,$W$1,P302&lt;$W$2,$V$1),(IF(AND($N$2&gt;=$T$6,$N$2&lt;$U$6),_xlfn.IFS(P302&gt;=$AD$6,$AD$1,P302&gt;=$AC$6,$AC$1,P302&gt;=$AB$6,$AB$1,P302&gt;=$AA$6,$AA$1,P302&gt;=$Z$6,$Z$1,P302&gt;=$Y$6,$Y$1,P302&gt;=$X$6,$X$1,P302&gt;=$W$6,$W$1,P302&lt;$W$2,$V$1),(IF(AND($N$2&gt;=$T$7,$N$2&lt;$U$7),_xlfn.IFS(P302&gt;=$AD$7,$AD$1,P302&gt;=$AC$7,$AC$1,P302&gt;=$AB$7,$AB$1,P302&gt;=$AA$7,$AA$1,P302&gt;=$Z$7,$Z$1,P302&gt;=$Y$7,$Y$1,P302&gt;=$X$7,$X$1,P302&gt;=$W$7,$W$1,P302&lt;$W$2,$V$1),(IF(AND($N$2&gt;=$T$8,$N$2&lt;$U$8),_xlfn.IFS(P302&gt;=$AD$8,$AD$1,P302&gt;=$AC$8,$AC$1,P302&gt;=$AB$8,$AB$1,P302&gt;=$AA$8,$AA$1,P302&gt;=$Z$8,$Z$1,P302&gt;=$Y$8,$Y$1,P302&gt;=$X$8,$X$1,P302&gt;=$W$8,$W$1,P302&lt;$W$2,$V$1),(IF(AND($N$2&gt;=$T$9,$N$2&lt;$U$9),_xlfn.IFS(P302&gt;=$AD$9,$AD$1,P302&gt;=$AC$9,$AC$1,P302&gt;=$AB$9,$AB$1,P302&gt;=$AA$9,$AA$1,P302&gt;=$Z$9,$Z$1,P302&gt;=$Y$9,$Y$1,P302&gt;=$X$9,$X$1,P302&gt;=$W$9,$W$1),$W$1))))))))))))))),IF(AND($N$2&gt;=$T$2,$N$2&lt;=$U$2),IF(P302&gt;=$W$2,$W$1,$V$1),IF(AND($N$2&gt;=$T$3,$N$2&lt;$U$3),IF(P302&gt;=$W$3,$W$1,$V$1),IF(AND($N$2&gt;=$T$4,$N$2&lt;$U$4),IF(P302&gt;=$W$4,$W$1,$V$1),IF(AND($N$2&gt;=$T$5,$N$2&lt;$U$5),IF(P302&gt;=$W$5,$W$1,$V$1),IF(AND($N$2&gt;=$T$6,$N$2&lt;$U$6),IF(P302&gt;=$W$6,$W$1,$V$1),IF(AND($N$2&gt;=$T$7,$N$2&lt;$U$7),IF(P302&gt;=$W$7,$W$1,$V$1),IF(AND($N$2&gt;=$T$8,$N$2&lt;$U$8),IF(P302&gt;=$W$8,$W$1,$V$1),IF(AND($N$2&gt;=$T$9,$N$2&lt;$U$9),IF(P302&gt;=$W$9,$W$1,$V$1),""))))))))),"")</f>
        <v>FF</v>
      </c>
      <c r="M302" s="9" t="str" cm="1">
        <f t="array" ref="M302">IF(E302&lt;&gt;"",IF(AND(E302&lt;&gt;"GR",E302&gt;=40,J302&gt;=30),_xlfn.IFS(Q302&gt;=$AG$2,$AD$19,Q302&gt;=$AG$3,$AC$19,Q302&gt;=$AG$4,$AB$19,Q302&gt;=$AG$5,$AA$19,Q302&gt;=$AG$6,$Z$19,Q302&gt;=$AG$7,$Y$19,Q302&gt;=$AG$8,$X$19,Q302&gt;=$AG$9,$V$19),L302),"")</f>
        <v>FF</v>
      </c>
      <c r="N302" s="9"/>
      <c r="O302" s="9"/>
      <c r="P302" s="9">
        <f t="shared" si="38"/>
        <v>0</v>
      </c>
      <c r="Q302" s="9">
        <f t="shared" si="39"/>
        <v>0</v>
      </c>
      <c r="R302" s="9">
        <f t="shared" si="40"/>
        <v>-3.2</v>
      </c>
    </row>
    <row r="303" spans="1:18" x14ac:dyDescent="0.35">
      <c r="A303" s="3" t="s">
        <v>8</v>
      </c>
      <c r="B303" s="3">
        <v>302</v>
      </c>
      <c r="C303" s="3" t="s">
        <v>34</v>
      </c>
      <c r="D303" s="3" t="s">
        <v>34</v>
      </c>
      <c r="E303" s="3" t="s">
        <v>34</v>
      </c>
      <c r="F303" s="22" t="str">
        <f t="shared" si="41"/>
        <v>GR</v>
      </c>
      <c r="G303" s="22">
        <f t="shared" si="42"/>
        <v>0</v>
      </c>
      <c r="H303" s="22">
        <f t="shared" si="43"/>
        <v>0</v>
      </c>
      <c r="I303" s="9">
        <f t="shared" si="44"/>
        <v>0</v>
      </c>
      <c r="J303" s="9">
        <f t="shared" si="36"/>
        <v>0</v>
      </c>
      <c r="K303" s="10">
        <f t="shared" si="37"/>
        <v>0</v>
      </c>
      <c r="L303" s="9" t="str" cm="1">
        <f t="array" ref="L303">IF(D303&lt;&gt;"",IF(AND(H303&gt;=40,I303&gt;=30),IF(AND($N$2&gt;=$T$2,$N$2&lt;=$U$2),_xlfn.IFS(P303&gt;=$AD$2,$AD$1,P303&gt;=$AC$2,$AC$1,P303&gt;=$AB$2,$AB$1,P303&gt;=$AA$2,$AA$1,P303&gt;=$Z$2,$Z$1,P303&gt;=$Y$2,$Y$1,P303&gt;=$X$2,$X$1,P303&gt;=$W$2,$W$1,P303&lt;$W$2,$V$1),(IF(AND($N$2&gt;=$T$3,$N$2&lt;$U$3),_xlfn.IFS(P303&gt;=$AD$3,$AD$1,P303&gt;=$AC$3,$AC$1,P303&gt;=$AB$3,$AB$1,P303&gt;=$AA$3,$AA$1,P303&gt;=$Z$3,$Z$1,P303&gt;=$Y$3,$Y$1,P303&gt;=$X$3,$X$1,P303&gt;=$W$3,$W$1,P303&lt;$W$2,$V$1),(IF(AND($N$2&gt;=$T$4,$N$2&lt;$U$4),_xlfn.IFS(P303&gt;=$AD$4,$AD$1,P303&gt;=$AC$4,$AC$1,P303&gt;=$AB$4,$AB$1,P303&gt;=$AA$4,$AA$1,P303&gt;=$Z$4,$Z$1,P303&gt;=$Y$4,$Y$1,P303&gt;=$X$4,$X$1,P303&gt;=$W$4,$W$1,P303&lt;$W$2,$V$1),(IF(AND($N$2&gt;=$T$5,$N$2&lt;$U$5),_xlfn.IFS(P303&gt;=$AD$5,$AD$1,P303&gt;=$AC$5,$AC$1,P303&gt;=$AB$5,$AB$1,P303&gt;=$AA$5,$AA$1,P303&gt;=$Z$5,$Z$1,P303&gt;=$Y$5,$Y$1,P303&gt;=$X$5,$X$1,P303&gt;=$W$5,$W$1,P303&lt;$W$2,$V$1),(IF(AND($N$2&gt;=$T$6,$N$2&lt;$U$6),_xlfn.IFS(P303&gt;=$AD$6,$AD$1,P303&gt;=$AC$6,$AC$1,P303&gt;=$AB$6,$AB$1,P303&gt;=$AA$6,$AA$1,P303&gt;=$Z$6,$Z$1,P303&gt;=$Y$6,$Y$1,P303&gt;=$X$6,$X$1,P303&gt;=$W$6,$W$1,P303&lt;$W$2,$V$1),(IF(AND($N$2&gt;=$T$7,$N$2&lt;$U$7),_xlfn.IFS(P303&gt;=$AD$7,$AD$1,P303&gt;=$AC$7,$AC$1,P303&gt;=$AB$7,$AB$1,P303&gt;=$AA$7,$AA$1,P303&gt;=$Z$7,$Z$1,P303&gt;=$Y$7,$Y$1,P303&gt;=$X$7,$X$1,P303&gt;=$W$7,$W$1,P303&lt;$W$2,$V$1),(IF(AND($N$2&gt;=$T$8,$N$2&lt;$U$8),_xlfn.IFS(P303&gt;=$AD$8,$AD$1,P303&gt;=$AC$8,$AC$1,P303&gt;=$AB$8,$AB$1,P303&gt;=$AA$8,$AA$1,P303&gt;=$Z$8,$Z$1,P303&gt;=$Y$8,$Y$1,P303&gt;=$X$8,$X$1,P303&gt;=$W$8,$W$1,P303&lt;$W$2,$V$1),(IF(AND($N$2&gt;=$T$9,$N$2&lt;$U$9),_xlfn.IFS(P303&gt;=$AD$9,$AD$1,P303&gt;=$AC$9,$AC$1,P303&gt;=$AB$9,$AB$1,P303&gt;=$AA$9,$AA$1,P303&gt;=$Z$9,$Z$1,P303&gt;=$Y$9,$Y$1,P303&gt;=$X$9,$X$1,P303&gt;=$W$9,$W$1),$W$1))))))))))))))),IF(AND($N$2&gt;=$T$2,$N$2&lt;=$U$2),IF(P303&gt;=$W$2,$W$1,$V$1),IF(AND($N$2&gt;=$T$3,$N$2&lt;$U$3),IF(P303&gt;=$W$3,$W$1,$V$1),IF(AND($N$2&gt;=$T$4,$N$2&lt;$U$4),IF(P303&gt;=$W$4,$W$1,$V$1),IF(AND($N$2&gt;=$T$5,$N$2&lt;$U$5),IF(P303&gt;=$W$5,$W$1,$V$1),IF(AND($N$2&gt;=$T$6,$N$2&lt;$U$6),IF(P303&gt;=$W$6,$W$1,$V$1),IF(AND($N$2&gt;=$T$7,$N$2&lt;$U$7),IF(P303&gt;=$W$7,$W$1,$V$1),IF(AND($N$2&gt;=$T$8,$N$2&lt;$U$8),IF(P303&gt;=$W$8,$W$1,$V$1),IF(AND($N$2&gt;=$T$9,$N$2&lt;$U$9),IF(P303&gt;=$W$9,$W$1,$V$1),""))))))))),"")</f>
        <v>FF</v>
      </c>
      <c r="M303" s="9" t="str" cm="1">
        <f t="array" ref="M303">IF(E303&lt;&gt;"",IF(AND(E303&lt;&gt;"GR",E303&gt;=40,J303&gt;=30),_xlfn.IFS(Q303&gt;=$AG$2,$AD$19,Q303&gt;=$AG$3,$AC$19,Q303&gt;=$AG$4,$AB$19,Q303&gt;=$AG$5,$AA$19,Q303&gt;=$AG$6,$Z$19,Q303&gt;=$AG$7,$Y$19,Q303&gt;=$AG$8,$X$19,Q303&gt;=$AG$9,$V$19),L303),"")</f>
        <v>FF</v>
      </c>
      <c r="N303" s="9"/>
      <c r="O303" s="9"/>
      <c r="P303" s="9">
        <f t="shared" si="38"/>
        <v>0</v>
      </c>
      <c r="Q303" s="9">
        <f t="shared" si="39"/>
        <v>0</v>
      </c>
      <c r="R303" s="9">
        <f t="shared" si="40"/>
        <v>-3.2</v>
      </c>
    </row>
    <row r="304" spans="1:18" x14ac:dyDescent="0.35">
      <c r="A304" s="3" t="s">
        <v>8</v>
      </c>
      <c r="B304" s="3">
        <v>303</v>
      </c>
      <c r="C304" s="3" t="s">
        <v>34</v>
      </c>
      <c r="D304" s="3" t="s">
        <v>34</v>
      </c>
      <c r="E304" s="3" t="s">
        <v>34</v>
      </c>
      <c r="F304" s="22" t="str">
        <f t="shared" si="41"/>
        <v>GR</v>
      </c>
      <c r="G304" s="22">
        <f t="shared" si="42"/>
        <v>0</v>
      </c>
      <c r="H304" s="22">
        <f t="shared" si="43"/>
        <v>0</v>
      </c>
      <c r="I304" s="9">
        <f t="shared" si="44"/>
        <v>0</v>
      </c>
      <c r="J304" s="9">
        <f t="shared" si="36"/>
        <v>0</v>
      </c>
      <c r="K304" s="10">
        <f t="shared" si="37"/>
        <v>0</v>
      </c>
      <c r="L304" s="9" t="str" cm="1">
        <f t="array" ref="L304">IF(D304&lt;&gt;"",IF(AND(H304&gt;=40,I304&gt;=30),IF(AND($N$2&gt;=$T$2,$N$2&lt;=$U$2),_xlfn.IFS(P304&gt;=$AD$2,$AD$1,P304&gt;=$AC$2,$AC$1,P304&gt;=$AB$2,$AB$1,P304&gt;=$AA$2,$AA$1,P304&gt;=$Z$2,$Z$1,P304&gt;=$Y$2,$Y$1,P304&gt;=$X$2,$X$1,P304&gt;=$W$2,$W$1,P304&lt;$W$2,$V$1),(IF(AND($N$2&gt;=$T$3,$N$2&lt;$U$3),_xlfn.IFS(P304&gt;=$AD$3,$AD$1,P304&gt;=$AC$3,$AC$1,P304&gt;=$AB$3,$AB$1,P304&gt;=$AA$3,$AA$1,P304&gt;=$Z$3,$Z$1,P304&gt;=$Y$3,$Y$1,P304&gt;=$X$3,$X$1,P304&gt;=$W$3,$W$1,P304&lt;$W$2,$V$1),(IF(AND($N$2&gt;=$T$4,$N$2&lt;$U$4),_xlfn.IFS(P304&gt;=$AD$4,$AD$1,P304&gt;=$AC$4,$AC$1,P304&gt;=$AB$4,$AB$1,P304&gt;=$AA$4,$AA$1,P304&gt;=$Z$4,$Z$1,P304&gt;=$Y$4,$Y$1,P304&gt;=$X$4,$X$1,P304&gt;=$W$4,$W$1,P304&lt;$W$2,$V$1),(IF(AND($N$2&gt;=$T$5,$N$2&lt;$U$5),_xlfn.IFS(P304&gt;=$AD$5,$AD$1,P304&gt;=$AC$5,$AC$1,P304&gt;=$AB$5,$AB$1,P304&gt;=$AA$5,$AA$1,P304&gt;=$Z$5,$Z$1,P304&gt;=$Y$5,$Y$1,P304&gt;=$X$5,$X$1,P304&gt;=$W$5,$W$1,P304&lt;$W$2,$V$1),(IF(AND($N$2&gt;=$T$6,$N$2&lt;$U$6),_xlfn.IFS(P304&gt;=$AD$6,$AD$1,P304&gt;=$AC$6,$AC$1,P304&gt;=$AB$6,$AB$1,P304&gt;=$AA$6,$AA$1,P304&gt;=$Z$6,$Z$1,P304&gt;=$Y$6,$Y$1,P304&gt;=$X$6,$X$1,P304&gt;=$W$6,$W$1,P304&lt;$W$2,$V$1),(IF(AND($N$2&gt;=$T$7,$N$2&lt;$U$7),_xlfn.IFS(P304&gt;=$AD$7,$AD$1,P304&gt;=$AC$7,$AC$1,P304&gt;=$AB$7,$AB$1,P304&gt;=$AA$7,$AA$1,P304&gt;=$Z$7,$Z$1,P304&gt;=$Y$7,$Y$1,P304&gt;=$X$7,$X$1,P304&gt;=$W$7,$W$1,P304&lt;$W$2,$V$1),(IF(AND($N$2&gt;=$T$8,$N$2&lt;$U$8),_xlfn.IFS(P304&gt;=$AD$8,$AD$1,P304&gt;=$AC$8,$AC$1,P304&gt;=$AB$8,$AB$1,P304&gt;=$AA$8,$AA$1,P304&gt;=$Z$8,$Z$1,P304&gt;=$Y$8,$Y$1,P304&gt;=$X$8,$X$1,P304&gt;=$W$8,$W$1,P304&lt;$W$2,$V$1),(IF(AND($N$2&gt;=$T$9,$N$2&lt;$U$9),_xlfn.IFS(P304&gt;=$AD$9,$AD$1,P304&gt;=$AC$9,$AC$1,P304&gt;=$AB$9,$AB$1,P304&gt;=$AA$9,$AA$1,P304&gt;=$Z$9,$Z$1,P304&gt;=$Y$9,$Y$1,P304&gt;=$X$9,$X$1,P304&gt;=$W$9,$W$1),$W$1))))))))))))))),IF(AND($N$2&gt;=$T$2,$N$2&lt;=$U$2),IF(P304&gt;=$W$2,$W$1,$V$1),IF(AND($N$2&gt;=$T$3,$N$2&lt;$U$3),IF(P304&gt;=$W$3,$W$1,$V$1),IF(AND($N$2&gt;=$T$4,$N$2&lt;$U$4),IF(P304&gt;=$W$4,$W$1,$V$1),IF(AND($N$2&gt;=$T$5,$N$2&lt;$U$5),IF(P304&gt;=$W$5,$W$1,$V$1),IF(AND($N$2&gt;=$T$6,$N$2&lt;$U$6),IF(P304&gt;=$W$6,$W$1,$V$1),IF(AND($N$2&gt;=$T$7,$N$2&lt;$U$7),IF(P304&gt;=$W$7,$W$1,$V$1),IF(AND($N$2&gt;=$T$8,$N$2&lt;$U$8),IF(P304&gt;=$W$8,$W$1,$V$1),IF(AND($N$2&gt;=$T$9,$N$2&lt;$U$9),IF(P304&gt;=$W$9,$W$1,$V$1),""))))))))),"")</f>
        <v>FF</v>
      </c>
      <c r="M304" s="9" t="str" cm="1">
        <f t="array" ref="M304">IF(E304&lt;&gt;"",IF(AND(E304&lt;&gt;"GR",E304&gt;=40,J304&gt;=30),_xlfn.IFS(Q304&gt;=$AG$2,$AD$19,Q304&gt;=$AG$3,$AC$19,Q304&gt;=$AG$4,$AB$19,Q304&gt;=$AG$5,$AA$19,Q304&gt;=$AG$6,$Z$19,Q304&gt;=$AG$7,$Y$19,Q304&gt;=$AG$8,$X$19,Q304&gt;=$AG$9,$V$19),L304),"")</f>
        <v>FF</v>
      </c>
      <c r="N304" s="9"/>
      <c r="O304" s="9"/>
      <c r="P304" s="9">
        <f t="shared" si="38"/>
        <v>0</v>
      </c>
      <c r="Q304" s="9">
        <f t="shared" si="39"/>
        <v>0</v>
      </c>
      <c r="R304" s="9">
        <f t="shared" si="40"/>
        <v>-3.2</v>
      </c>
    </row>
    <row r="305" spans="1:18" x14ac:dyDescent="0.35">
      <c r="A305" s="3" t="s">
        <v>8</v>
      </c>
      <c r="B305" s="3">
        <v>304</v>
      </c>
      <c r="C305" s="3">
        <v>3</v>
      </c>
      <c r="D305" s="3" t="s">
        <v>34</v>
      </c>
      <c r="E305" s="3" t="s">
        <v>34</v>
      </c>
      <c r="F305" s="22" t="str">
        <f t="shared" si="41"/>
        <v>GR</v>
      </c>
      <c r="G305" s="22">
        <f t="shared" si="42"/>
        <v>3</v>
      </c>
      <c r="H305" s="22">
        <f t="shared" si="43"/>
        <v>0</v>
      </c>
      <c r="I305" s="9">
        <f t="shared" si="44"/>
        <v>1.2000000000000002</v>
      </c>
      <c r="J305" s="9">
        <f t="shared" si="36"/>
        <v>1.2</v>
      </c>
      <c r="K305" s="10">
        <f t="shared" si="37"/>
        <v>1.4400000000000004</v>
      </c>
      <c r="L305" s="9" t="str" cm="1">
        <f t="array" ref="L305">IF(D305&lt;&gt;"",IF(AND(H305&gt;=40,I305&gt;=30),IF(AND($N$2&gt;=$T$2,$N$2&lt;=$U$2),_xlfn.IFS(P305&gt;=$AD$2,$AD$1,P305&gt;=$AC$2,$AC$1,P305&gt;=$AB$2,$AB$1,P305&gt;=$AA$2,$AA$1,P305&gt;=$Z$2,$Z$1,P305&gt;=$Y$2,$Y$1,P305&gt;=$X$2,$X$1,P305&gt;=$W$2,$W$1,P305&lt;$W$2,$V$1),(IF(AND($N$2&gt;=$T$3,$N$2&lt;$U$3),_xlfn.IFS(P305&gt;=$AD$3,$AD$1,P305&gt;=$AC$3,$AC$1,P305&gt;=$AB$3,$AB$1,P305&gt;=$AA$3,$AA$1,P305&gt;=$Z$3,$Z$1,P305&gt;=$Y$3,$Y$1,P305&gt;=$X$3,$X$1,P305&gt;=$W$3,$W$1,P305&lt;$W$2,$V$1),(IF(AND($N$2&gt;=$T$4,$N$2&lt;$U$4),_xlfn.IFS(P305&gt;=$AD$4,$AD$1,P305&gt;=$AC$4,$AC$1,P305&gt;=$AB$4,$AB$1,P305&gt;=$AA$4,$AA$1,P305&gt;=$Z$4,$Z$1,P305&gt;=$Y$4,$Y$1,P305&gt;=$X$4,$X$1,P305&gt;=$W$4,$W$1,P305&lt;$W$2,$V$1),(IF(AND($N$2&gt;=$T$5,$N$2&lt;$U$5),_xlfn.IFS(P305&gt;=$AD$5,$AD$1,P305&gt;=$AC$5,$AC$1,P305&gt;=$AB$5,$AB$1,P305&gt;=$AA$5,$AA$1,P305&gt;=$Z$5,$Z$1,P305&gt;=$Y$5,$Y$1,P305&gt;=$X$5,$X$1,P305&gt;=$W$5,$W$1,P305&lt;$W$2,$V$1),(IF(AND($N$2&gt;=$T$6,$N$2&lt;$U$6),_xlfn.IFS(P305&gt;=$AD$6,$AD$1,P305&gt;=$AC$6,$AC$1,P305&gt;=$AB$6,$AB$1,P305&gt;=$AA$6,$AA$1,P305&gt;=$Z$6,$Z$1,P305&gt;=$Y$6,$Y$1,P305&gt;=$X$6,$X$1,P305&gt;=$W$6,$W$1,P305&lt;$W$2,$V$1),(IF(AND($N$2&gt;=$T$7,$N$2&lt;$U$7),_xlfn.IFS(P305&gt;=$AD$7,$AD$1,P305&gt;=$AC$7,$AC$1,P305&gt;=$AB$7,$AB$1,P305&gt;=$AA$7,$AA$1,P305&gt;=$Z$7,$Z$1,P305&gt;=$Y$7,$Y$1,P305&gt;=$X$7,$X$1,P305&gt;=$W$7,$W$1,P305&lt;$W$2,$V$1),(IF(AND($N$2&gt;=$T$8,$N$2&lt;$U$8),_xlfn.IFS(P305&gt;=$AD$8,$AD$1,P305&gt;=$AC$8,$AC$1,P305&gt;=$AB$8,$AB$1,P305&gt;=$AA$8,$AA$1,P305&gt;=$Z$8,$Z$1,P305&gt;=$Y$8,$Y$1,P305&gt;=$X$8,$X$1,P305&gt;=$W$8,$W$1,P305&lt;$W$2,$V$1),(IF(AND($N$2&gt;=$T$9,$N$2&lt;$U$9),_xlfn.IFS(P305&gt;=$AD$9,$AD$1,P305&gt;=$AC$9,$AC$1,P305&gt;=$AB$9,$AB$1,P305&gt;=$AA$9,$AA$1,P305&gt;=$Z$9,$Z$1,P305&gt;=$Y$9,$Y$1,P305&gt;=$X$9,$X$1,P305&gt;=$W$9,$W$1),$W$1))))))))))))))),IF(AND($N$2&gt;=$T$2,$N$2&lt;=$U$2),IF(P305&gt;=$W$2,$W$1,$V$1),IF(AND($N$2&gt;=$T$3,$N$2&lt;$U$3),IF(P305&gt;=$W$3,$W$1,$V$1),IF(AND($N$2&gt;=$T$4,$N$2&lt;$U$4),IF(P305&gt;=$W$4,$W$1,$V$1),IF(AND($N$2&gt;=$T$5,$N$2&lt;$U$5),IF(P305&gt;=$W$5,$W$1,$V$1),IF(AND($N$2&gt;=$T$6,$N$2&lt;$U$6),IF(P305&gt;=$W$6,$W$1,$V$1),IF(AND($N$2&gt;=$T$7,$N$2&lt;$U$7),IF(P305&gt;=$W$7,$W$1,$V$1),IF(AND($N$2&gt;=$T$8,$N$2&lt;$U$8),IF(P305&gt;=$W$8,$W$1,$V$1),IF(AND($N$2&gt;=$T$9,$N$2&lt;$U$9),IF(P305&gt;=$W$9,$W$1,$V$1),""))))))))),"")</f>
        <v>FF</v>
      </c>
      <c r="M305" s="9" t="str" cm="1">
        <f t="array" ref="M305">IF(E305&lt;&gt;"",IF(AND(E305&lt;&gt;"GR",E305&gt;=40,J305&gt;=30),_xlfn.IFS(Q305&gt;=$AG$2,$AD$19,Q305&gt;=$AG$3,$AC$19,Q305&gt;=$AG$4,$AB$19,Q305&gt;=$AG$5,$AA$19,Q305&gt;=$AG$6,$Z$19,Q305&gt;=$AG$7,$Y$19,Q305&gt;=$AG$8,$X$19,Q305&gt;=$AG$9,$V$19),L305),"")</f>
        <v>FF</v>
      </c>
      <c r="N305" s="9"/>
      <c r="O305" s="9"/>
      <c r="P305" s="9">
        <f t="shared" si="38"/>
        <v>19</v>
      </c>
      <c r="Q305" s="9">
        <f t="shared" si="39"/>
        <v>19</v>
      </c>
      <c r="R305" s="9">
        <f t="shared" si="40"/>
        <v>-3.12</v>
      </c>
    </row>
    <row r="306" spans="1:18" x14ac:dyDescent="0.35">
      <c r="A306" s="3" t="s">
        <v>8</v>
      </c>
      <c r="B306" s="3">
        <v>305</v>
      </c>
      <c r="C306" s="3" t="s">
        <v>34</v>
      </c>
      <c r="D306" s="3" t="s">
        <v>34</v>
      </c>
      <c r="E306" s="3" t="s">
        <v>34</v>
      </c>
      <c r="F306" s="22" t="str">
        <f t="shared" si="41"/>
        <v>GR</v>
      </c>
      <c r="G306" s="22">
        <f t="shared" si="42"/>
        <v>0</v>
      </c>
      <c r="H306" s="22">
        <f t="shared" si="43"/>
        <v>0</v>
      </c>
      <c r="I306" s="9">
        <f t="shared" si="44"/>
        <v>0</v>
      </c>
      <c r="J306" s="9">
        <f t="shared" si="36"/>
        <v>0</v>
      </c>
      <c r="K306" s="10">
        <f t="shared" si="37"/>
        <v>0</v>
      </c>
      <c r="L306" s="9" t="str" cm="1">
        <f t="array" ref="L306">IF(D306&lt;&gt;"",IF(AND(H306&gt;=40,I306&gt;=30),IF(AND($N$2&gt;=$T$2,$N$2&lt;=$U$2),_xlfn.IFS(P306&gt;=$AD$2,$AD$1,P306&gt;=$AC$2,$AC$1,P306&gt;=$AB$2,$AB$1,P306&gt;=$AA$2,$AA$1,P306&gt;=$Z$2,$Z$1,P306&gt;=$Y$2,$Y$1,P306&gt;=$X$2,$X$1,P306&gt;=$W$2,$W$1,P306&lt;$W$2,$V$1),(IF(AND($N$2&gt;=$T$3,$N$2&lt;$U$3),_xlfn.IFS(P306&gt;=$AD$3,$AD$1,P306&gt;=$AC$3,$AC$1,P306&gt;=$AB$3,$AB$1,P306&gt;=$AA$3,$AA$1,P306&gt;=$Z$3,$Z$1,P306&gt;=$Y$3,$Y$1,P306&gt;=$X$3,$X$1,P306&gt;=$W$3,$W$1,P306&lt;$W$2,$V$1),(IF(AND($N$2&gt;=$T$4,$N$2&lt;$U$4),_xlfn.IFS(P306&gt;=$AD$4,$AD$1,P306&gt;=$AC$4,$AC$1,P306&gt;=$AB$4,$AB$1,P306&gt;=$AA$4,$AA$1,P306&gt;=$Z$4,$Z$1,P306&gt;=$Y$4,$Y$1,P306&gt;=$X$4,$X$1,P306&gt;=$W$4,$W$1,P306&lt;$W$2,$V$1),(IF(AND($N$2&gt;=$T$5,$N$2&lt;$U$5),_xlfn.IFS(P306&gt;=$AD$5,$AD$1,P306&gt;=$AC$5,$AC$1,P306&gt;=$AB$5,$AB$1,P306&gt;=$AA$5,$AA$1,P306&gt;=$Z$5,$Z$1,P306&gt;=$Y$5,$Y$1,P306&gt;=$X$5,$X$1,P306&gt;=$W$5,$W$1,P306&lt;$W$2,$V$1),(IF(AND($N$2&gt;=$T$6,$N$2&lt;$U$6),_xlfn.IFS(P306&gt;=$AD$6,$AD$1,P306&gt;=$AC$6,$AC$1,P306&gt;=$AB$6,$AB$1,P306&gt;=$AA$6,$AA$1,P306&gt;=$Z$6,$Z$1,P306&gt;=$Y$6,$Y$1,P306&gt;=$X$6,$X$1,P306&gt;=$W$6,$W$1,P306&lt;$W$2,$V$1),(IF(AND($N$2&gt;=$T$7,$N$2&lt;$U$7),_xlfn.IFS(P306&gt;=$AD$7,$AD$1,P306&gt;=$AC$7,$AC$1,P306&gt;=$AB$7,$AB$1,P306&gt;=$AA$7,$AA$1,P306&gt;=$Z$7,$Z$1,P306&gt;=$Y$7,$Y$1,P306&gt;=$X$7,$X$1,P306&gt;=$W$7,$W$1,P306&lt;$W$2,$V$1),(IF(AND($N$2&gt;=$T$8,$N$2&lt;$U$8),_xlfn.IFS(P306&gt;=$AD$8,$AD$1,P306&gt;=$AC$8,$AC$1,P306&gt;=$AB$8,$AB$1,P306&gt;=$AA$8,$AA$1,P306&gt;=$Z$8,$Z$1,P306&gt;=$Y$8,$Y$1,P306&gt;=$X$8,$X$1,P306&gt;=$W$8,$W$1,P306&lt;$W$2,$V$1),(IF(AND($N$2&gt;=$T$9,$N$2&lt;$U$9),_xlfn.IFS(P306&gt;=$AD$9,$AD$1,P306&gt;=$AC$9,$AC$1,P306&gt;=$AB$9,$AB$1,P306&gt;=$AA$9,$AA$1,P306&gt;=$Z$9,$Z$1,P306&gt;=$Y$9,$Y$1,P306&gt;=$X$9,$X$1,P306&gt;=$W$9,$W$1),$W$1))))))))))))))),IF(AND($N$2&gt;=$T$2,$N$2&lt;=$U$2),IF(P306&gt;=$W$2,$W$1,$V$1),IF(AND($N$2&gt;=$T$3,$N$2&lt;$U$3),IF(P306&gt;=$W$3,$W$1,$V$1),IF(AND($N$2&gt;=$T$4,$N$2&lt;$U$4),IF(P306&gt;=$W$4,$W$1,$V$1),IF(AND($N$2&gt;=$T$5,$N$2&lt;$U$5),IF(P306&gt;=$W$5,$W$1,$V$1),IF(AND($N$2&gt;=$T$6,$N$2&lt;$U$6),IF(P306&gt;=$W$6,$W$1,$V$1),IF(AND($N$2&gt;=$T$7,$N$2&lt;$U$7),IF(P306&gt;=$W$7,$W$1,$V$1),IF(AND($N$2&gt;=$T$8,$N$2&lt;$U$8),IF(P306&gt;=$W$8,$W$1,$V$1),IF(AND($N$2&gt;=$T$9,$N$2&lt;$U$9),IF(P306&gt;=$W$9,$W$1,$V$1),""))))))))),"")</f>
        <v>FF</v>
      </c>
      <c r="M306" s="9" t="str" cm="1">
        <f t="array" ref="M306">IF(E306&lt;&gt;"",IF(AND(E306&lt;&gt;"GR",E306&gt;=40,J306&gt;=30),_xlfn.IFS(Q306&gt;=$AG$2,$AD$19,Q306&gt;=$AG$3,$AC$19,Q306&gt;=$AG$4,$AB$19,Q306&gt;=$AG$5,$AA$19,Q306&gt;=$AG$6,$Z$19,Q306&gt;=$AG$7,$Y$19,Q306&gt;=$AG$8,$X$19,Q306&gt;=$AG$9,$V$19),L306),"")</f>
        <v>FF</v>
      </c>
      <c r="N306" s="9"/>
      <c r="O306" s="9"/>
      <c r="P306" s="9">
        <f t="shared" si="38"/>
        <v>0</v>
      </c>
      <c r="Q306" s="9">
        <f t="shared" si="39"/>
        <v>0</v>
      </c>
      <c r="R306" s="9">
        <f t="shared" si="40"/>
        <v>-3.2</v>
      </c>
    </row>
    <row r="307" spans="1:18" x14ac:dyDescent="0.35">
      <c r="A307" s="3" t="s">
        <v>8</v>
      </c>
      <c r="B307" s="3">
        <v>306</v>
      </c>
      <c r="C307" s="3" t="s">
        <v>34</v>
      </c>
      <c r="D307" s="3" t="s">
        <v>34</v>
      </c>
      <c r="E307" s="3" t="s">
        <v>34</v>
      </c>
      <c r="F307" s="22" t="str">
        <f t="shared" si="41"/>
        <v>GR</v>
      </c>
      <c r="G307" s="22">
        <f t="shared" si="42"/>
        <v>0</v>
      </c>
      <c r="H307" s="22">
        <f t="shared" si="43"/>
        <v>0</v>
      </c>
      <c r="I307" s="9">
        <f t="shared" si="44"/>
        <v>0</v>
      </c>
      <c r="J307" s="9">
        <f t="shared" si="36"/>
        <v>0</v>
      </c>
      <c r="K307" s="10">
        <f t="shared" si="37"/>
        <v>0</v>
      </c>
      <c r="L307" s="9" t="str" cm="1">
        <f t="array" ref="L307">IF(D307&lt;&gt;"",IF(AND(H307&gt;=40,I307&gt;=30),IF(AND($N$2&gt;=$T$2,$N$2&lt;=$U$2),_xlfn.IFS(P307&gt;=$AD$2,$AD$1,P307&gt;=$AC$2,$AC$1,P307&gt;=$AB$2,$AB$1,P307&gt;=$AA$2,$AA$1,P307&gt;=$Z$2,$Z$1,P307&gt;=$Y$2,$Y$1,P307&gt;=$X$2,$X$1,P307&gt;=$W$2,$W$1,P307&lt;$W$2,$V$1),(IF(AND($N$2&gt;=$T$3,$N$2&lt;$U$3),_xlfn.IFS(P307&gt;=$AD$3,$AD$1,P307&gt;=$AC$3,$AC$1,P307&gt;=$AB$3,$AB$1,P307&gt;=$AA$3,$AA$1,P307&gt;=$Z$3,$Z$1,P307&gt;=$Y$3,$Y$1,P307&gt;=$X$3,$X$1,P307&gt;=$W$3,$W$1,P307&lt;$W$2,$V$1),(IF(AND($N$2&gt;=$T$4,$N$2&lt;$U$4),_xlfn.IFS(P307&gt;=$AD$4,$AD$1,P307&gt;=$AC$4,$AC$1,P307&gt;=$AB$4,$AB$1,P307&gt;=$AA$4,$AA$1,P307&gt;=$Z$4,$Z$1,P307&gt;=$Y$4,$Y$1,P307&gt;=$X$4,$X$1,P307&gt;=$W$4,$W$1,P307&lt;$W$2,$V$1),(IF(AND($N$2&gt;=$T$5,$N$2&lt;$U$5),_xlfn.IFS(P307&gt;=$AD$5,$AD$1,P307&gt;=$AC$5,$AC$1,P307&gt;=$AB$5,$AB$1,P307&gt;=$AA$5,$AA$1,P307&gt;=$Z$5,$Z$1,P307&gt;=$Y$5,$Y$1,P307&gt;=$X$5,$X$1,P307&gt;=$W$5,$W$1,P307&lt;$W$2,$V$1),(IF(AND($N$2&gt;=$T$6,$N$2&lt;$U$6),_xlfn.IFS(P307&gt;=$AD$6,$AD$1,P307&gt;=$AC$6,$AC$1,P307&gt;=$AB$6,$AB$1,P307&gt;=$AA$6,$AA$1,P307&gt;=$Z$6,$Z$1,P307&gt;=$Y$6,$Y$1,P307&gt;=$X$6,$X$1,P307&gt;=$W$6,$W$1,P307&lt;$W$2,$V$1),(IF(AND($N$2&gt;=$T$7,$N$2&lt;$U$7),_xlfn.IFS(P307&gt;=$AD$7,$AD$1,P307&gt;=$AC$7,$AC$1,P307&gt;=$AB$7,$AB$1,P307&gt;=$AA$7,$AA$1,P307&gt;=$Z$7,$Z$1,P307&gt;=$Y$7,$Y$1,P307&gt;=$X$7,$X$1,P307&gt;=$W$7,$W$1,P307&lt;$W$2,$V$1),(IF(AND($N$2&gt;=$T$8,$N$2&lt;$U$8),_xlfn.IFS(P307&gt;=$AD$8,$AD$1,P307&gt;=$AC$8,$AC$1,P307&gt;=$AB$8,$AB$1,P307&gt;=$AA$8,$AA$1,P307&gt;=$Z$8,$Z$1,P307&gt;=$Y$8,$Y$1,P307&gt;=$X$8,$X$1,P307&gt;=$W$8,$W$1,P307&lt;$W$2,$V$1),(IF(AND($N$2&gt;=$T$9,$N$2&lt;$U$9),_xlfn.IFS(P307&gt;=$AD$9,$AD$1,P307&gt;=$AC$9,$AC$1,P307&gt;=$AB$9,$AB$1,P307&gt;=$AA$9,$AA$1,P307&gt;=$Z$9,$Z$1,P307&gt;=$Y$9,$Y$1,P307&gt;=$X$9,$X$1,P307&gt;=$W$9,$W$1),$W$1))))))))))))))),IF(AND($N$2&gt;=$T$2,$N$2&lt;=$U$2),IF(P307&gt;=$W$2,$W$1,$V$1),IF(AND($N$2&gt;=$T$3,$N$2&lt;$U$3),IF(P307&gt;=$W$3,$W$1,$V$1),IF(AND($N$2&gt;=$T$4,$N$2&lt;$U$4),IF(P307&gt;=$W$4,$W$1,$V$1),IF(AND($N$2&gt;=$T$5,$N$2&lt;$U$5),IF(P307&gt;=$W$5,$W$1,$V$1),IF(AND($N$2&gt;=$T$6,$N$2&lt;$U$6),IF(P307&gt;=$W$6,$W$1,$V$1),IF(AND($N$2&gt;=$T$7,$N$2&lt;$U$7),IF(P307&gt;=$W$7,$W$1,$V$1),IF(AND($N$2&gt;=$T$8,$N$2&lt;$U$8),IF(P307&gt;=$W$8,$W$1,$V$1),IF(AND($N$2&gt;=$T$9,$N$2&lt;$U$9),IF(P307&gt;=$W$9,$W$1,$V$1),""))))))))),"")</f>
        <v>FF</v>
      </c>
      <c r="M307" s="9" t="str" cm="1">
        <f t="array" ref="M307">IF(E307&lt;&gt;"",IF(AND(E307&lt;&gt;"GR",E307&gt;=40,J307&gt;=30),_xlfn.IFS(Q307&gt;=$AG$2,$AD$19,Q307&gt;=$AG$3,$AC$19,Q307&gt;=$AG$4,$AB$19,Q307&gt;=$AG$5,$AA$19,Q307&gt;=$AG$6,$Z$19,Q307&gt;=$AG$7,$Y$19,Q307&gt;=$AG$8,$X$19,Q307&gt;=$AG$9,$V$19),L307),"")</f>
        <v>FF</v>
      </c>
      <c r="N307" s="9"/>
      <c r="O307" s="9"/>
      <c r="P307" s="9">
        <f t="shared" si="38"/>
        <v>0</v>
      </c>
      <c r="Q307" s="9">
        <f t="shared" si="39"/>
        <v>0</v>
      </c>
      <c r="R307" s="9">
        <f t="shared" si="40"/>
        <v>-3.2</v>
      </c>
    </row>
    <row r="308" spans="1:18" x14ac:dyDescent="0.35">
      <c r="A308" s="3" t="s">
        <v>8</v>
      </c>
      <c r="B308" s="3">
        <v>307</v>
      </c>
      <c r="C308" s="3" t="s">
        <v>34</v>
      </c>
      <c r="D308" s="3" t="s">
        <v>34</v>
      </c>
      <c r="E308" s="3" t="s">
        <v>34</v>
      </c>
      <c r="F308" s="22" t="str">
        <f t="shared" si="41"/>
        <v>GR</v>
      </c>
      <c r="G308" s="22">
        <f t="shared" si="42"/>
        <v>0</v>
      </c>
      <c r="H308" s="22">
        <f t="shared" si="43"/>
        <v>0</v>
      </c>
      <c r="I308" s="9">
        <f t="shared" si="44"/>
        <v>0</v>
      </c>
      <c r="J308" s="9">
        <f t="shared" si="36"/>
        <v>0</v>
      </c>
      <c r="K308" s="10">
        <f t="shared" si="37"/>
        <v>0</v>
      </c>
      <c r="L308" s="9" t="str" cm="1">
        <f t="array" ref="L308">IF(D308&lt;&gt;"",IF(AND(H308&gt;=40,I308&gt;=30),IF(AND($N$2&gt;=$T$2,$N$2&lt;=$U$2),_xlfn.IFS(P308&gt;=$AD$2,$AD$1,P308&gt;=$AC$2,$AC$1,P308&gt;=$AB$2,$AB$1,P308&gt;=$AA$2,$AA$1,P308&gt;=$Z$2,$Z$1,P308&gt;=$Y$2,$Y$1,P308&gt;=$X$2,$X$1,P308&gt;=$W$2,$W$1,P308&lt;$W$2,$V$1),(IF(AND($N$2&gt;=$T$3,$N$2&lt;$U$3),_xlfn.IFS(P308&gt;=$AD$3,$AD$1,P308&gt;=$AC$3,$AC$1,P308&gt;=$AB$3,$AB$1,P308&gt;=$AA$3,$AA$1,P308&gt;=$Z$3,$Z$1,P308&gt;=$Y$3,$Y$1,P308&gt;=$X$3,$X$1,P308&gt;=$W$3,$W$1,P308&lt;$W$2,$V$1),(IF(AND($N$2&gt;=$T$4,$N$2&lt;$U$4),_xlfn.IFS(P308&gt;=$AD$4,$AD$1,P308&gt;=$AC$4,$AC$1,P308&gt;=$AB$4,$AB$1,P308&gt;=$AA$4,$AA$1,P308&gt;=$Z$4,$Z$1,P308&gt;=$Y$4,$Y$1,P308&gt;=$X$4,$X$1,P308&gt;=$W$4,$W$1,P308&lt;$W$2,$V$1),(IF(AND($N$2&gt;=$T$5,$N$2&lt;$U$5),_xlfn.IFS(P308&gt;=$AD$5,$AD$1,P308&gt;=$AC$5,$AC$1,P308&gt;=$AB$5,$AB$1,P308&gt;=$AA$5,$AA$1,P308&gt;=$Z$5,$Z$1,P308&gt;=$Y$5,$Y$1,P308&gt;=$X$5,$X$1,P308&gt;=$W$5,$W$1,P308&lt;$W$2,$V$1),(IF(AND($N$2&gt;=$T$6,$N$2&lt;$U$6),_xlfn.IFS(P308&gt;=$AD$6,$AD$1,P308&gt;=$AC$6,$AC$1,P308&gt;=$AB$6,$AB$1,P308&gt;=$AA$6,$AA$1,P308&gt;=$Z$6,$Z$1,P308&gt;=$Y$6,$Y$1,P308&gt;=$X$6,$X$1,P308&gt;=$W$6,$W$1,P308&lt;$W$2,$V$1),(IF(AND($N$2&gt;=$T$7,$N$2&lt;$U$7),_xlfn.IFS(P308&gt;=$AD$7,$AD$1,P308&gt;=$AC$7,$AC$1,P308&gt;=$AB$7,$AB$1,P308&gt;=$AA$7,$AA$1,P308&gt;=$Z$7,$Z$1,P308&gt;=$Y$7,$Y$1,P308&gt;=$X$7,$X$1,P308&gt;=$W$7,$W$1,P308&lt;$W$2,$V$1),(IF(AND($N$2&gt;=$T$8,$N$2&lt;$U$8),_xlfn.IFS(P308&gt;=$AD$8,$AD$1,P308&gt;=$AC$8,$AC$1,P308&gt;=$AB$8,$AB$1,P308&gt;=$AA$8,$AA$1,P308&gt;=$Z$8,$Z$1,P308&gt;=$Y$8,$Y$1,P308&gt;=$X$8,$X$1,P308&gt;=$W$8,$W$1,P308&lt;$W$2,$V$1),(IF(AND($N$2&gt;=$T$9,$N$2&lt;$U$9),_xlfn.IFS(P308&gt;=$AD$9,$AD$1,P308&gt;=$AC$9,$AC$1,P308&gt;=$AB$9,$AB$1,P308&gt;=$AA$9,$AA$1,P308&gt;=$Z$9,$Z$1,P308&gt;=$Y$9,$Y$1,P308&gt;=$X$9,$X$1,P308&gt;=$W$9,$W$1),$W$1))))))))))))))),IF(AND($N$2&gt;=$T$2,$N$2&lt;=$U$2),IF(P308&gt;=$W$2,$W$1,$V$1),IF(AND($N$2&gt;=$T$3,$N$2&lt;$U$3),IF(P308&gt;=$W$3,$W$1,$V$1),IF(AND($N$2&gt;=$T$4,$N$2&lt;$U$4),IF(P308&gt;=$W$4,$W$1,$V$1),IF(AND($N$2&gt;=$T$5,$N$2&lt;$U$5),IF(P308&gt;=$W$5,$W$1,$V$1),IF(AND($N$2&gt;=$T$6,$N$2&lt;$U$6),IF(P308&gt;=$W$6,$W$1,$V$1),IF(AND($N$2&gt;=$T$7,$N$2&lt;$U$7),IF(P308&gt;=$W$7,$W$1,$V$1),IF(AND($N$2&gt;=$T$8,$N$2&lt;$U$8),IF(P308&gt;=$W$8,$W$1,$V$1),IF(AND($N$2&gt;=$T$9,$N$2&lt;$U$9),IF(P308&gt;=$W$9,$W$1,$V$1),""))))))))),"")</f>
        <v>FF</v>
      </c>
      <c r="M308" s="9" t="str" cm="1">
        <f t="array" ref="M308">IF(E308&lt;&gt;"",IF(AND(E308&lt;&gt;"GR",E308&gt;=40,J308&gt;=30),_xlfn.IFS(Q308&gt;=$AG$2,$AD$19,Q308&gt;=$AG$3,$AC$19,Q308&gt;=$AG$4,$AB$19,Q308&gt;=$AG$5,$AA$19,Q308&gt;=$AG$6,$Z$19,Q308&gt;=$AG$7,$Y$19,Q308&gt;=$AG$8,$X$19,Q308&gt;=$AG$9,$V$19),L308),"")</f>
        <v>FF</v>
      </c>
      <c r="N308" s="9"/>
      <c r="O308" s="9"/>
      <c r="P308" s="9">
        <f t="shared" si="38"/>
        <v>0</v>
      </c>
      <c r="Q308" s="9">
        <f t="shared" si="39"/>
        <v>0</v>
      </c>
      <c r="R308" s="9">
        <f t="shared" si="40"/>
        <v>-3.2</v>
      </c>
    </row>
    <row r="309" spans="1:18" x14ac:dyDescent="0.35">
      <c r="A309" s="3" t="s">
        <v>8</v>
      </c>
      <c r="B309" s="3">
        <v>308</v>
      </c>
      <c r="C309" s="3" t="s">
        <v>34</v>
      </c>
      <c r="D309" s="3" t="s">
        <v>34</v>
      </c>
      <c r="E309" s="3" t="s">
        <v>34</v>
      </c>
      <c r="F309" s="22" t="str">
        <f t="shared" si="41"/>
        <v>GR</v>
      </c>
      <c r="G309" s="22">
        <f t="shared" si="42"/>
        <v>0</v>
      </c>
      <c r="H309" s="22">
        <f t="shared" si="43"/>
        <v>0</v>
      </c>
      <c r="I309" s="9">
        <f t="shared" si="44"/>
        <v>0</v>
      </c>
      <c r="J309" s="9">
        <f t="shared" si="36"/>
        <v>0</v>
      </c>
      <c r="K309" s="10">
        <f t="shared" si="37"/>
        <v>0</v>
      </c>
      <c r="L309" s="9" t="str" cm="1">
        <f t="array" ref="L309">IF(D309&lt;&gt;"",IF(AND(H309&gt;=40,I309&gt;=30),IF(AND($N$2&gt;=$T$2,$N$2&lt;=$U$2),_xlfn.IFS(P309&gt;=$AD$2,$AD$1,P309&gt;=$AC$2,$AC$1,P309&gt;=$AB$2,$AB$1,P309&gt;=$AA$2,$AA$1,P309&gt;=$Z$2,$Z$1,P309&gt;=$Y$2,$Y$1,P309&gt;=$X$2,$X$1,P309&gt;=$W$2,$W$1,P309&lt;$W$2,$V$1),(IF(AND($N$2&gt;=$T$3,$N$2&lt;$U$3),_xlfn.IFS(P309&gt;=$AD$3,$AD$1,P309&gt;=$AC$3,$AC$1,P309&gt;=$AB$3,$AB$1,P309&gt;=$AA$3,$AA$1,P309&gt;=$Z$3,$Z$1,P309&gt;=$Y$3,$Y$1,P309&gt;=$X$3,$X$1,P309&gt;=$W$3,$W$1,P309&lt;$W$2,$V$1),(IF(AND($N$2&gt;=$T$4,$N$2&lt;$U$4),_xlfn.IFS(P309&gt;=$AD$4,$AD$1,P309&gt;=$AC$4,$AC$1,P309&gt;=$AB$4,$AB$1,P309&gt;=$AA$4,$AA$1,P309&gt;=$Z$4,$Z$1,P309&gt;=$Y$4,$Y$1,P309&gt;=$X$4,$X$1,P309&gt;=$W$4,$W$1,P309&lt;$W$2,$V$1),(IF(AND($N$2&gt;=$T$5,$N$2&lt;$U$5),_xlfn.IFS(P309&gt;=$AD$5,$AD$1,P309&gt;=$AC$5,$AC$1,P309&gt;=$AB$5,$AB$1,P309&gt;=$AA$5,$AA$1,P309&gt;=$Z$5,$Z$1,P309&gt;=$Y$5,$Y$1,P309&gt;=$X$5,$X$1,P309&gt;=$W$5,$W$1,P309&lt;$W$2,$V$1),(IF(AND($N$2&gt;=$T$6,$N$2&lt;$U$6),_xlfn.IFS(P309&gt;=$AD$6,$AD$1,P309&gt;=$AC$6,$AC$1,P309&gt;=$AB$6,$AB$1,P309&gt;=$AA$6,$AA$1,P309&gt;=$Z$6,$Z$1,P309&gt;=$Y$6,$Y$1,P309&gt;=$X$6,$X$1,P309&gt;=$W$6,$W$1,P309&lt;$W$2,$V$1),(IF(AND($N$2&gt;=$T$7,$N$2&lt;$U$7),_xlfn.IFS(P309&gt;=$AD$7,$AD$1,P309&gt;=$AC$7,$AC$1,P309&gt;=$AB$7,$AB$1,P309&gt;=$AA$7,$AA$1,P309&gt;=$Z$7,$Z$1,P309&gt;=$Y$7,$Y$1,P309&gt;=$X$7,$X$1,P309&gt;=$W$7,$W$1,P309&lt;$W$2,$V$1),(IF(AND($N$2&gt;=$T$8,$N$2&lt;$U$8),_xlfn.IFS(P309&gt;=$AD$8,$AD$1,P309&gt;=$AC$8,$AC$1,P309&gt;=$AB$8,$AB$1,P309&gt;=$AA$8,$AA$1,P309&gt;=$Z$8,$Z$1,P309&gt;=$Y$8,$Y$1,P309&gt;=$X$8,$X$1,P309&gt;=$W$8,$W$1,P309&lt;$W$2,$V$1),(IF(AND($N$2&gt;=$T$9,$N$2&lt;$U$9),_xlfn.IFS(P309&gt;=$AD$9,$AD$1,P309&gt;=$AC$9,$AC$1,P309&gt;=$AB$9,$AB$1,P309&gt;=$AA$9,$AA$1,P309&gt;=$Z$9,$Z$1,P309&gt;=$Y$9,$Y$1,P309&gt;=$X$9,$X$1,P309&gt;=$W$9,$W$1),$W$1))))))))))))))),IF(AND($N$2&gt;=$T$2,$N$2&lt;=$U$2),IF(P309&gt;=$W$2,$W$1,$V$1),IF(AND($N$2&gt;=$T$3,$N$2&lt;$U$3),IF(P309&gt;=$W$3,$W$1,$V$1),IF(AND($N$2&gt;=$T$4,$N$2&lt;$U$4),IF(P309&gt;=$W$4,$W$1,$V$1),IF(AND($N$2&gt;=$T$5,$N$2&lt;$U$5),IF(P309&gt;=$W$5,$W$1,$V$1),IF(AND($N$2&gt;=$T$6,$N$2&lt;$U$6),IF(P309&gt;=$W$6,$W$1,$V$1),IF(AND($N$2&gt;=$T$7,$N$2&lt;$U$7),IF(P309&gt;=$W$7,$W$1,$V$1),IF(AND($N$2&gt;=$T$8,$N$2&lt;$U$8),IF(P309&gt;=$W$8,$W$1,$V$1),IF(AND($N$2&gt;=$T$9,$N$2&lt;$U$9),IF(P309&gt;=$W$9,$W$1,$V$1),""))))))))),"")</f>
        <v>FF</v>
      </c>
      <c r="M309" s="9" t="str" cm="1">
        <f t="array" ref="M309">IF(E309&lt;&gt;"",IF(AND(E309&lt;&gt;"GR",E309&gt;=40,J309&gt;=30),_xlfn.IFS(Q309&gt;=$AG$2,$AD$19,Q309&gt;=$AG$3,$AC$19,Q309&gt;=$AG$4,$AB$19,Q309&gt;=$AG$5,$AA$19,Q309&gt;=$AG$6,$Z$19,Q309&gt;=$AG$7,$Y$19,Q309&gt;=$AG$8,$X$19,Q309&gt;=$AG$9,$V$19),L309),"")</f>
        <v>FF</v>
      </c>
      <c r="N309" s="9"/>
      <c r="O309" s="9"/>
      <c r="P309" s="9">
        <f t="shared" si="38"/>
        <v>0</v>
      </c>
      <c r="Q309" s="9">
        <f t="shared" si="39"/>
        <v>0</v>
      </c>
      <c r="R309" s="9">
        <f t="shared" si="40"/>
        <v>-3.2</v>
      </c>
    </row>
    <row r="310" spans="1:18" x14ac:dyDescent="0.35">
      <c r="A310" s="3" t="s">
        <v>8</v>
      </c>
      <c r="B310" s="3">
        <v>309</v>
      </c>
      <c r="C310" s="3">
        <v>15</v>
      </c>
      <c r="D310" s="3" t="s">
        <v>34</v>
      </c>
      <c r="E310" s="3" t="s">
        <v>34</v>
      </c>
      <c r="F310" s="22" t="str">
        <f t="shared" si="41"/>
        <v>GR</v>
      </c>
      <c r="G310" s="22">
        <f t="shared" si="42"/>
        <v>15</v>
      </c>
      <c r="H310" s="22">
        <f t="shared" si="43"/>
        <v>0</v>
      </c>
      <c r="I310" s="9">
        <f t="shared" si="44"/>
        <v>6</v>
      </c>
      <c r="J310" s="9">
        <f t="shared" si="36"/>
        <v>6</v>
      </c>
      <c r="K310" s="10">
        <f t="shared" si="37"/>
        <v>36</v>
      </c>
      <c r="L310" s="9" t="str" cm="1">
        <f t="array" ref="L310">IF(D310&lt;&gt;"",IF(AND(H310&gt;=40,I310&gt;=30),IF(AND($N$2&gt;=$T$2,$N$2&lt;=$U$2),_xlfn.IFS(P310&gt;=$AD$2,$AD$1,P310&gt;=$AC$2,$AC$1,P310&gt;=$AB$2,$AB$1,P310&gt;=$AA$2,$AA$1,P310&gt;=$Z$2,$Z$1,P310&gt;=$Y$2,$Y$1,P310&gt;=$X$2,$X$1,P310&gt;=$W$2,$W$1,P310&lt;$W$2,$V$1),(IF(AND($N$2&gt;=$T$3,$N$2&lt;$U$3),_xlfn.IFS(P310&gt;=$AD$3,$AD$1,P310&gt;=$AC$3,$AC$1,P310&gt;=$AB$3,$AB$1,P310&gt;=$AA$3,$AA$1,P310&gt;=$Z$3,$Z$1,P310&gt;=$Y$3,$Y$1,P310&gt;=$X$3,$X$1,P310&gt;=$W$3,$W$1,P310&lt;$W$2,$V$1),(IF(AND($N$2&gt;=$T$4,$N$2&lt;$U$4),_xlfn.IFS(P310&gt;=$AD$4,$AD$1,P310&gt;=$AC$4,$AC$1,P310&gt;=$AB$4,$AB$1,P310&gt;=$AA$4,$AA$1,P310&gt;=$Z$4,$Z$1,P310&gt;=$Y$4,$Y$1,P310&gt;=$X$4,$X$1,P310&gt;=$W$4,$W$1,P310&lt;$W$2,$V$1),(IF(AND($N$2&gt;=$T$5,$N$2&lt;$U$5),_xlfn.IFS(P310&gt;=$AD$5,$AD$1,P310&gt;=$AC$5,$AC$1,P310&gt;=$AB$5,$AB$1,P310&gt;=$AA$5,$AA$1,P310&gt;=$Z$5,$Z$1,P310&gt;=$Y$5,$Y$1,P310&gt;=$X$5,$X$1,P310&gt;=$W$5,$W$1,P310&lt;$W$2,$V$1),(IF(AND($N$2&gt;=$T$6,$N$2&lt;$U$6),_xlfn.IFS(P310&gt;=$AD$6,$AD$1,P310&gt;=$AC$6,$AC$1,P310&gt;=$AB$6,$AB$1,P310&gt;=$AA$6,$AA$1,P310&gt;=$Z$6,$Z$1,P310&gt;=$Y$6,$Y$1,P310&gt;=$X$6,$X$1,P310&gt;=$W$6,$W$1,P310&lt;$W$2,$V$1),(IF(AND($N$2&gt;=$T$7,$N$2&lt;$U$7),_xlfn.IFS(P310&gt;=$AD$7,$AD$1,P310&gt;=$AC$7,$AC$1,P310&gt;=$AB$7,$AB$1,P310&gt;=$AA$7,$AA$1,P310&gt;=$Z$7,$Z$1,P310&gt;=$Y$7,$Y$1,P310&gt;=$X$7,$X$1,P310&gt;=$W$7,$W$1,P310&lt;$W$2,$V$1),(IF(AND($N$2&gt;=$T$8,$N$2&lt;$U$8),_xlfn.IFS(P310&gt;=$AD$8,$AD$1,P310&gt;=$AC$8,$AC$1,P310&gt;=$AB$8,$AB$1,P310&gt;=$AA$8,$AA$1,P310&gt;=$Z$8,$Z$1,P310&gt;=$Y$8,$Y$1,P310&gt;=$X$8,$X$1,P310&gt;=$W$8,$W$1,P310&lt;$W$2,$V$1),(IF(AND($N$2&gt;=$T$9,$N$2&lt;$U$9),_xlfn.IFS(P310&gt;=$AD$9,$AD$1,P310&gt;=$AC$9,$AC$1,P310&gt;=$AB$9,$AB$1,P310&gt;=$AA$9,$AA$1,P310&gt;=$Z$9,$Z$1,P310&gt;=$Y$9,$Y$1,P310&gt;=$X$9,$X$1,P310&gt;=$W$9,$W$1),$W$1))))))))))))))),IF(AND($N$2&gt;=$T$2,$N$2&lt;=$U$2),IF(P310&gt;=$W$2,$W$1,$V$1),IF(AND($N$2&gt;=$T$3,$N$2&lt;$U$3),IF(P310&gt;=$W$3,$W$1,$V$1),IF(AND($N$2&gt;=$T$4,$N$2&lt;$U$4),IF(P310&gt;=$W$4,$W$1,$V$1),IF(AND($N$2&gt;=$T$5,$N$2&lt;$U$5),IF(P310&gt;=$W$5,$W$1,$V$1),IF(AND($N$2&gt;=$T$6,$N$2&lt;$U$6),IF(P310&gt;=$W$6,$W$1,$V$1),IF(AND($N$2&gt;=$T$7,$N$2&lt;$U$7),IF(P310&gt;=$W$7,$W$1,$V$1),IF(AND($N$2&gt;=$T$8,$N$2&lt;$U$8),IF(P310&gt;=$W$8,$W$1,$V$1),IF(AND($N$2&gt;=$T$9,$N$2&lt;$U$9),IF(P310&gt;=$W$9,$W$1,$V$1),""))))))))),"")</f>
        <v>FF</v>
      </c>
      <c r="M310" s="9" t="str" cm="1">
        <f t="array" ref="M310">IF(E310&lt;&gt;"",IF(AND(E310&lt;&gt;"GR",E310&gt;=40,J310&gt;=30),_xlfn.IFS(Q310&gt;=$AG$2,$AD$19,Q310&gt;=$AG$3,$AC$19,Q310&gt;=$AG$4,$AB$19,Q310&gt;=$AG$5,$AA$19,Q310&gt;=$AG$6,$Z$19,Q310&gt;=$AG$7,$Y$19,Q310&gt;=$AG$8,$X$19,Q310&gt;=$AG$9,$V$19),L310),"")</f>
        <v>FF</v>
      </c>
      <c r="N310" s="9"/>
      <c r="O310" s="9"/>
      <c r="P310" s="9">
        <f t="shared" si="38"/>
        <v>22</v>
      </c>
      <c r="Q310" s="9">
        <f t="shared" si="39"/>
        <v>22</v>
      </c>
      <c r="R310" s="9">
        <f t="shared" si="40"/>
        <v>-2.79</v>
      </c>
    </row>
    <row r="311" spans="1:18" x14ac:dyDescent="0.35">
      <c r="A311" s="3" t="s">
        <v>8</v>
      </c>
      <c r="B311" s="3">
        <v>310</v>
      </c>
      <c r="C311" s="3" t="s">
        <v>34</v>
      </c>
      <c r="D311" s="3" t="s">
        <v>34</v>
      </c>
      <c r="E311" s="3" t="s">
        <v>34</v>
      </c>
      <c r="F311" s="22" t="str">
        <f t="shared" si="41"/>
        <v>GR</v>
      </c>
      <c r="G311" s="22">
        <f t="shared" si="42"/>
        <v>0</v>
      </c>
      <c r="H311" s="22">
        <f t="shared" si="43"/>
        <v>0</v>
      </c>
      <c r="I311" s="9">
        <f t="shared" si="44"/>
        <v>0</v>
      </c>
      <c r="J311" s="9">
        <f t="shared" si="36"/>
        <v>0</v>
      </c>
      <c r="K311" s="10">
        <f t="shared" si="37"/>
        <v>0</v>
      </c>
      <c r="L311" s="9" t="str" cm="1">
        <f t="array" ref="L311">IF(D311&lt;&gt;"",IF(AND(H311&gt;=40,I311&gt;=30),IF(AND($N$2&gt;=$T$2,$N$2&lt;=$U$2),_xlfn.IFS(P311&gt;=$AD$2,$AD$1,P311&gt;=$AC$2,$AC$1,P311&gt;=$AB$2,$AB$1,P311&gt;=$AA$2,$AA$1,P311&gt;=$Z$2,$Z$1,P311&gt;=$Y$2,$Y$1,P311&gt;=$X$2,$X$1,P311&gt;=$W$2,$W$1,P311&lt;$W$2,$V$1),(IF(AND($N$2&gt;=$T$3,$N$2&lt;$U$3),_xlfn.IFS(P311&gt;=$AD$3,$AD$1,P311&gt;=$AC$3,$AC$1,P311&gt;=$AB$3,$AB$1,P311&gt;=$AA$3,$AA$1,P311&gt;=$Z$3,$Z$1,P311&gt;=$Y$3,$Y$1,P311&gt;=$X$3,$X$1,P311&gt;=$W$3,$W$1,P311&lt;$W$2,$V$1),(IF(AND($N$2&gt;=$T$4,$N$2&lt;$U$4),_xlfn.IFS(P311&gt;=$AD$4,$AD$1,P311&gt;=$AC$4,$AC$1,P311&gt;=$AB$4,$AB$1,P311&gt;=$AA$4,$AA$1,P311&gt;=$Z$4,$Z$1,P311&gt;=$Y$4,$Y$1,P311&gt;=$X$4,$X$1,P311&gt;=$W$4,$W$1,P311&lt;$W$2,$V$1),(IF(AND($N$2&gt;=$T$5,$N$2&lt;$U$5),_xlfn.IFS(P311&gt;=$AD$5,$AD$1,P311&gt;=$AC$5,$AC$1,P311&gt;=$AB$5,$AB$1,P311&gt;=$AA$5,$AA$1,P311&gt;=$Z$5,$Z$1,P311&gt;=$Y$5,$Y$1,P311&gt;=$X$5,$X$1,P311&gt;=$W$5,$W$1,P311&lt;$W$2,$V$1),(IF(AND($N$2&gt;=$T$6,$N$2&lt;$U$6),_xlfn.IFS(P311&gt;=$AD$6,$AD$1,P311&gt;=$AC$6,$AC$1,P311&gt;=$AB$6,$AB$1,P311&gt;=$AA$6,$AA$1,P311&gt;=$Z$6,$Z$1,P311&gt;=$Y$6,$Y$1,P311&gt;=$X$6,$X$1,P311&gt;=$W$6,$W$1,P311&lt;$W$2,$V$1),(IF(AND($N$2&gt;=$T$7,$N$2&lt;$U$7),_xlfn.IFS(P311&gt;=$AD$7,$AD$1,P311&gt;=$AC$7,$AC$1,P311&gt;=$AB$7,$AB$1,P311&gt;=$AA$7,$AA$1,P311&gt;=$Z$7,$Z$1,P311&gt;=$Y$7,$Y$1,P311&gt;=$X$7,$X$1,P311&gt;=$W$7,$W$1,P311&lt;$W$2,$V$1),(IF(AND($N$2&gt;=$T$8,$N$2&lt;$U$8),_xlfn.IFS(P311&gt;=$AD$8,$AD$1,P311&gt;=$AC$8,$AC$1,P311&gt;=$AB$8,$AB$1,P311&gt;=$AA$8,$AA$1,P311&gt;=$Z$8,$Z$1,P311&gt;=$Y$8,$Y$1,P311&gt;=$X$8,$X$1,P311&gt;=$W$8,$W$1,P311&lt;$W$2,$V$1),(IF(AND($N$2&gt;=$T$9,$N$2&lt;$U$9),_xlfn.IFS(P311&gt;=$AD$9,$AD$1,P311&gt;=$AC$9,$AC$1,P311&gt;=$AB$9,$AB$1,P311&gt;=$AA$9,$AA$1,P311&gt;=$Z$9,$Z$1,P311&gt;=$Y$9,$Y$1,P311&gt;=$X$9,$X$1,P311&gt;=$W$9,$W$1),$W$1))))))))))))))),IF(AND($N$2&gt;=$T$2,$N$2&lt;=$U$2),IF(P311&gt;=$W$2,$W$1,$V$1),IF(AND($N$2&gt;=$T$3,$N$2&lt;$U$3),IF(P311&gt;=$W$3,$W$1,$V$1),IF(AND($N$2&gt;=$T$4,$N$2&lt;$U$4),IF(P311&gt;=$W$4,$W$1,$V$1),IF(AND($N$2&gt;=$T$5,$N$2&lt;$U$5),IF(P311&gt;=$W$5,$W$1,$V$1),IF(AND($N$2&gt;=$T$6,$N$2&lt;$U$6),IF(P311&gt;=$W$6,$W$1,$V$1),IF(AND($N$2&gt;=$T$7,$N$2&lt;$U$7),IF(P311&gt;=$W$7,$W$1,$V$1),IF(AND($N$2&gt;=$T$8,$N$2&lt;$U$8),IF(P311&gt;=$W$8,$W$1,$V$1),IF(AND($N$2&gt;=$T$9,$N$2&lt;$U$9),IF(P311&gt;=$W$9,$W$1,$V$1),""))))))))),"")</f>
        <v>FF</v>
      </c>
      <c r="M311" s="9" t="str" cm="1">
        <f t="array" ref="M311">IF(E311&lt;&gt;"",IF(AND(E311&lt;&gt;"GR",E311&gt;=40,J311&gt;=30),_xlfn.IFS(Q311&gt;=$AG$2,$AD$19,Q311&gt;=$AG$3,$AC$19,Q311&gt;=$AG$4,$AB$19,Q311&gt;=$AG$5,$AA$19,Q311&gt;=$AG$6,$Z$19,Q311&gt;=$AG$7,$Y$19,Q311&gt;=$AG$8,$X$19,Q311&gt;=$AG$9,$V$19),L311),"")</f>
        <v>FF</v>
      </c>
      <c r="N311" s="9"/>
      <c r="O311" s="9"/>
      <c r="P311" s="9">
        <f t="shared" si="38"/>
        <v>0</v>
      </c>
      <c r="Q311" s="9">
        <f t="shared" si="39"/>
        <v>0</v>
      </c>
      <c r="R311" s="9">
        <f t="shared" si="40"/>
        <v>-3.2</v>
      </c>
    </row>
    <row r="312" spans="1:18" x14ac:dyDescent="0.35">
      <c r="A312" s="3" t="s">
        <v>8</v>
      </c>
      <c r="B312" s="3">
        <v>311</v>
      </c>
      <c r="C312" s="3" t="s">
        <v>34</v>
      </c>
      <c r="D312" s="3" t="s">
        <v>34</v>
      </c>
      <c r="E312" s="3" t="s">
        <v>34</v>
      </c>
      <c r="F312" s="22" t="str">
        <f t="shared" si="41"/>
        <v>GR</v>
      </c>
      <c r="G312" s="22">
        <f t="shared" si="42"/>
        <v>0</v>
      </c>
      <c r="H312" s="22">
        <f t="shared" si="43"/>
        <v>0</v>
      </c>
      <c r="I312" s="9">
        <f t="shared" si="44"/>
        <v>0</v>
      </c>
      <c r="J312" s="9">
        <f t="shared" si="36"/>
        <v>0</v>
      </c>
      <c r="K312" s="10">
        <f t="shared" si="37"/>
        <v>0</v>
      </c>
      <c r="L312" s="9" t="str" cm="1">
        <f t="array" ref="L312">IF(D312&lt;&gt;"",IF(AND(H312&gt;=40,I312&gt;=30),IF(AND($N$2&gt;=$T$2,$N$2&lt;=$U$2),_xlfn.IFS(P312&gt;=$AD$2,$AD$1,P312&gt;=$AC$2,$AC$1,P312&gt;=$AB$2,$AB$1,P312&gt;=$AA$2,$AA$1,P312&gt;=$Z$2,$Z$1,P312&gt;=$Y$2,$Y$1,P312&gt;=$X$2,$X$1,P312&gt;=$W$2,$W$1,P312&lt;$W$2,$V$1),(IF(AND($N$2&gt;=$T$3,$N$2&lt;$U$3),_xlfn.IFS(P312&gt;=$AD$3,$AD$1,P312&gt;=$AC$3,$AC$1,P312&gt;=$AB$3,$AB$1,P312&gt;=$AA$3,$AA$1,P312&gt;=$Z$3,$Z$1,P312&gt;=$Y$3,$Y$1,P312&gt;=$X$3,$X$1,P312&gt;=$W$3,$W$1,P312&lt;$W$2,$V$1),(IF(AND($N$2&gt;=$T$4,$N$2&lt;$U$4),_xlfn.IFS(P312&gt;=$AD$4,$AD$1,P312&gt;=$AC$4,$AC$1,P312&gt;=$AB$4,$AB$1,P312&gt;=$AA$4,$AA$1,P312&gt;=$Z$4,$Z$1,P312&gt;=$Y$4,$Y$1,P312&gt;=$X$4,$X$1,P312&gt;=$W$4,$W$1,P312&lt;$W$2,$V$1),(IF(AND($N$2&gt;=$T$5,$N$2&lt;$U$5),_xlfn.IFS(P312&gt;=$AD$5,$AD$1,P312&gt;=$AC$5,$AC$1,P312&gt;=$AB$5,$AB$1,P312&gt;=$AA$5,$AA$1,P312&gt;=$Z$5,$Z$1,P312&gt;=$Y$5,$Y$1,P312&gt;=$X$5,$X$1,P312&gt;=$W$5,$W$1,P312&lt;$W$2,$V$1),(IF(AND($N$2&gt;=$T$6,$N$2&lt;$U$6),_xlfn.IFS(P312&gt;=$AD$6,$AD$1,P312&gt;=$AC$6,$AC$1,P312&gt;=$AB$6,$AB$1,P312&gt;=$AA$6,$AA$1,P312&gt;=$Z$6,$Z$1,P312&gt;=$Y$6,$Y$1,P312&gt;=$X$6,$X$1,P312&gt;=$W$6,$W$1,P312&lt;$W$2,$V$1),(IF(AND($N$2&gt;=$T$7,$N$2&lt;$U$7),_xlfn.IFS(P312&gt;=$AD$7,$AD$1,P312&gt;=$AC$7,$AC$1,P312&gt;=$AB$7,$AB$1,P312&gt;=$AA$7,$AA$1,P312&gt;=$Z$7,$Z$1,P312&gt;=$Y$7,$Y$1,P312&gt;=$X$7,$X$1,P312&gt;=$W$7,$W$1,P312&lt;$W$2,$V$1),(IF(AND($N$2&gt;=$T$8,$N$2&lt;$U$8),_xlfn.IFS(P312&gt;=$AD$8,$AD$1,P312&gt;=$AC$8,$AC$1,P312&gt;=$AB$8,$AB$1,P312&gt;=$AA$8,$AA$1,P312&gt;=$Z$8,$Z$1,P312&gt;=$Y$8,$Y$1,P312&gt;=$X$8,$X$1,P312&gt;=$W$8,$W$1,P312&lt;$W$2,$V$1),(IF(AND($N$2&gt;=$T$9,$N$2&lt;$U$9),_xlfn.IFS(P312&gt;=$AD$9,$AD$1,P312&gt;=$AC$9,$AC$1,P312&gt;=$AB$9,$AB$1,P312&gt;=$AA$9,$AA$1,P312&gt;=$Z$9,$Z$1,P312&gt;=$Y$9,$Y$1,P312&gt;=$X$9,$X$1,P312&gt;=$W$9,$W$1),$W$1))))))))))))))),IF(AND($N$2&gt;=$T$2,$N$2&lt;=$U$2),IF(P312&gt;=$W$2,$W$1,$V$1),IF(AND($N$2&gt;=$T$3,$N$2&lt;$U$3),IF(P312&gt;=$W$3,$W$1,$V$1),IF(AND($N$2&gt;=$T$4,$N$2&lt;$U$4),IF(P312&gt;=$W$4,$W$1,$V$1),IF(AND($N$2&gt;=$T$5,$N$2&lt;$U$5),IF(P312&gt;=$W$5,$W$1,$V$1),IF(AND($N$2&gt;=$T$6,$N$2&lt;$U$6),IF(P312&gt;=$W$6,$W$1,$V$1),IF(AND($N$2&gt;=$T$7,$N$2&lt;$U$7),IF(P312&gt;=$W$7,$W$1,$V$1),IF(AND($N$2&gt;=$T$8,$N$2&lt;$U$8),IF(P312&gt;=$W$8,$W$1,$V$1),IF(AND($N$2&gt;=$T$9,$N$2&lt;$U$9),IF(P312&gt;=$W$9,$W$1,$V$1),""))))))))),"")</f>
        <v>FF</v>
      </c>
      <c r="M312" s="9" t="str" cm="1">
        <f t="array" ref="M312">IF(E312&lt;&gt;"",IF(AND(E312&lt;&gt;"GR",E312&gt;=40,J312&gt;=30),_xlfn.IFS(Q312&gt;=$AG$2,$AD$19,Q312&gt;=$AG$3,$AC$19,Q312&gt;=$AG$4,$AB$19,Q312&gt;=$AG$5,$AA$19,Q312&gt;=$AG$6,$Z$19,Q312&gt;=$AG$7,$Y$19,Q312&gt;=$AG$8,$X$19,Q312&gt;=$AG$9,$V$19),L312),"")</f>
        <v>FF</v>
      </c>
      <c r="N312" s="9"/>
      <c r="O312" s="9"/>
      <c r="P312" s="9">
        <f t="shared" si="38"/>
        <v>0</v>
      </c>
      <c r="Q312" s="9">
        <f t="shared" si="39"/>
        <v>0</v>
      </c>
      <c r="R312" s="9">
        <f t="shared" si="40"/>
        <v>-3.2</v>
      </c>
    </row>
    <row r="313" spans="1:18" x14ac:dyDescent="0.35">
      <c r="A313" s="3" t="s">
        <v>8</v>
      </c>
      <c r="B313" s="3">
        <v>312</v>
      </c>
      <c r="C313" s="3">
        <v>15</v>
      </c>
      <c r="D313" s="3" t="s">
        <v>34</v>
      </c>
      <c r="E313" s="3" t="s">
        <v>34</v>
      </c>
      <c r="F313" s="22" t="str">
        <f t="shared" si="41"/>
        <v>GR</v>
      </c>
      <c r="G313" s="22">
        <f t="shared" si="42"/>
        <v>15</v>
      </c>
      <c r="H313" s="22">
        <f t="shared" si="43"/>
        <v>0</v>
      </c>
      <c r="I313" s="9">
        <f t="shared" si="44"/>
        <v>6</v>
      </c>
      <c r="J313" s="9">
        <f t="shared" si="36"/>
        <v>6</v>
      </c>
      <c r="K313" s="10">
        <f t="shared" si="37"/>
        <v>36</v>
      </c>
      <c r="L313" s="9" t="str" cm="1">
        <f t="array" ref="L313">IF(D313&lt;&gt;"",IF(AND(H313&gt;=40,I313&gt;=30),IF(AND($N$2&gt;=$T$2,$N$2&lt;=$U$2),_xlfn.IFS(P313&gt;=$AD$2,$AD$1,P313&gt;=$AC$2,$AC$1,P313&gt;=$AB$2,$AB$1,P313&gt;=$AA$2,$AA$1,P313&gt;=$Z$2,$Z$1,P313&gt;=$Y$2,$Y$1,P313&gt;=$X$2,$X$1,P313&gt;=$W$2,$W$1,P313&lt;$W$2,$V$1),(IF(AND($N$2&gt;=$T$3,$N$2&lt;$U$3),_xlfn.IFS(P313&gt;=$AD$3,$AD$1,P313&gt;=$AC$3,$AC$1,P313&gt;=$AB$3,$AB$1,P313&gt;=$AA$3,$AA$1,P313&gt;=$Z$3,$Z$1,P313&gt;=$Y$3,$Y$1,P313&gt;=$X$3,$X$1,P313&gt;=$W$3,$W$1,P313&lt;$W$2,$V$1),(IF(AND($N$2&gt;=$T$4,$N$2&lt;$U$4),_xlfn.IFS(P313&gt;=$AD$4,$AD$1,P313&gt;=$AC$4,$AC$1,P313&gt;=$AB$4,$AB$1,P313&gt;=$AA$4,$AA$1,P313&gt;=$Z$4,$Z$1,P313&gt;=$Y$4,$Y$1,P313&gt;=$X$4,$X$1,P313&gt;=$W$4,$W$1,P313&lt;$W$2,$V$1),(IF(AND($N$2&gt;=$T$5,$N$2&lt;$U$5),_xlfn.IFS(P313&gt;=$AD$5,$AD$1,P313&gt;=$AC$5,$AC$1,P313&gt;=$AB$5,$AB$1,P313&gt;=$AA$5,$AA$1,P313&gt;=$Z$5,$Z$1,P313&gt;=$Y$5,$Y$1,P313&gt;=$X$5,$X$1,P313&gt;=$W$5,$W$1,P313&lt;$W$2,$V$1),(IF(AND($N$2&gt;=$T$6,$N$2&lt;$U$6),_xlfn.IFS(P313&gt;=$AD$6,$AD$1,P313&gt;=$AC$6,$AC$1,P313&gt;=$AB$6,$AB$1,P313&gt;=$AA$6,$AA$1,P313&gt;=$Z$6,$Z$1,P313&gt;=$Y$6,$Y$1,P313&gt;=$X$6,$X$1,P313&gt;=$W$6,$W$1,P313&lt;$W$2,$V$1),(IF(AND($N$2&gt;=$T$7,$N$2&lt;$U$7),_xlfn.IFS(P313&gt;=$AD$7,$AD$1,P313&gt;=$AC$7,$AC$1,P313&gt;=$AB$7,$AB$1,P313&gt;=$AA$7,$AA$1,P313&gt;=$Z$7,$Z$1,P313&gt;=$Y$7,$Y$1,P313&gt;=$X$7,$X$1,P313&gt;=$W$7,$W$1,P313&lt;$W$2,$V$1),(IF(AND($N$2&gt;=$T$8,$N$2&lt;$U$8),_xlfn.IFS(P313&gt;=$AD$8,$AD$1,P313&gt;=$AC$8,$AC$1,P313&gt;=$AB$8,$AB$1,P313&gt;=$AA$8,$AA$1,P313&gt;=$Z$8,$Z$1,P313&gt;=$Y$8,$Y$1,P313&gt;=$X$8,$X$1,P313&gt;=$W$8,$W$1,P313&lt;$W$2,$V$1),(IF(AND($N$2&gt;=$T$9,$N$2&lt;$U$9),_xlfn.IFS(P313&gt;=$AD$9,$AD$1,P313&gt;=$AC$9,$AC$1,P313&gt;=$AB$9,$AB$1,P313&gt;=$AA$9,$AA$1,P313&gt;=$Z$9,$Z$1,P313&gt;=$Y$9,$Y$1,P313&gt;=$X$9,$X$1,P313&gt;=$W$9,$W$1),$W$1))))))))))))))),IF(AND($N$2&gt;=$T$2,$N$2&lt;=$U$2),IF(P313&gt;=$W$2,$W$1,$V$1),IF(AND($N$2&gt;=$T$3,$N$2&lt;$U$3),IF(P313&gt;=$W$3,$W$1,$V$1),IF(AND($N$2&gt;=$T$4,$N$2&lt;$U$4),IF(P313&gt;=$W$4,$W$1,$V$1),IF(AND($N$2&gt;=$T$5,$N$2&lt;$U$5),IF(P313&gt;=$W$5,$W$1,$V$1),IF(AND($N$2&gt;=$T$6,$N$2&lt;$U$6),IF(P313&gt;=$W$6,$W$1,$V$1),IF(AND($N$2&gt;=$T$7,$N$2&lt;$U$7),IF(P313&gt;=$W$7,$W$1,$V$1),IF(AND($N$2&gt;=$T$8,$N$2&lt;$U$8),IF(P313&gt;=$W$8,$W$1,$V$1),IF(AND($N$2&gt;=$T$9,$N$2&lt;$U$9),IF(P313&gt;=$W$9,$W$1,$V$1),""))))))))),"")</f>
        <v>FF</v>
      </c>
      <c r="M313" s="9" t="str" cm="1">
        <f t="array" ref="M313">IF(E313&lt;&gt;"",IF(AND(E313&lt;&gt;"GR",E313&gt;=40,J313&gt;=30),_xlfn.IFS(Q313&gt;=$AG$2,$AD$19,Q313&gt;=$AG$3,$AC$19,Q313&gt;=$AG$4,$AB$19,Q313&gt;=$AG$5,$AA$19,Q313&gt;=$AG$6,$Z$19,Q313&gt;=$AG$7,$Y$19,Q313&gt;=$AG$8,$X$19,Q313&gt;=$AG$9,$V$19),L313),"")</f>
        <v>FF</v>
      </c>
      <c r="N313" s="9"/>
      <c r="O313" s="9"/>
      <c r="P313" s="9">
        <f t="shared" si="38"/>
        <v>22</v>
      </c>
      <c r="Q313" s="9">
        <f t="shared" si="39"/>
        <v>22</v>
      </c>
      <c r="R313" s="9">
        <f t="shared" si="40"/>
        <v>-2.79</v>
      </c>
    </row>
    <row r="314" spans="1:18" x14ac:dyDescent="0.35">
      <c r="A314" s="3" t="s">
        <v>8</v>
      </c>
      <c r="B314" s="3">
        <v>313</v>
      </c>
      <c r="C314" s="3" t="s">
        <v>34</v>
      </c>
      <c r="D314" s="3" t="s">
        <v>34</v>
      </c>
      <c r="E314" s="3" t="s">
        <v>34</v>
      </c>
      <c r="F314" s="22" t="str">
        <f t="shared" si="41"/>
        <v>GR</v>
      </c>
      <c r="G314" s="22">
        <f t="shared" si="42"/>
        <v>0</v>
      </c>
      <c r="H314" s="22">
        <f t="shared" si="43"/>
        <v>0</v>
      </c>
      <c r="I314" s="9">
        <f t="shared" si="44"/>
        <v>0</v>
      </c>
      <c r="J314" s="9">
        <f t="shared" si="36"/>
        <v>0</v>
      </c>
      <c r="K314" s="10">
        <f t="shared" si="37"/>
        <v>0</v>
      </c>
      <c r="L314" s="9" t="str" cm="1">
        <f t="array" ref="L314">IF(D314&lt;&gt;"",IF(AND(H314&gt;=40,I314&gt;=30),IF(AND($N$2&gt;=$T$2,$N$2&lt;=$U$2),_xlfn.IFS(P314&gt;=$AD$2,$AD$1,P314&gt;=$AC$2,$AC$1,P314&gt;=$AB$2,$AB$1,P314&gt;=$AA$2,$AA$1,P314&gt;=$Z$2,$Z$1,P314&gt;=$Y$2,$Y$1,P314&gt;=$X$2,$X$1,P314&gt;=$W$2,$W$1,P314&lt;$W$2,$V$1),(IF(AND($N$2&gt;=$T$3,$N$2&lt;$U$3),_xlfn.IFS(P314&gt;=$AD$3,$AD$1,P314&gt;=$AC$3,$AC$1,P314&gt;=$AB$3,$AB$1,P314&gt;=$AA$3,$AA$1,P314&gt;=$Z$3,$Z$1,P314&gt;=$Y$3,$Y$1,P314&gt;=$X$3,$X$1,P314&gt;=$W$3,$W$1,P314&lt;$W$2,$V$1),(IF(AND($N$2&gt;=$T$4,$N$2&lt;$U$4),_xlfn.IFS(P314&gt;=$AD$4,$AD$1,P314&gt;=$AC$4,$AC$1,P314&gt;=$AB$4,$AB$1,P314&gt;=$AA$4,$AA$1,P314&gt;=$Z$4,$Z$1,P314&gt;=$Y$4,$Y$1,P314&gt;=$X$4,$X$1,P314&gt;=$W$4,$W$1,P314&lt;$W$2,$V$1),(IF(AND($N$2&gt;=$T$5,$N$2&lt;$U$5),_xlfn.IFS(P314&gt;=$AD$5,$AD$1,P314&gt;=$AC$5,$AC$1,P314&gt;=$AB$5,$AB$1,P314&gt;=$AA$5,$AA$1,P314&gt;=$Z$5,$Z$1,P314&gt;=$Y$5,$Y$1,P314&gt;=$X$5,$X$1,P314&gt;=$W$5,$W$1,P314&lt;$W$2,$V$1),(IF(AND($N$2&gt;=$T$6,$N$2&lt;$U$6),_xlfn.IFS(P314&gt;=$AD$6,$AD$1,P314&gt;=$AC$6,$AC$1,P314&gt;=$AB$6,$AB$1,P314&gt;=$AA$6,$AA$1,P314&gt;=$Z$6,$Z$1,P314&gt;=$Y$6,$Y$1,P314&gt;=$X$6,$X$1,P314&gt;=$W$6,$W$1,P314&lt;$W$2,$V$1),(IF(AND($N$2&gt;=$T$7,$N$2&lt;$U$7),_xlfn.IFS(P314&gt;=$AD$7,$AD$1,P314&gt;=$AC$7,$AC$1,P314&gt;=$AB$7,$AB$1,P314&gt;=$AA$7,$AA$1,P314&gt;=$Z$7,$Z$1,P314&gt;=$Y$7,$Y$1,P314&gt;=$X$7,$X$1,P314&gt;=$W$7,$W$1,P314&lt;$W$2,$V$1),(IF(AND($N$2&gt;=$T$8,$N$2&lt;$U$8),_xlfn.IFS(P314&gt;=$AD$8,$AD$1,P314&gt;=$AC$8,$AC$1,P314&gt;=$AB$8,$AB$1,P314&gt;=$AA$8,$AA$1,P314&gt;=$Z$8,$Z$1,P314&gt;=$Y$8,$Y$1,P314&gt;=$X$8,$X$1,P314&gt;=$W$8,$W$1,P314&lt;$W$2,$V$1),(IF(AND($N$2&gt;=$T$9,$N$2&lt;$U$9),_xlfn.IFS(P314&gt;=$AD$9,$AD$1,P314&gt;=$AC$9,$AC$1,P314&gt;=$AB$9,$AB$1,P314&gt;=$AA$9,$AA$1,P314&gt;=$Z$9,$Z$1,P314&gt;=$Y$9,$Y$1,P314&gt;=$X$9,$X$1,P314&gt;=$W$9,$W$1),$W$1))))))))))))))),IF(AND($N$2&gt;=$T$2,$N$2&lt;=$U$2),IF(P314&gt;=$W$2,$W$1,$V$1),IF(AND($N$2&gt;=$T$3,$N$2&lt;$U$3),IF(P314&gt;=$W$3,$W$1,$V$1),IF(AND($N$2&gt;=$T$4,$N$2&lt;$U$4),IF(P314&gt;=$W$4,$W$1,$V$1),IF(AND($N$2&gt;=$T$5,$N$2&lt;$U$5),IF(P314&gt;=$W$5,$W$1,$V$1),IF(AND($N$2&gt;=$T$6,$N$2&lt;$U$6),IF(P314&gt;=$W$6,$W$1,$V$1),IF(AND($N$2&gt;=$T$7,$N$2&lt;$U$7),IF(P314&gt;=$W$7,$W$1,$V$1),IF(AND($N$2&gt;=$T$8,$N$2&lt;$U$8),IF(P314&gt;=$W$8,$W$1,$V$1),IF(AND($N$2&gt;=$T$9,$N$2&lt;$U$9),IF(P314&gt;=$W$9,$W$1,$V$1),""))))))))),"")</f>
        <v>FF</v>
      </c>
      <c r="M314" s="9" t="str" cm="1">
        <f t="array" ref="M314">IF(E314&lt;&gt;"",IF(AND(E314&lt;&gt;"GR",E314&gt;=40,J314&gt;=30),_xlfn.IFS(Q314&gt;=$AG$2,$AD$19,Q314&gt;=$AG$3,$AC$19,Q314&gt;=$AG$4,$AB$19,Q314&gt;=$AG$5,$AA$19,Q314&gt;=$AG$6,$Z$19,Q314&gt;=$AG$7,$Y$19,Q314&gt;=$AG$8,$X$19,Q314&gt;=$AG$9,$V$19),L314),"")</f>
        <v>FF</v>
      </c>
      <c r="N314" s="9"/>
      <c r="O314" s="9"/>
      <c r="P314" s="9">
        <f t="shared" si="38"/>
        <v>0</v>
      </c>
      <c r="Q314" s="9">
        <f t="shared" si="39"/>
        <v>0</v>
      </c>
      <c r="R314" s="9">
        <f t="shared" si="40"/>
        <v>-3.2</v>
      </c>
    </row>
    <row r="315" spans="1:18" x14ac:dyDescent="0.35">
      <c r="A315" s="3" t="s">
        <v>8</v>
      </c>
      <c r="B315" s="3">
        <v>314</v>
      </c>
      <c r="C315" s="3"/>
      <c r="D315" s="3"/>
      <c r="E315" s="3"/>
      <c r="F315" s="22">
        <f t="shared" si="41"/>
        <v>0</v>
      </c>
      <c r="G315" s="22">
        <f t="shared" si="42"/>
        <v>0</v>
      </c>
      <c r="H315" s="22">
        <f t="shared" si="43"/>
        <v>0</v>
      </c>
      <c r="I315" s="9">
        <f t="shared" si="44"/>
        <v>0</v>
      </c>
      <c r="J315" s="9" t="str">
        <f t="shared" si="36"/>
        <v/>
      </c>
      <c r="K315" s="10">
        <f t="shared" si="37"/>
        <v>0</v>
      </c>
      <c r="L315" s="9" t="str" cm="1">
        <f t="array" ref="L315">IF(D315&lt;&gt;"",IF(AND(H315&gt;=40,I315&gt;=30),IF(AND($N$2&gt;=$T$2,$N$2&lt;=$U$2),_xlfn.IFS(P315&gt;=$AD$2,$AD$1,P315&gt;=$AC$2,$AC$1,P315&gt;=$AB$2,$AB$1,P315&gt;=$AA$2,$AA$1,P315&gt;=$Z$2,$Z$1,P315&gt;=$Y$2,$Y$1,P315&gt;=$X$2,$X$1,P315&gt;=$W$2,$W$1,P315&lt;$W$2,$V$1),(IF(AND($N$2&gt;=$T$3,$N$2&lt;$U$3),_xlfn.IFS(P315&gt;=$AD$3,$AD$1,P315&gt;=$AC$3,$AC$1,P315&gt;=$AB$3,$AB$1,P315&gt;=$AA$3,$AA$1,P315&gt;=$Z$3,$Z$1,P315&gt;=$Y$3,$Y$1,P315&gt;=$X$3,$X$1,P315&gt;=$W$3,$W$1,P315&lt;$W$2,$V$1),(IF(AND($N$2&gt;=$T$4,$N$2&lt;$U$4),_xlfn.IFS(P315&gt;=$AD$4,$AD$1,P315&gt;=$AC$4,$AC$1,P315&gt;=$AB$4,$AB$1,P315&gt;=$AA$4,$AA$1,P315&gt;=$Z$4,$Z$1,P315&gt;=$Y$4,$Y$1,P315&gt;=$X$4,$X$1,P315&gt;=$W$4,$W$1,P315&lt;$W$2,$V$1),(IF(AND($N$2&gt;=$T$5,$N$2&lt;$U$5),_xlfn.IFS(P315&gt;=$AD$5,$AD$1,P315&gt;=$AC$5,$AC$1,P315&gt;=$AB$5,$AB$1,P315&gt;=$AA$5,$AA$1,P315&gt;=$Z$5,$Z$1,P315&gt;=$Y$5,$Y$1,P315&gt;=$X$5,$X$1,P315&gt;=$W$5,$W$1,P315&lt;$W$2,$V$1),(IF(AND($N$2&gt;=$T$6,$N$2&lt;$U$6),_xlfn.IFS(P315&gt;=$AD$6,$AD$1,P315&gt;=$AC$6,$AC$1,P315&gt;=$AB$6,$AB$1,P315&gt;=$AA$6,$AA$1,P315&gt;=$Z$6,$Z$1,P315&gt;=$Y$6,$Y$1,P315&gt;=$X$6,$X$1,P315&gt;=$W$6,$W$1,P315&lt;$W$2,$V$1),(IF(AND($N$2&gt;=$T$7,$N$2&lt;$U$7),_xlfn.IFS(P315&gt;=$AD$7,$AD$1,P315&gt;=$AC$7,$AC$1,P315&gt;=$AB$7,$AB$1,P315&gt;=$AA$7,$AA$1,P315&gt;=$Z$7,$Z$1,P315&gt;=$Y$7,$Y$1,P315&gt;=$X$7,$X$1,P315&gt;=$W$7,$W$1,P315&lt;$W$2,$V$1),(IF(AND($N$2&gt;=$T$8,$N$2&lt;$U$8),_xlfn.IFS(P315&gt;=$AD$8,$AD$1,P315&gt;=$AC$8,$AC$1,P315&gt;=$AB$8,$AB$1,P315&gt;=$AA$8,$AA$1,P315&gt;=$Z$8,$Z$1,P315&gt;=$Y$8,$Y$1,P315&gt;=$X$8,$X$1,P315&gt;=$W$8,$W$1,P315&lt;$W$2,$V$1),(IF(AND($N$2&gt;=$T$9,$N$2&lt;$U$9),_xlfn.IFS(P315&gt;=$AD$9,$AD$1,P315&gt;=$AC$9,$AC$1,P315&gt;=$AB$9,$AB$1,P315&gt;=$AA$9,$AA$1,P315&gt;=$Z$9,$Z$1,P315&gt;=$Y$9,$Y$1,P315&gt;=$X$9,$X$1,P315&gt;=$W$9,$W$1),$W$1))))))))))))))),IF(AND($N$2&gt;=$T$2,$N$2&lt;=$U$2),IF(P315&gt;=$W$2,$W$1,$V$1),IF(AND($N$2&gt;=$T$3,$N$2&lt;$U$3),IF(P315&gt;=$W$3,$W$1,$V$1),IF(AND($N$2&gt;=$T$4,$N$2&lt;$U$4),IF(P315&gt;=$W$4,$W$1,$V$1),IF(AND($N$2&gt;=$T$5,$N$2&lt;$U$5),IF(P315&gt;=$W$5,$W$1,$V$1),IF(AND($N$2&gt;=$T$6,$N$2&lt;$U$6),IF(P315&gt;=$W$6,$W$1,$V$1),IF(AND($N$2&gt;=$T$7,$N$2&lt;$U$7),IF(P315&gt;=$W$7,$W$1,$V$1),IF(AND($N$2&gt;=$T$8,$N$2&lt;$U$8),IF(P315&gt;=$W$8,$W$1,$V$1),IF(AND($N$2&gt;=$T$9,$N$2&lt;$U$9),IF(P315&gt;=$W$9,$W$1,$V$1),""))))))))),"")</f>
        <v/>
      </c>
      <c r="M315" s="9" t="str" cm="1">
        <f t="array" ref="M315">IF(E315&lt;&gt;"",IF(AND(E315&lt;&gt;"GR",E315&gt;=40,J315&gt;=30),_xlfn.IFS(Q315&gt;=$AG$2,$AD$19,Q315&gt;=$AG$3,$AC$19,Q315&gt;=$AG$4,$AB$19,Q315&gt;=$AG$5,$AA$19,Q315&gt;=$AG$6,$Z$19,Q315&gt;=$AG$7,$Y$19,Q315&gt;=$AG$8,$X$19,Q315&gt;=$AG$9,$V$19),L315),"")</f>
        <v/>
      </c>
      <c r="N315" s="9"/>
      <c r="O315" s="9"/>
      <c r="P315" s="9">
        <f t="shared" si="38"/>
        <v>0</v>
      </c>
      <c r="Q315" s="9">
        <f t="shared" si="39"/>
        <v>0</v>
      </c>
      <c r="R315" s="9">
        <f t="shared" si="40"/>
        <v>-3.2</v>
      </c>
    </row>
    <row r="316" spans="1:18" x14ac:dyDescent="0.35">
      <c r="A316" s="3" t="s">
        <v>8</v>
      </c>
      <c r="B316" s="3">
        <v>315</v>
      </c>
      <c r="C316" s="3"/>
      <c r="D316" s="3"/>
      <c r="E316" s="3"/>
      <c r="F316" s="22">
        <f t="shared" si="41"/>
        <v>0</v>
      </c>
      <c r="G316" s="22">
        <f t="shared" si="42"/>
        <v>0</v>
      </c>
      <c r="H316" s="22">
        <f t="shared" si="43"/>
        <v>0</v>
      </c>
      <c r="I316" s="9">
        <f t="shared" si="44"/>
        <v>0</v>
      </c>
      <c r="J316" s="9" t="str">
        <f t="shared" si="36"/>
        <v/>
      </c>
      <c r="K316" s="10">
        <f t="shared" si="37"/>
        <v>0</v>
      </c>
      <c r="L316" s="9" t="str" cm="1">
        <f t="array" ref="L316">IF(D316&lt;&gt;"",IF(AND(H316&gt;=40,I316&gt;=30),IF(AND($N$2&gt;=$T$2,$N$2&lt;=$U$2),_xlfn.IFS(P316&gt;=$AD$2,$AD$1,P316&gt;=$AC$2,$AC$1,P316&gt;=$AB$2,$AB$1,P316&gt;=$AA$2,$AA$1,P316&gt;=$Z$2,$Z$1,P316&gt;=$Y$2,$Y$1,P316&gt;=$X$2,$X$1,P316&gt;=$W$2,$W$1,P316&lt;$W$2,$V$1),(IF(AND($N$2&gt;=$T$3,$N$2&lt;$U$3),_xlfn.IFS(P316&gt;=$AD$3,$AD$1,P316&gt;=$AC$3,$AC$1,P316&gt;=$AB$3,$AB$1,P316&gt;=$AA$3,$AA$1,P316&gt;=$Z$3,$Z$1,P316&gt;=$Y$3,$Y$1,P316&gt;=$X$3,$X$1,P316&gt;=$W$3,$W$1,P316&lt;$W$2,$V$1),(IF(AND($N$2&gt;=$T$4,$N$2&lt;$U$4),_xlfn.IFS(P316&gt;=$AD$4,$AD$1,P316&gt;=$AC$4,$AC$1,P316&gt;=$AB$4,$AB$1,P316&gt;=$AA$4,$AA$1,P316&gt;=$Z$4,$Z$1,P316&gt;=$Y$4,$Y$1,P316&gt;=$X$4,$X$1,P316&gt;=$W$4,$W$1,P316&lt;$W$2,$V$1),(IF(AND($N$2&gt;=$T$5,$N$2&lt;$U$5),_xlfn.IFS(P316&gt;=$AD$5,$AD$1,P316&gt;=$AC$5,$AC$1,P316&gt;=$AB$5,$AB$1,P316&gt;=$AA$5,$AA$1,P316&gt;=$Z$5,$Z$1,P316&gt;=$Y$5,$Y$1,P316&gt;=$X$5,$X$1,P316&gt;=$W$5,$W$1,P316&lt;$W$2,$V$1),(IF(AND($N$2&gt;=$T$6,$N$2&lt;$U$6),_xlfn.IFS(P316&gt;=$AD$6,$AD$1,P316&gt;=$AC$6,$AC$1,P316&gt;=$AB$6,$AB$1,P316&gt;=$AA$6,$AA$1,P316&gt;=$Z$6,$Z$1,P316&gt;=$Y$6,$Y$1,P316&gt;=$X$6,$X$1,P316&gt;=$W$6,$W$1,P316&lt;$W$2,$V$1),(IF(AND($N$2&gt;=$T$7,$N$2&lt;$U$7),_xlfn.IFS(P316&gt;=$AD$7,$AD$1,P316&gt;=$AC$7,$AC$1,P316&gt;=$AB$7,$AB$1,P316&gt;=$AA$7,$AA$1,P316&gt;=$Z$7,$Z$1,P316&gt;=$Y$7,$Y$1,P316&gt;=$X$7,$X$1,P316&gt;=$W$7,$W$1,P316&lt;$W$2,$V$1),(IF(AND($N$2&gt;=$T$8,$N$2&lt;$U$8),_xlfn.IFS(P316&gt;=$AD$8,$AD$1,P316&gt;=$AC$8,$AC$1,P316&gt;=$AB$8,$AB$1,P316&gt;=$AA$8,$AA$1,P316&gt;=$Z$8,$Z$1,P316&gt;=$Y$8,$Y$1,P316&gt;=$X$8,$X$1,P316&gt;=$W$8,$W$1,P316&lt;$W$2,$V$1),(IF(AND($N$2&gt;=$T$9,$N$2&lt;$U$9),_xlfn.IFS(P316&gt;=$AD$9,$AD$1,P316&gt;=$AC$9,$AC$1,P316&gt;=$AB$9,$AB$1,P316&gt;=$AA$9,$AA$1,P316&gt;=$Z$9,$Z$1,P316&gt;=$Y$9,$Y$1,P316&gt;=$X$9,$X$1,P316&gt;=$W$9,$W$1),$W$1))))))))))))))),IF(AND($N$2&gt;=$T$2,$N$2&lt;=$U$2),IF(P316&gt;=$W$2,$W$1,$V$1),IF(AND($N$2&gt;=$T$3,$N$2&lt;$U$3),IF(P316&gt;=$W$3,$W$1,$V$1),IF(AND($N$2&gt;=$T$4,$N$2&lt;$U$4),IF(P316&gt;=$W$4,$W$1,$V$1),IF(AND($N$2&gt;=$T$5,$N$2&lt;$U$5),IF(P316&gt;=$W$5,$W$1,$V$1),IF(AND($N$2&gt;=$T$6,$N$2&lt;$U$6),IF(P316&gt;=$W$6,$W$1,$V$1),IF(AND($N$2&gt;=$T$7,$N$2&lt;$U$7),IF(P316&gt;=$W$7,$W$1,$V$1),IF(AND($N$2&gt;=$T$8,$N$2&lt;$U$8),IF(P316&gt;=$W$8,$W$1,$V$1),IF(AND($N$2&gt;=$T$9,$N$2&lt;$U$9),IF(P316&gt;=$W$9,$W$1,$V$1),""))))))))),"")</f>
        <v/>
      </c>
      <c r="M316" s="9" t="str" cm="1">
        <f t="array" ref="M316">IF(E316&lt;&gt;"",IF(AND(E316&lt;&gt;"GR",E316&gt;=40,J316&gt;=30),_xlfn.IFS(Q316&gt;=$AG$2,$AD$19,Q316&gt;=$AG$3,$AC$19,Q316&gt;=$AG$4,$AB$19,Q316&gt;=$AG$5,$AA$19,Q316&gt;=$AG$6,$Z$19,Q316&gt;=$AG$7,$Y$19,Q316&gt;=$AG$8,$X$19,Q316&gt;=$AG$9,$V$19),L316),"")</f>
        <v/>
      </c>
      <c r="N316" s="9"/>
      <c r="O316" s="9"/>
      <c r="P316" s="9">
        <f t="shared" si="38"/>
        <v>0</v>
      </c>
      <c r="Q316" s="9">
        <f t="shared" si="39"/>
        <v>0</v>
      </c>
      <c r="R316" s="9">
        <f t="shared" si="40"/>
        <v>-3.2</v>
      </c>
    </row>
    <row r="317" spans="1:18" x14ac:dyDescent="0.35">
      <c r="A317" s="3" t="s">
        <v>8</v>
      </c>
      <c r="B317" s="3">
        <v>316</v>
      </c>
      <c r="C317" s="3"/>
      <c r="D317" s="3"/>
      <c r="E317" s="3"/>
      <c r="F317" s="22">
        <f t="shared" si="41"/>
        <v>0</v>
      </c>
      <c r="G317" s="22">
        <f t="shared" si="42"/>
        <v>0</v>
      </c>
      <c r="H317" s="22">
        <f t="shared" si="43"/>
        <v>0</v>
      </c>
      <c r="I317" s="9">
        <f t="shared" si="44"/>
        <v>0</v>
      </c>
      <c r="J317" s="9" t="str">
        <f t="shared" si="36"/>
        <v/>
      </c>
      <c r="K317" s="10">
        <f t="shared" si="37"/>
        <v>0</v>
      </c>
      <c r="L317" s="9" t="str" cm="1">
        <f t="array" ref="L317">IF(D317&lt;&gt;"",IF(AND(H317&gt;=40,I317&gt;=30),IF(AND($N$2&gt;=$T$2,$N$2&lt;=$U$2),_xlfn.IFS(P317&gt;=$AD$2,$AD$1,P317&gt;=$AC$2,$AC$1,P317&gt;=$AB$2,$AB$1,P317&gt;=$AA$2,$AA$1,P317&gt;=$Z$2,$Z$1,P317&gt;=$Y$2,$Y$1,P317&gt;=$X$2,$X$1,P317&gt;=$W$2,$W$1,P317&lt;$W$2,$V$1),(IF(AND($N$2&gt;=$T$3,$N$2&lt;$U$3),_xlfn.IFS(P317&gt;=$AD$3,$AD$1,P317&gt;=$AC$3,$AC$1,P317&gt;=$AB$3,$AB$1,P317&gt;=$AA$3,$AA$1,P317&gt;=$Z$3,$Z$1,P317&gt;=$Y$3,$Y$1,P317&gt;=$X$3,$X$1,P317&gt;=$W$3,$W$1,P317&lt;$W$2,$V$1),(IF(AND($N$2&gt;=$T$4,$N$2&lt;$U$4),_xlfn.IFS(P317&gt;=$AD$4,$AD$1,P317&gt;=$AC$4,$AC$1,P317&gt;=$AB$4,$AB$1,P317&gt;=$AA$4,$AA$1,P317&gt;=$Z$4,$Z$1,P317&gt;=$Y$4,$Y$1,P317&gt;=$X$4,$X$1,P317&gt;=$W$4,$W$1,P317&lt;$W$2,$V$1),(IF(AND($N$2&gt;=$T$5,$N$2&lt;$U$5),_xlfn.IFS(P317&gt;=$AD$5,$AD$1,P317&gt;=$AC$5,$AC$1,P317&gt;=$AB$5,$AB$1,P317&gt;=$AA$5,$AA$1,P317&gt;=$Z$5,$Z$1,P317&gt;=$Y$5,$Y$1,P317&gt;=$X$5,$X$1,P317&gt;=$W$5,$W$1,P317&lt;$W$2,$V$1),(IF(AND($N$2&gt;=$T$6,$N$2&lt;$U$6),_xlfn.IFS(P317&gt;=$AD$6,$AD$1,P317&gt;=$AC$6,$AC$1,P317&gt;=$AB$6,$AB$1,P317&gt;=$AA$6,$AA$1,P317&gt;=$Z$6,$Z$1,P317&gt;=$Y$6,$Y$1,P317&gt;=$X$6,$X$1,P317&gt;=$W$6,$W$1,P317&lt;$W$2,$V$1),(IF(AND($N$2&gt;=$T$7,$N$2&lt;$U$7),_xlfn.IFS(P317&gt;=$AD$7,$AD$1,P317&gt;=$AC$7,$AC$1,P317&gt;=$AB$7,$AB$1,P317&gt;=$AA$7,$AA$1,P317&gt;=$Z$7,$Z$1,P317&gt;=$Y$7,$Y$1,P317&gt;=$X$7,$X$1,P317&gt;=$W$7,$W$1,P317&lt;$W$2,$V$1),(IF(AND($N$2&gt;=$T$8,$N$2&lt;$U$8),_xlfn.IFS(P317&gt;=$AD$8,$AD$1,P317&gt;=$AC$8,$AC$1,P317&gt;=$AB$8,$AB$1,P317&gt;=$AA$8,$AA$1,P317&gt;=$Z$8,$Z$1,P317&gt;=$Y$8,$Y$1,P317&gt;=$X$8,$X$1,P317&gt;=$W$8,$W$1,P317&lt;$W$2,$V$1),(IF(AND($N$2&gt;=$T$9,$N$2&lt;$U$9),_xlfn.IFS(P317&gt;=$AD$9,$AD$1,P317&gt;=$AC$9,$AC$1,P317&gt;=$AB$9,$AB$1,P317&gt;=$AA$9,$AA$1,P317&gt;=$Z$9,$Z$1,P317&gt;=$Y$9,$Y$1,P317&gt;=$X$9,$X$1,P317&gt;=$W$9,$W$1),$W$1))))))))))))))),IF(AND($N$2&gt;=$T$2,$N$2&lt;=$U$2),IF(P317&gt;=$W$2,$W$1,$V$1),IF(AND($N$2&gt;=$T$3,$N$2&lt;$U$3),IF(P317&gt;=$W$3,$W$1,$V$1),IF(AND($N$2&gt;=$T$4,$N$2&lt;$U$4),IF(P317&gt;=$W$4,$W$1,$V$1),IF(AND($N$2&gt;=$T$5,$N$2&lt;$U$5),IF(P317&gt;=$W$5,$W$1,$V$1),IF(AND($N$2&gt;=$T$6,$N$2&lt;$U$6),IF(P317&gt;=$W$6,$W$1,$V$1),IF(AND($N$2&gt;=$T$7,$N$2&lt;$U$7),IF(P317&gt;=$W$7,$W$1,$V$1),IF(AND($N$2&gt;=$T$8,$N$2&lt;$U$8),IF(P317&gt;=$W$8,$W$1,$V$1),IF(AND($N$2&gt;=$T$9,$N$2&lt;$U$9),IF(P317&gt;=$W$9,$W$1,$V$1),""))))))))),"")</f>
        <v/>
      </c>
      <c r="M317" s="9" t="str" cm="1">
        <f t="array" ref="M317">IF(E317&lt;&gt;"",IF(AND(E317&lt;&gt;"GR",E317&gt;=40,J317&gt;=30),_xlfn.IFS(Q317&gt;=$AG$2,$AD$19,Q317&gt;=$AG$3,$AC$19,Q317&gt;=$AG$4,$AB$19,Q317&gt;=$AG$5,$AA$19,Q317&gt;=$AG$6,$Z$19,Q317&gt;=$AG$7,$Y$19,Q317&gt;=$AG$8,$X$19,Q317&gt;=$AG$9,$V$19),L317),"")</f>
        <v/>
      </c>
      <c r="N317" s="9"/>
      <c r="O317" s="9"/>
      <c r="P317" s="9">
        <f t="shared" si="38"/>
        <v>0</v>
      </c>
      <c r="Q317" s="9">
        <f t="shared" si="39"/>
        <v>0</v>
      </c>
      <c r="R317" s="9">
        <f t="shared" si="40"/>
        <v>-3.2</v>
      </c>
    </row>
    <row r="318" spans="1:18" x14ac:dyDescent="0.35">
      <c r="A318" s="3" t="s">
        <v>8</v>
      </c>
      <c r="B318" s="3">
        <v>317</v>
      </c>
      <c r="C318" s="3"/>
      <c r="D318" s="3"/>
      <c r="E318" s="3"/>
      <c r="F318" s="22">
        <f t="shared" si="41"/>
        <v>0</v>
      </c>
      <c r="G318" s="22">
        <f t="shared" si="42"/>
        <v>0</v>
      </c>
      <c r="H318" s="22">
        <f t="shared" si="43"/>
        <v>0</v>
      </c>
      <c r="I318" s="9">
        <f t="shared" si="44"/>
        <v>0</v>
      </c>
      <c r="J318" s="9" t="str">
        <f t="shared" si="36"/>
        <v/>
      </c>
      <c r="K318" s="10">
        <f t="shared" si="37"/>
        <v>0</v>
      </c>
      <c r="L318" s="9" t="str" cm="1">
        <f t="array" ref="L318">IF(D318&lt;&gt;"",IF(AND(H318&gt;=40,I318&gt;=30),IF(AND($N$2&gt;=$T$2,$N$2&lt;=$U$2),_xlfn.IFS(P318&gt;=$AD$2,$AD$1,P318&gt;=$AC$2,$AC$1,P318&gt;=$AB$2,$AB$1,P318&gt;=$AA$2,$AA$1,P318&gt;=$Z$2,$Z$1,P318&gt;=$Y$2,$Y$1,P318&gt;=$X$2,$X$1,P318&gt;=$W$2,$W$1,P318&lt;$W$2,$V$1),(IF(AND($N$2&gt;=$T$3,$N$2&lt;$U$3),_xlfn.IFS(P318&gt;=$AD$3,$AD$1,P318&gt;=$AC$3,$AC$1,P318&gt;=$AB$3,$AB$1,P318&gt;=$AA$3,$AA$1,P318&gt;=$Z$3,$Z$1,P318&gt;=$Y$3,$Y$1,P318&gt;=$X$3,$X$1,P318&gt;=$W$3,$W$1,P318&lt;$W$2,$V$1),(IF(AND($N$2&gt;=$T$4,$N$2&lt;$U$4),_xlfn.IFS(P318&gt;=$AD$4,$AD$1,P318&gt;=$AC$4,$AC$1,P318&gt;=$AB$4,$AB$1,P318&gt;=$AA$4,$AA$1,P318&gt;=$Z$4,$Z$1,P318&gt;=$Y$4,$Y$1,P318&gt;=$X$4,$X$1,P318&gt;=$W$4,$W$1,P318&lt;$W$2,$V$1),(IF(AND($N$2&gt;=$T$5,$N$2&lt;$U$5),_xlfn.IFS(P318&gt;=$AD$5,$AD$1,P318&gt;=$AC$5,$AC$1,P318&gt;=$AB$5,$AB$1,P318&gt;=$AA$5,$AA$1,P318&gt;=$Z$5,$Z$1,P318&gt;=$Y$5,$Y$1,P318&gt;=$X$5,$X$1,P318&gt;=$W$5,$W$1,P318&lt;$W$2,$V$1),(IF(AND($N$2&gt;=$T$6,$N$2&lt;$U$6),_xlfn.IFS(P318&gt;=$AD$6,$AD$1,P318&gt;=$AC$6,$AC$1,P318&gt;=$AB$6,$AB$1,P318&gt;=$AA$6,$AA$1,P318&gt;=$Z$6,$Z$1,P318&gt;=$Y$6,$Y$1,P318&gt;=$X$6,$X$1,P318&gt;=$W$6,$W$1,P318&lt;$W$2,$V$1),(IF(AND($N$2&gt;=$T$7,$N$2&lt;$U$7),_xlfn.IFS(P318&gt;=$AD$7,$AD$1,P318&gt;=$AC$7,$AC$1,P318&gt;=$AB$7,$AB$1,P318&gt;=$AA$7,$AA$1,P318&gt;=$Z$7,$Z$1,P318&gt;=$Y$7,$Y$1,P318&gt;=$X$7,$X$1,P318&gt;=$W$7,$W$1,P318&lt;$W$2,$V$1),(IF(AND($N$2&gt;=$T$8,$N$2&lt;$U$8),_xlfn.IFS(P318&gt;=$AD$8,$AD$1,P318&gt;=$AC$8,$AC$1,P318&gt;=$AB$8,$AB$1,P318&gt;=$AA$8,$AA$1,P318&gt;=$Z$8,$Z$1,P318&gt;=$Y$8,$Y$1,P318&gt;=$X$8,$X$1,P318&gt;=$W$8,$W$1,P318&lt;$W$2,$V$1),(IF(AND($N$2&gt;=$T$9,$N$2&lt;$U$9),_xlfn.IFS(P318&gt;=$AD$9,$AD$1,P318&gt;=$AC$9,$AC$1,P318&gt;=$AB$9,$AB$1,P318&gt;=$AA$9,$AA$1,P318&gt;=$Z$9,$Z$1,P318&gt;=$Y$9,$Y$1,P318&gt;=$X$9,$X$1,P318&gt;=$W$9,$W$1),$W$1))))))))))))))),IF(AND($N$2&gt;=$T$2,$N$2&lt;=$U$2),IF(P318&gt;=$W$2,$W$1,$V$1),IF(AND($N$2&gt;=$T$3,$N$2&lt;$U$3),IF(P318&gt;=$W$3,$W$1,$V$1),IF(AND($N$2&gt;=$T$4,$N$2&lt;$U$4),IF(P318&gt;=$W$4,$W$1,$V$1),IF(AND($N$2&gt;=$T$5,$N$2&lt;$U$5),IF(P318&gt;=$W$5,$W$1,$V$1),IF(AND($N$2&gt;=$T$6,$N$2&lt;$U$6),IF(P318&gt;=$W$6,$W$1,$V$1),IF(AND($N$2&gt;=$T$7,$N$2&lt;$U$7),IF(P318&gt;=$W$7,$W$1,$V$1),IF(AND($N$2&gt;=$T$8,$N$2&lt;$U$8),IF(P318&gt;=$W$8,$W$1,$V$1),IF(AND($N$2&gt;=$T$9,$N$2&lt;$U$9),IF(P318&gt;=$W$9,$W$1,$V$1),""))))))))),"")</f>
        <v/>
      </c>
      <c r="M318" s="9" t="str" cm="1">
        <f t="array" ref="M318">IF(E318&lt;&gt;"",IF(AND(E318&lt;&gt;"GR",E318&gt;=40,J318&gt;=30),_xlfn.IFS(Q318&gt;=$AG$2,$AD$19,Q318&gt;=$AG$3,$AC$19,Q318&gt;=$AG$4,$AB$19,Q318&gt;=$AG$5,$AA$19,Q318&gt;=$AG$6,$Z$19,Q318&gt;=$AG$7,$Y$19,Q318&gt;=$AG$8,$X$19,Q318&gt;=$AG$9,$V$19),L318),"")</f>
        <v/>
      </c>
      <c r="N318" s="9"/>
      <c r="O318" s="9"/>
      <c r="P318" s="9">
        <f t="shared" si="38"/>
        <v>0</v>
      </c>
      <c r="Q318" s="9">
        <f t="shared" si="39"/>
        <v>0</v>
      </c>
      <c r="R318" s="9">
        <f t="shared" si="40"/>
        <v>-3.2</v>
      </c>
    </row>
    <row r="319" spans="1:18" x14ac:dyDescent="0.35">
      <c r="A319" s="3" t="s">
        <v>8</v>
      </c>
      <c r="B319" s="3">
        <v>318</v>
      </c>
      <c r="C319" s="3"/>
      <c r="D319" s="3"/>
      <c r="E319" s="3"/>
      <c r="F319" s="22">
        <f t="shared" si="41"/>
        <v>0</v>
      </c>
      <c r="G319" s="22">
        <f t="shared" si="42"/>
        <v>0</v>
      </c>
      <c r="H319" s="22">
        <f t="shared" si="43"/>
        <v>0</v>
      </c>
      <c r="I319" s="9">
        <f t="shared" si="44"/>
        <v>0</v>
      </c>
      <c r="J319" s="9" t="str">
        <f t="shared" si="36"/>
        <v/>
      </c>
      <c r="K319" s="10">
        <f t="shared" si="37"/>
        <v>0</v>
      </c>
      <c r="L319" s="9" t="str" cm="1">
        <f t="array" ref="L319">IF(D319&lt;&gt;"",IF(AND(H319&gt;=40,I319&gt;=30),IF(AND($N$2&gt;=$T$2,$N$2&lt;=$U$2),_xlfn.IFS(P319&gt;=$AD$2,$AD$1,P319&gt;=$AC$2,$AC$1,P319&gt;=$AB$2,$AB$1,P319&gt;=$AA$2,$AA$1,P319&gt;=$Z$2,$Z$1,P319&gt;=$Y$2,$Y$1,P319&gt;=$X$2,$X$1,P319&gt;=$W$2,$W$1,P319&lt;$W$2,$V$1),(IF(AND($N$2&gt;=$T$3,$N$2&lt;$U$3),_xlfn.IFS(P319&gt;=$AD$3,$AD$1,P319&gt;=$AC$3,$AC$1,P319&gt;=$AB$3,$AB$1,P319&gt;=$AA$3,$AA$1,P319&gt;=$Z$3,$Z$1,P319&gt;=$Y$3,$Y$1,P319&gt;=$X$3,$X$1,P319&gt;=$W$3,$W$1,P319&lt;$W$2,$V$1),(IF(AND($N$2&gt;=$T$4,$N$2&lt;$U$4),_xlfn.IFS(P319&gt;=$AD$4,$AD$1,P319&gt;=$AC$4,$AC$1,P319&gt;=$AB$4,$AB$1,P319&gt;=$AA$4,$AA$1,P319&gt;=$Z$4,$Z$1,P319&gt;=$Y$4,$Y$1,P319&gt;=$X$4,$X$1,P319&gt;=$W$4,$W$1,P319&lt;$W$2,$V$1),(IF(AND($N$2&gt;=$T$5,$N$2&lt;$U$5),_xlfn.IFS(P319&gt;=$AD$5,$AD$1,P319&gt;=$AC$5,$AC$1,P319&gt;=$AB$5,$AB$1,P319&gt;=$AA$5,$AA$1,P319&gt;=$Z$5,$Z$1,P319&gt;=$Y$5,$Y$1,P319&gt;=$X$5,$X$1,P319&gt;=$W$5,$W$1,P319&lt;$W$2,$V$1),(IF(AND($N$2&gt;=$T$6,$N$2&lt;$U$6),_xlfn.IFS(P319&gt;=$AD$6,$AD$1,P319&gt;=$AC$6,$AC$1,P319&gt;=$AB$6,$AB$1,P319&gt;=$AA$6,$AA$1,P319&gt;=$Z$6,$Z$1,P319&gt;=$Y$6,$Y$1,P319&gt;=$X$6,$X$1,P319&gt;=$W$6,$W$1,P319&lt;$W$2,$V$1),(IF(AND($N$2&gt;=$T$7,$N$2&lt;$U$7),_xlfn.IFS(P319&gt;=$AD$7,$AD$1,P319&gt;=$AC$7,$AC$1,P319&gt;=$AB$7,$AB$1,P319&gt;=$AA$7,$AA$1,P319&gt;=$Z$7,$Z$1,P319&gt;=$Y$7,$Y$1,P319&gt;=$X$7,$X$1,P319&gt;=$W$7,$W$1,P319&lt;$W$2,$V$1),(IF(AND($N$2&gt;=$T$8,$N$2&lt;$U$8),_xlfn.IFS(P319&gt;=$AD$8,$AD$1,P319&gt;=$AC$8,$AC$1,P319&gt;=$AB$8,$AB$1,P319&gt;=$AA$8,$AA$1,P319&gt;=$Z$8,$Z$1,P319&gt;=$Y$8,$Y$1,P319&gt;=$X$8,$X$1,P319&gt;=$W$8,$W$1,P319&lt;$W$2,$V$1),(IF(AND($N$2&gt;=$T$9,$N$2&lt;$U$9),_xlfn.IFS(P319&gt;=$AD$9,$AD$1,P319&gt;=$AC$9,$AC$1,P319&gt;=$AB$9,$AB$1,P319&gt;=$AA$9,$AA$1,P319&gt;=$Z$9,$Z$1,P319&gt;=$Y$9,$Y$1,P319&gt;=$X$9,$X$1,P319&gt;=$W$9,$W$1),$W$1))))))))))))))),IF(AND($N$2&gt;=$T$2,$N$2&lt;=$U$2),IF(P319&gt;=$W$2,$W$1,$V$1),IF(AND($N$2&gt;=$T$3,$N$2&lt;$U$3),IF(P319&gt;=$W$3,$W$1,$V$1),IF(AND($N$2&gt;=$T$4,$N$2&lt;$U$4),IF(P319&gt;=$W$4,$W$1,$V$1),IF(AND($N$2&gt;=$T$5,$N$2&lt;$U$5),IF(P319&gt;=$W$5,$W$1,$V$1),IF(AND($N$2&gt;=$T$6,$N$2&lt;$U$6),IF(P319&gt;=$W$6,$W$1,$V$1),IF(AND($N$2&gt;=$T$7,$N$2&lt;$U$7),IF(P319&gt;=$W$7,$W$1,$V$1),IF(AND($N$2&gt;=$T$8,$N$2&lt;$U$8),IF(P319&gt;=$W$8,$W$1,$V$1),IF(AND($N$2&gt;=$T$9,$N$2&lt;$U$9),IF(P319&gt;=$W$9,$W$1,$V$1),""))))))))),"")</f>
        <v/>
      </c>
      <c r="M319" s="9" t="str" cm="1">
        <f t="array" ref="M319">IF(E319&lt;&gt;"",IF(AND(E319&lt;&gt;"GR",E319&gt;=40,J319&gt;=30),_xlfn.IFS(Q319&gt;=$AG$2,$AD$19,Q319&gt;=$AG$3,$AC$19,Q319&gt;=$AG$4,$AB$19,Q319&gt;=$AG$5,$AA$19,Q319&gt;=$AG$6,$Z$19,Q319&gt;=$AG$7,$Y$19,Q319&gt;=$AG$8,$X$19,Q319&gt;=$AG$9,$V$19),L319),"")</f>
        <v/>
      </c>
      <c r="N319" s="9"/>
      <c r="O319" s="9"/>
      <c r="P319" s="9">
        <f t="shared" si="38"/>
        <v>0</v>
      </c>
      <c r="Q319" s="9">
        <f t="shared" si="39"/>
        <v>0</v>
      </c>
      <c r="R319" s="9">
        <f t="shared" si="40"/>
        <v>-3.2</v>
      </c>
    </row>
    <row r="320" spans="1:18" x14ac:dyDescent="0.35">
      <c r="A320" s="3" t="s">
        <v>8</v>
      </c>
      <c r="B320" s="3">
        <v>319</v>
      </c>
      <c r="C320" s="3"/>
      <c r="D320" s="3"/>
      <c r="E320" s="3"/>
      <c r="F320" s="22">
        <f t="shared" si="41"/>
        <v>0</v>
      </c>
      <c r="G320" s="22">
        <f t="shared" si="42"/>
        <v>0</v>
      </c>
      <c r="H320" s="22">
        <f t="shared" si="43"/>
        <v>0</v>
      </c>
      <c r="I320" s="9">
        <f t="shared" si="44"/>
        <v>0</v>
      </c>
      <c r="J320" s="9" t="str">
        <f t="shared" si="36"/>
        <v/>
      </c>
      <c r="K320" s="10">
        <f t="shared" si="37"/>
        <v>0</v>
      </c>
      <c r="L320" s="9" t="str" cm="1">
        <f t="array" ref="L320">IF(D320&lt;&gt;"",IF(AND(H320&gt;=40,I320&gt;=30),IF(AND($N$2&gt;=$T$2,$N$2&lt;=$U$2),_xlfn.IFS(P320&gt;=$AD$2,$AD$1,P320&gt;=$AC$2,$AC$1,P320&gt;=$AB$2,$AB$1,P320&gt;=$AA$2,$AA$1,P320&gt;=$Z$2,$Z$1,P320&gt;=$Y$2,$Y$1,P320&gt;=$X$2,$X$1,P320&gt;=$W$2,$W$1,P320&lt;$W$2,$V$1),(IF(AND($N$2&gt;=$T$3,$N$2&lt;$U$3),_xlfn.IFS(P320&gt;=$AD$3,$AD$1,P320&gt;=$AC$3,$AC$1,P320&gt;=$AB$3,$AB$1,P320&gt;=$AA$3,$AA$1,P320&gt;=$Z$3,$Z$1,P320&gt;=$Y$3,$Y$1,P320&gt;=$X$3,$X$1,P320&gt;=$W$3,$W$1,P320&lt;$W$2,$V$1),(IF(AND($N$2&gt;=$T$4,$N$2&lt;$U$4),_xlfn.IFS(P320&gt;=$AD$4,$AD$1,P320&gt;=$AC$4,$AC$1,P320&gt;=$AB$4,$AB$1,P320&gt;=$AA$4,$AA$1,P320&gt;=$Z$4,$Z$1,P320&gt;=$Y$4,$Y$1,P320&gt;=$X$4,$X$1,P320&gt;=$W$4,$W$1,P320&lt;$W$2,$V$1),(IF(AND($N$2&gt;=$T$5,$N$2&lt;$U$5),_xlfn.IFS(P320&gt;=$AD$5,$AD$1,P320&gt;=$AC$5,$AC$1,P320&gt;=$AB$5,$AB$1,P320&gt;=$AA$5,$AA$1,P320&gt;=$Z$5,$Z$1,P320&gt;=$Y$5,$Y$1,P320&gt;=$X$5,$X$1,P320&gt;=$W$5,$W$1,P320&lt;$W$2,$V$1),(IF(AND($N$2&gt;=$T$6,$N$2&lt;$U$6),_xlfn.IFS(P320&gt;=$AD$6,$AD$1,P320&gt;=$AC$6,$AC$1,P320&gt;=$AB$6,$AB$1,P320&gt;=$AA$6,$AA$1,P320&gt;=$Z$6,$Z$1,P320&gt;=$Y$6,$Y$1,P320&gt;=$X$6,$X$1,P320&gt;=$W$6,$W$1,P320&lt;$W$2,$V$1),(IF(AND($N$2&gt;=$T$7,$N$2&lt;$U$7),_xlfn.IFS(P320&gt;=$AD$7,$AD$1,P320&gt;=$AC$7,$AC$1,P320&gt;=$AB$7,$AB$1,P320&gt;=$AA$7,$AA$1,P320&gt;=$Z$7,$Z$1,P320&gt;=$Y$7,$Y$1,P320&gt;=$X$7,$X$1,P320&gt;=$W$7,$W$1,P320&lt;$W$2,$V$1),(IF(AND($N$2&gt;=$T$8,$N$2&lt;$U$8),_xlfn.IFS(P320&gt;=$AD$8,$AD$1,P320&gt;=$AC$8,$AC$1,P320&gt;=$AB$8,$AB$1,P320&gt;=$AA$8,$AA$1,P320&gt;=$Z$8,$Z$1,P320&gt;=$Y$8,$Y$1,P320&gt;=$X$8,$X$1,P320&gt;=$W$8,$W$1,P320&lt;$W$2,$V$1),(IF(AND($N$2&gt;=$T$9,$N$2&lt;$U$9),_xlfn.IFS(P320&gt;=$AD$9,$AD$1,P320&gt;=$AC$9,$AC$1,P320&gt;=$AB$9,$AB$1,P320&gt;=$AA$9,$AA$1,P320&gt;=$Z$9,$Z$1,P320&gt;=$Y$9,$Y$1,P320&gt;=$X$9,$X$1,P320&gt;=$W$9,$W$1),$W$1))))))))))))))),IF(AND($N$2&gt;=$T$2,$N$2&lt;=$U$2),IF(P320&gt;=$W$2,$W$1,$V$1),IF(AND($N$2&gt;=$T$3,$N$2&lt;$U$3),IF(P320&gt;=$W$3,$W$1,$V$1),IF(AND($N$2&gt;=$T$4,$N$2&lt;$U$4),IF(P320&gt;=$W$4,$W$1,$V$1),IF(AND($N$2&gt;=$T$5,$N$2&lt;$U$5),IF(P320&gt;=$W$5,$W$1,$V$1),IF(AND($N$2&gt;=$T$6,$N$2&lt;$U$6),IF(P320&gt;=$W$6,$W$1,$V$1),IF(AND($N$2&gt;=$T$7,$N$2&lt;$U$7),IF(P320&gt;=$W$7,$W$1,$V$1),IF(AND($N$2&gt;=$T$8,$N$2&lt;$U$8),IF(P320&gt;=$W$8,$W$1,$V$1),IF(AND($N$2&gt;=$T$9,$N$2&lt;$U$9),IF(P320&gt;=$W$9,$W$1,$V$1),""))))))))),"")</f>
        <v/>
      </c>
      <c r="M320" s="9" t="str" cm="1">
        <f t="array" ref="M320">IF(E320&lt;&gt;"",IF(AND(E320&lt;&gt;"GR",E320&gt;=40,J320&gt;=30),_xlfn.IFS(Q320&gt;=$AG$2,$AD$19,Q320&gt;=$AG$3,$AC$19,Q320&gt;=$AG$4,$AB$19,Q320&gt;=$AG$5,$AA$19,Q320&gt;=$AG$6,$Z$19,Q320&gt;=$AG$7,$Y$19,Q320&gt;=$AG$8,$X$19,Q320&gt;=$AG$9,$V$19),L320),"")</f>
        <v/>
      </c>
      <c r="N320" s="9"/>
      <c r="O320" s="9"/>
      <c r="P320" s="9">
        <f t="shared" si="38"/>
        <v>0</v>
      </c>
      <c r="Q320" s="9">
        <f t="shared" si="39"/>
        <v>0</v>
      </c>
      <c r="R320" s="9">
        <f t="shared" si="40"/>
        <v>-3.2</v>
      </c>
    </row>
    <row r="321" spans="1:18" x14ac:dyDescent="0.35">
      <c r="A321" s="3" t="s">
        <v>8</v>
      </c>
      <c r="B321" s="3">
        <v>320</v>
      </c>
      <c r="C321" s="3"/>
      <c r="D321" s="3"/>
      <c r="E321" s="3"/>
      <c r="F321" s="22">
        <f t="shared" si="41"/>
        <v>0</v>
      </c>
      <c r="G321" s="22">
        <f t="shared" si="42"/>
        <v>0</v>
      </c>
      <c r="H321" s="22">
        <f t="shared" si="43"/>
        <v>0</v>
      </c>
      <c r="I321" s="9">
        <f t="shared" si="44"/>
        <v>0</v>
      </c>
      <c r="J321" s="9" t="str">
        <f t="shared" si="36"/>
        <v/>
      </c>
      <c r="K321" s="10">
        <f t="shared" si="37"/>
        <v>0</v>
      </c>
      <c r="L321" s="9" t="str" cm="1">
        <f t="array" ref="L321">IF(D321&lt;&gt;"",IF(AND(H321&gt;=40,I321&gt;=30),IF(AND($N$2&gt;=$T$2,$N$2&lt;=$U$2),_xlfn.IFS(P321&gt;=$AD$2,$AD$1,P321&gt;=$AC$2,$AC$1,P321&gt;=$AB$2,$AB$1,P321&gt;=$AA$2,$AA$1,P321&gt;=$Z$2,$Z$1,P321&gt;=$Y$2,$Y$1,P321&gt;=$X$2,$X$1,P321&gt;=$W$2,$W$1,P321&lt;$W$2,$V$1),(IF(AND($N$2&gt;=$T$3,$N$2&lt;$U$3),_xlfn.IFS(P321&gt;=$AD$3,$AD$1,P321&gt;=$AC$3,$AC$1,P321&gt;=$AB$3,$AB$1,P321&gt;=$AA$3,$AA$1,P321&gt;=$Z$3,$Z$1,P321&gt;=$Y$3,$Y$1,P321&gt;=$X$3,$X$1,P321&gt;=$W$3,$W$1,P321&lt;$W$2,$V$1),(IF(AND($N$2&gt;=$T$4,$N$2&lt;$U$4),_xlfn.IFS(P321&gt;=$AD$4,$AD$1,P321&gt;=$AC$4,$AC$1,P321&gt;=$AB$4,$AB$1,P321&gt;=$AA$4,$AA$1,P321&gt;=$Z$4,$Z$1,P321&gt;=$Y$4,$Y$1,P321&gt;=$X$4,$X$1,P321&gt;=$W$4,$W$1,P321&lt;$W$2,$V$1),(IF(AND($N$2&gt;=$T$5,$N$2&lt;$U$5),_xlfn.IFS(P321&gt;=$AD$5,$AD$1,P321&gt;=$AC$5,$AC$1,P321&gt;=$AB$5,$AB$1,P321&gt;=$AA$5,$AA$1,P321&gt;=$Z$5,$Z$1,P321&gt;=$Y$5,$Y$1,P321&gt;=$X$5,$X$1,P321&gt;=$W$5,$W$1,P321&lt;$W$2,$V$1),(IF(AND($N$2&gt;=$T$6,$N$2&lt;$U$6),_xlfn.IFS(P321&gt;=$AD$6,$AD$1,P321&gt;=$AC$6,$AC$1,P321&gt;=$AB$6,$AB$1,P321&gt;=$AA$6,$AA$1,P321&gt;=$Z$6,$Z$1,P321&gt;=$Y$6,$Y$1,P321&gt;=$X$6,$X$1,P321&gt;=$W$6,$W$1,P321&lt;$W$2,$V$1),(IF(AND($N$2&gt;=$T$7,$N$2&lt;$U$7),_xlfn.IFS(P321&gt;=$AD$7,$AD$1,P321&gt;=$AC$7,$AC$1,P321&gt;=$AB$7,$AB$1,P321&gt;=$AA$7,$AA$1,P321&gt;=$Z$7,$Z$1,P321&gt;=$Y$7,$Y$1,P321&gt;=$X$7,$X$1,P321&gt;=$W$7,$W$1,P321&lt;$W$2,$V$1),(IF(AND($N$2&gt;=$T$8,$N$2&lt;$U$8),_xlfn.IFS(P321&gt;=$AD$8,$AD$1,P321&gt;=$AC$8,$AC$1,P321&gt;=$AB$8,$AB$1,P321&gt;=$AA$8,$AA$1,P321&gt;=$Z$8,$Z$1,P321&gt;=$Y$8,$Y$1,P321&gt;=$X$8,$X$1,P321&gt;=$W$8,$W$1,P321&lt;$W$2,$V$1),(IF(AND($N$2&gt;=$T$9,$N$2&lt;$U$9),_xlfn.IFS(P321&gt;=$AD$9,$AD$1,P321&gt;=$AC$9,$AC$1,P321&gt;=$AB$9,$AB$1,P321&gt;=$AA$9,$AA$1,P321&gt;=$Z$9,$Z$1,P321&gt;=$Y$9,$Y$1,P321&gt;=$X$9,$X$1,P321&gt;=$W$9,$W$1),$W$1))))))))))))))),IF(AND($N$2&gt;=$T$2,$N$2&lt;=$U$2),IF(P321&gt;=$W$2,$W$1,$V$1),IF(AND($N$2&gt;=$T$3,$N$2&lt;$U$3),IF(P321&gt;=$W$3,$W$1,$V$1),IF(AND($N$2&gt;=$T$4,$N$2&lt;$U$4),IF(P321&gt;=$W$4,$W$1,$V$1),IF(AND($N$2&gt;=$T$5,$N$2&lt;$U$5),IF(P321&gt;=$W$5,$W$1,$V$1),IF(AND($N$2&gt;=$T$6,$N$2&lt;$U$6),IF(P321&gt;=$W$6,$W$1,$V$1),IF(AND($N$2&gt;=$T$7,$N$2&lt;$U$7),IF(P321&gt;=$W$7,$W$1,$V$1),IF(AND($N$2&gt;=$T$8,$N$2&lt;$U$8),IF(P321&gt;=$W$8,$W$1,$V$1),IF(AND($N$2&gt;=$T$9,$N$2&lt;$U$9),IF(P321&gt;=$W$9,$W$1,$V$1),""))))))))),"")</f>
        <v/>
      </c>
      <c r="M321" s="9" t="str" cm="1">
        <f t="array" ref="M321">IF(E321&lt;&gt;"",IF(AND(E321&lt;&gt;"GR",E321&gt;=40,J321&gt;=30),_xlfn.IFS(Q321&gt;=$AG$2,$AD$19,Q321&gt;=$AG$3,$AC$19,Q321&gt;=$AG$4,$AB$19,Q321&gt;=$AG$5,$AA$19,Q321&gt;=$AG$6,$Z$19,Q321&gt;=$AG$7,$Y$19,Q321&gt;=$AG$8,$X$19,Q321&gt;=$AG$9,$V$19),L321),"")</f>
        <v/>
      </c>
      <c r="N321" s="9"/>
      <c r="O321" s="9"/>
      <c r="P321" s="9">
        <f t="shared" si="38"/>
        <v>0</v>
      </c>
      <c r="Q321" s="9">
        <f t="shared" si="39"/>
        <v>0</v>
      </c>
      <c r="R321" s="9">
        <f t="shared" si="40"/>
        <v>-3.2</v>
      </c>
    </row>
    <row r="322" spans="1:18" x14ac:dyDescent="0.35">
      <c r="A322" s="3" t="s">
        <v>8</v>
      </c>
      <c r="B322" s="3">
        <v>321</v>
      </c>
      <c r="C322" s="3"/>
      <c r="D322" s="3"/>
      <c r="E322" s="3"/>
      <c r="F322" s="22">
        <f t="shared" si="41"/>
        <v>0</v>
      </c>
      <c r="G322" s="22">
        <f t="shared" si="42"/>
        <v>0</v>
      </c>
      <c r="H322" s="22">
        <f t="shared" si="43"/>
        <v>0</v>
      </c>
      <c r="I322" s="9">
        <f t="shared" si="44"/>
        <v>0</v>
      </c>
      <c r="J322" s="9" t="str">
        <f t="shared" ref="J322:J331" si="45">IF(E322&lt;&gt;"",ROUND(IF(E322&lt;&gt;"GR",((G322*0.4)+(E322*0.6)),I322),2),"")</f>
        <v/>
      </c>
      <c r="K322" s="10">
        <f t="shared" ref="K322:K331" si="46">I322*I322</f>
        <v>0</v>
      </c>
      <c r="L322" s="9" t="str" cm="1">
        <f t="array" ref="L322">IF(D322&lt;&gt;"",IF(AND(H322&gt;=40,I322&gt;=30),IF(AND($N$2&gt;=$T$2,$N$2&lt;=$U$2),_xlfn.IFS(P322&gt;=$AD$2,$AD$1,P322&gt;=$AC$2,$AC$1,P322&gt;=$AB$2,$AB$1,P322&gt;=$AA$2,$AA$1,P322&gt;=$Z$2,$Z$1,P322&gt;=$Y$2,$Y$1,P322&gt;=$X$2,$X$1,P322&gt;=$W$2,$W$1,P322&lt;$W$2,$V$1),(IF(AND($N$2&gt;=$T$3,$N$2&lt;$U$3),_xlfn.IFS(P322&gt;=$AD$3,$AD$1,P322&gt;=$AC$3,$AC$1,P322&gt;=$AB$3,$AB$1,P322&gt;=$AA$3,$AA$1,P322&gt;=$Z$3,$Z$1,P322&gt;=$Y$3,$Y$1,P322&gt;=$X$3,$X$1,P322&gt;=$W$3,$W$1,P322&lt;$W$2,$V$1),(IF(AND($N$2&gt;=$T$4,$N$2&lt;$U$4),_xlfn.IFS(P322&gt;=$AD$4,$AD$1,P322&gt;=$AC$4,$AC$1,P322&gt;=$AB$4,$AB$1,P322&gt;=$AA$4,$AA$1,P322&gt;=$Z$4,$Z$1,P322&gt;=$Y$4,$Y$1,P322&gt;=$X$4,$X$1,P322&gt;=$W$4,$W$1,P322&lt;$W$2,$V$1),(IF(AND($N$2&gt;=$T$5,$N$2&lt;$U$5),_xlfn.IFS(P322&gt;=$AD$5,$AD$1,P322&gt;=$AC$5,$AC$1,P322&gt;=$AB$5,$AB$1,P322&gt;=$AA$5,$AA$1,P322&gt;=$Z$5,$Z$1,P322&gt;=$Y$5,$Y$1,P322&gt;=$X$5,$X$1,P322&gt;=$W$5,$W$1,P322&lt;$W$2,$V$1),(IF(AND($N$2&gt;=$T$6,$N$2&lt;$U$6),_xlfn.IFS(P322&gt;=$AD$6,$AD$1,P322&gt;=$AC$6,$AC$1,P322&gt;=$AB$6,$AB$1,P322&gt;=$AA$6,$AA$1,P322&gt;=$Z$6,$Z$1,P322&gt;=$Y$6,$Y$1,P322&gt;=$X$6,$X$1,P322&gt;=$W$6,$W$1,P322&lt;$W$2,$V$1),(IF(AND($N$2&gt;=$T$7,$N$2&lt;$U$7),_xlfn.IFS(P322&gt;=$AD$7,$AD$1,P322&gt;=$AC$7,$AC$1,P322&gt;=$AB$7,$AB$1,P322&gt;=$AA$7,$AA$1,P322&gt;=$Z$7,$Z$1,P322&gt;=$Y$7,$Y$1,P322&gt;=$X$7,$X$1,P322&gt;=$W$7,$W$1,P322&lt;$W$2,$V$1),(IF(AND($N$2&gt;=$T$8,$N$2&lt;$U$8),_xlfn.IFS(P322&gt;=$AD$8,$AD$1,P322&gt;=$AC$8,$AC$1,P322&gt;=$AB$8,$AB$1,P322&gt;=$AA$8,$AA$1,P322&gt;=$Z$8,$Z$1,P322&gt;=$Y$8,$Y$1,P322&gt;=$X$8,$X$1,P322&gt;=$W$8,$W$1,P322&lt;$W$2,$V$1),(IF(AND($N$2&gt;=$T$9,$N$2&lt;$U$9),_xlfn.IFS(P322&gt;=$AD$9,$AD$1,P322&gt;=$AC$9,$AC$1,P322&gt;=$AB$9,$AB$1,P322&gt;=$AA$9,$AA$1,P322&gt;=$Z$9,$Z$1,P322&gt;=$Y$9,$Y$1,P322&gt;=$X$9,$X$1,P322&gt;=$W$9,$W$1),$W$1))))))))))))))),IF(AND($N$2&gt;=$T$2,$N$2&lt;=$U$2),IF(P322&gt;=$W$2,$W$1,$V$1),IF(AND($N$2&gt;=$T$3,$N$2&lt;$U$3),IF(P322&gt;=$W$3,$W$1,$V$1),IF(AND($N$2&gt;=$T$4,$N$2&lt;$U$4),IF(P322&gt;=$W$4,$W$1,$V$1),IF(AND($N$2&gt;=$T$5,$N$2&lt;$U$5),IF(P322&gt;=$W$5,$W$1,$V$1),IF(AND($N$2&gt;=$T$6,$N$2&lt;$U$6),IF(P322&gt;=$W$6,$W$1,$V$1),IF(AND($N$2&gt;=$T$7,$N$2&lt;$U$7),IF(P322&gt;=$W$7,$W$1,$V$1),IF(AND($N$2&gt;=$T$8,$N$2&lt;$U$8),IF(P322&gt;=$W$8,$W$1,$V$1),IF(AND($N$2&gt;=$T$9,$N$2&lt;$U$9),IF(P322&gt;=$W$9,$W$1,$V$1),""))))))))),"")</f>
        <v/>
      </c>
      <c r="M322" s="9" t="str" cm="1">
        <f t="array" ref="M322">IF(E322&lt;&gt;"",IF(AND(E322&lt;&gt;"GR",E322&gt;=40,J322&gt;=30),_xlfn.IFS(Q322&gt;=$AG$2,$AD$19,Q322&gt;=$AG$3,$AC$19,Q322&gt;=$AG$4,$AB$19,Q322&gt;=$AG$5,$AA$19,Q322&gt;=$AG$6,$Z$19,Q322&gt;=$AG$7,$Y$19,Q322&gt;=$AG$8,$X$19,Q322&gt;=$AG$9,$V$19),L322),"")</f>
        <v/>
      </c>
      <c r="N322" s="9"/>
      <c r="O322" s="9"/>
      <c r="P322" s="9">
        <f t="shared" ref="P322:P331" si="47">IF(I322&gt;0,ROUND((10*((I322-$N$2)/$O$2)+50),0),0)</f>
        <v>0</v>
      </c>
      <c r="Q322" s="9">
        <f t="shared" ref="Q322:Q331" si="48">IF(AND(E322&lt;&gt;"",E322&lt;&gt;"GR"),IF(J322&gt;0,ROUND((10*((J322-$N$2)/$O$2)+50),0),0),P322)</f>
        <v>0</v>
      </c>
      <c r="R322" s="9">
        <f t="shared" ref="R322:R331" si="49">ROUND(((I322-$N$2)/$O$2),2)</f>
        <v>-3.2</v>
      </c>
    </row>
    <row r="323" spans="1:18" x14ac:dyDescent="0.35">
      <c r="A323" s="3" t="s">
        <v>8</v>
      </c>
      <c r="B323" s="3">
        <v>322</v>
      </c>
      <c r="C323" s="3"/>
      <c r="D323" s="3"/>
      <c r="E323" s="3"/>
      <c r="F323" s="22">
        <f t="shared" ref="F323:F331" si="50">IF(E323="GR",D323,E323)</f>
        <v>0</v>
      </c>
      <c r="G323" s="22">
        <f t="shared" ref="G323:G331" si="51">IF(C323="GR",0,C323)</f>
        <v>0</v>
      </c>
      <c r="H323" s="22">
        <f t="shared" ref="H323:H331" si="52">IF(D323="GR",0,D323)</f>
        <v>0</v>
      </c>
      <c r="I323" s="9">
        <f t="shared" ref="I323:I331" si="53">(G323*0.4)+(H323*0.6)</f>
        <v>0</v>
      </c>
      <c r="J323" s="9" t="str">
        <f t="shared" si="45"/>
        <v/>
      </c>
      <c r="K323" s="10">
        <f t="shared" si="46"/>
        <v>0</v>
      </c>
      <c r="L323" s="9" t="str" cm="1">
        <f t="array" ref="L323">IF(D323&lt;&gt;"",IF(AND(H323&gt;=40,I323&gt;=30),IF(AND($N$2&gt;=$T$2,$N$2&lt;=$U$2),_xlfn.IFS(P323&gt;=$AD$2,$AD$1,P323&gt;=$AC$2,$AC$1,P323&gt;=$AB$2,$AB$1,P323&gt;=$AA$2,$AA$1,P323&gt;=$Z$2,$Z$1,P323&gt;=$Y$2,$Y$1,P323&gt;=$X$2,$X$1,P323&gt;=$W$2,$W$1,P323&lt;$W$2,$V$1),(IF(AND($N$2&gt;=$T$3,$N$2&lt;$U$3),_xlfn.IFS(P323&gt;=$AD$3,$AD$1,P323&gt;=$AC$3,$AC$1,P323&gt;=$AB$3,$AB$1,P323&gt;=$AA$3,$AA$1,P323&gt;=$Z$3,$Z$1,P323&gt;=$Y$3,$Y$1,P323&gt;=$X$3,$X$1,P323&gt;=$W$3,$W$1,P323&lt;$W$2,$V$1),(IF(AND($N$2&gt;=$T$4,$N$2&lt;$U$4),_xlfn.IFS(P323&gt;=$AD$4,$AD$1,P323&gt;=$AC$4,$AC$1,P323&gt;=$AB$4,$AB$1,P323&gt;=$AA$4,$AA$1,P323&gt;=$Z$4,$Z$1,P323&gt;=$Y$4,$Y$1,P323&gt;=$X$4,$X$1,P323&gt;=$W$4,$W$1,P323&lt;$W$2,$V$1),(IF(AND($N$2&gt;=$T$5,$N$2&lt;$U$5),_xlfn.IFS(P323&gt;=$AD$5,$AD$1,P323&gt;=$AC$5,$AC$1,P323&gt;=$AB$5,$AB$1,P323&gt;=$AA$5,$AA$1,P323&gt;=$Z$5,$Z$1,P323&gt;=$Y$5,$Y$1,P323&gt;=$X$5,$X$1,P323&gt;=$W$5,$W$1,P323&lt;$W$2,$V$1),(IF(AND($N$2&gt;=$T$6,$N$2&lt;$U$6),_xlfn.IFS(P323&gt;=$AD$6,$AD$1,P323&gt;=$AC$6,$AC$1,P323&gt;=$AB$6,$AB$1,P323&gt;=$AA$6,$AA$1,P323&gt;=$Z$6,$Z$1,P323&gt;=$Y$6,$Y$1,P323&gt;=$X$6,$X$1,P323&gt;=$W$6,$W$1,P323&lt;$W$2,$V$1),(IF(AND($N$2&gt;=$T$7,$N$2&lt;$U$7),_xlfn.IFS(P323&gt;=$AD$7,$AD$1,P323&gt;=$AC$7,$AC$1,P323&gt;=$AB$7,$AB$1,P323&gt;=$AA$7,$AA$1,P323&gt;=$Z$7,$Z$1,P323&gt;=$Y$7,$Y$1,P323&gt;=$X$7,$X$1,P323&gt;=$W$7,$W$1,P323&lt;$W$2,$V$1),(IF(AND($N$2&gt;=$T$8,$N$2&lt;$U$8),_xlfn.IFS(P323&gt;=$AD$8,$AD$1,P323&gt;=$AC$8,$AC$1,P323&gt;=$AB$8,$AB$1,P323&gt;=$AA$8,$AA$1,P323&gt;=$Z$8,$Z$1,P323&gt;=$Y$8,$Y$1,P323&gt;=$X$8,$X$1,P323&gt;=$W$8,$W$1,P323&lt;$W$2,$V$1),(IF(AND($N$2&gt;=$T$9,$N$2&lt;$U$9),_xlfn.IFS(P323&gt;=$AD$9,$AD$1,P323&gt;=$AC$9,$AC$1,P323&gt;=$AB$9,$AB$1,P323&gt;=$AA$9,$AA$1,P323&gt;=$Z$9,$Z$1,P323&gt;=$Y$9,$Y$1,P323&gt;=$X$9,$X$1,P323&gt;=$W$9,$W$1),$W$1))))))))))))))),IF(AND($N$2&gt;=$T$2,$N$2&lt;=$U$2),IF(P323&gt;=$W$2,$W$1,$V$1),IF(AND($N$2&gt;=$T$3,$N$2&lt;$U$3),IF(P323&gt;=$W$3,$W$1,$V$1),IF(AND($N$2&gt;=$T$4,$N$2&lt;$U$4),IF(P323&gt;=$W$4,$W$1,$V$1),IF(AND($N$2&gt;=$T$5,$N$2&lt;$U$5),IF(P323&gt;=$W$5,$W$1,$V$1),IF(AND($N$2&gt;=$T$6,$N$2&lt;$U$6),IF(P323&gt;=$W$6,$W$1,$V$1),IF(AND($N$2&gt;=$T$7,$N$2&lt;$U$7),IF(P323&gt;=$W$7,$W$1,$V$1),IF(AND($N$2&gt;=$T$8,$N$2&lt;$U$8),IF(P323&gt;=$W$8,$W$1,$V$1),IF(AND($N$2&gt;=$T$9,$N$2&lt;$U$9),IF(P323&gt;=$W$9,$W$1,$V$1),""))))))))),"")</f>
        <v/>
      </c>
      <c r="M323" s="9" t="str" cm="1">
        <f t="array" ref="M323">IF(E323&lt;&gt;"",IF(AND(E323&lt;&gt;"GR",E323&gt;=40,J323&gt;=30),_xlfn.IFS(Q323&gt;=$AG$2,$AD$19,Q323&gt;=$AG$3,$AC$19,Q323&gt;=$AG$4,$AB$19,Q323&gt;=$AG$5,$AA$19,Q323&gt;=$AG$6,$Z$19,Q323&gt;=$AG$7,$Y$19,Q323&gt;=$AG$8,$X$19,Q323&gt;=$AG$9,$V$19),L323),"")</f>
        <v/>
      </c>
      <c r="N323" s="9"/>
      <c r="O323" s="9"/>
      <c r="P323" s="9">
        <f t="shared" si="47"/>
        <v>0</v>
      </c>
      <c r="Q323" s="9">
        <f t="shared" si="48"/>
        <v>0</v>
      </c>
      <c r="R323" s="9">
        <f t="shared" si="49"/>
        <v>-3.2</v>
      </c>
    </row>
    <row r="324" spans="1:18" x14ac:dyDescent="0.35">
      <c r="A324" s="3" t="s">
        <v>8</v>
      </c>
      <c r="B324" s="3">
        <v>323</v>
      </c>
      <c r="C324" s="3"/>
      <c r="D324" s="3"/>
      <c r="E324" s="3"/>
      <c r="F324" s="22">
        <f t="shared" si="50"/>
        <v>0</v>
      </c>
      <c r="G324" s="22">
        <f t="shared" si="51"/>
        <v>0</v>
      </c>
      <c r="H324" s="22">
        <f t="shared" si="52"/>
        <v>0</v>
      </c>
      <c r="I324" s="9">
        <f t="shared" si="53"/>
        <v>0</v>
      </c>
      <c r="J324" s="9" t="str">
        <f t="shared" si="45"/>
        <v/>
      </c>
      <c r="K324" s="10">
        <f t="shared" si="46"/>
        <v>0</v>
      </c>
      <c r="L324" s="9" t="str" cm="1">
        <f t="array" ref="L324">IF(D324&lt;&gt;"",IF(AND(H324&gt;=40,I324&gt;=30),IF(AND($N$2&gt;=$T$2,$N$2&lt;=$U$2),_xlfn.IFS(P324&gt;=$AD$2,$AD$1,P324&gt;=$AC$2,$AC$1,P324&gt;=$AB$2,$AB$1,P324&gt;=$AA$2,$AA$1,P324&gt;=$Z$2,$Z$1,P324&gt;=$Y$2,$Y$1,P324&gt;=$X$2,$X$1,P324&gt;=$W$2,$W$1,P324&lt;$W$2,$V$1),(IF(AND($N$2&gt;=$T$3,$N$2&lt;$U$3),_xlfn.IFS(P324&gt;=$AD$3,$AD$1,P324&gt;=$AC$3,$AC$1,P324&gt;=$AB$3,$AB$1,P324&gt;=$AA$3,$AA$1,P324&gt;=$Z$3,$Z$1,P324&gt;=$Y$3,$Y$1,P324&gt;=$X$3,$X$1,P324&gt;=$W$3,$W$1,P324&lt;$W$2,$V$1),(IF(AND($N$2&gt;=$T$4,$N$2&lt;$U$4),_xlfn.IFS(P324&gt;=$AD$4,$AD$1,P324&gt;=$AC$4,$AC$1,P324&gt;=$AB$4,$AB$1,P324&gt;=$AA$4,$AA$1,P324&gt;=$Z$4,$Z$1,P324&gt;=$Y$4,$Y$1,P324&gt;=$X$4,$X$1,P324&gt;=$W$4,$W$1,P324&lt;$W$2,$V$1),(IF(AND($N$2&gt;=$T$5,$N$2&lt;$U$5),_xlfn.IFS(P324&gt;=$AD$5,$AD$1,P324&gt;=$AC$5,$AC$1,P324&gt;=$AB$5,$AB$1,P324&gt;=$AA$5,$AA$1,P324&gt;=$Z$5,$Z$1,P324&gt;=$Y$5,$Y$1,P324&gt;=$X$5,$X$1,P324&gt;=$W$5,$W$1,P324&lt;$W$2,$V$1),(IF(AND($N$2&gt;=$T$6,$N$2&lt;$U$6),_xlfn.IFS(P324&gt;=$AD$6,$AD$1,P324&gt;=$AC$6,$AC$1,P324&gt;=$AB$6,$AB$1,P324&gt;=$AA$6,$AA$1,P324&gt;=$Z$6,$Z$1,P324&gt;=$Y$6,$Y$1,P324&gt;=$X$6,$X$1,P324&gt;=$W$6,$W$1,P324&lt;$W$2,$V$1),(IF(AND($N$2&gt;=$T$7,$N$2&lt;$U$7),_xlfn.IFS(P324&gt;=$AD$7,$AD$1,P324&gt;=$AC$7,$AC$1,P324&gt;=$AB$7,$AB$1,P324&gt;=$AA$7,$AA$1,P324&gt;=$Z$7,$Z$1,P324&gt;=$Y$7,$Y$1,P324&gt;=$X$7,$X$1,P324&gt;=$W$7,$W$1,P324&lt;$W$2,$V$1),(IF(AND($N$2&gt;=$T$8,$N$2&lt;$U$8),_xlfn.IFS(P324&gt;=$AD$8,$AD$1,P324&gt;=$AC$8,$AC$1,P324&gt;=$AB$8,$AB$1,P324&gt;=$AA$8,$AA$1,P324&gt;=$Z$8,$Z$1,P324&gt;=$Y$8,$Y$1,P324&gt;=$X$8,$X$1,P324&gt;=$W$8,$W$1,P324&lt;$W$2,$V$1),(IF(AND($N$2&gt;=$T$9,$N$2&lt;$U$9),_xlfn.IFS(P324&gt;=$AD$9,$AD$1,P324&gt;=$AC$9,$AC$1,P324&gt;=$AB$9,$AB$1,P324&gt;=$AA$9,$AA$1,P324&gt;=$Z$9,$Z$1,P324&gt;=$Y$9,$Y$1,P324&gt;=$X$9,$X$1,P324&gt;=$W$9,$W$1),$W$1))))))))))))))),IF(AND($N$2&gt;=$T$2,$N$2&lt;=$U$2),IF(P324&gt;=$W$2,$W$1,$V$1),IF(AND($N$2&gt;=$T$3,$N$2&lt;$U$3),IF(P324&gt;=$W$3,$W$1,$V$1),IF(AND($N$2&gt;=$T$4,$N$2&lt;$U$4),IF(P324&gt;=$W$4,$W$1,$V$1),IF(AND($N$2&gt;=$T$5,$N$2&lt;$U$5),IF(P324&gt;=$W$5,$W$1,$V$1),IF(AND($N$2&gt;=$T$6,$N$2&lt;$U$6),IF(P324&gt;=$W$6,$W$1,$V$1),IF(AND($N$2&gt;=$T$7,$N$2&lt;$U$7),IF(P324&gt;=$W$7,$W$1,$V$1),IF(AND($N$2&gt;=$T$8,$N$2&lt;$U$8),IF(P324&gt;=$W$8,$W$1,$V$1),IF(AND($N$2&gt;=$T$9,$N$2&lt;$U$9),IF(P324&gt;=$W$9,$W$1,$V$1),""))))))))),"")</f>
        <v/>
      </c>
      <c r="M324" s="9" t="str" cm="1">
        <f t="array" ref="M324">IF(E324&lt;&gt;"",IF(AND(E324&lt;&gt;"GR",E324&gt;=40,J324&gt;=30),_xlfn.IFS(Q324&gt;=$AG$2,$AD$19,Q324&gt;=$AG$3,$AC$19,Q324&gt;=$AG$4,$AB$19,Q324&gt;=$AG$5,$AA$19,Q324&gt;=$AG$6,$Z$19,Q324&gt;=$AG$7,$Y$19,Q324&gt;=$AG$8,$X$19,Q324&gt;=$AG$9,$V$19),L324),"")</f>
        <v/>
      </c>
      <c r="N324" s="9"/>
      <c r="O324" s="9"/>
      <c r="P324" s="9">
        <f t="shared" si="47"/>
        <v>0</v>
      </c>
      <c r="Q324" s="9">
        <f t="shared" si="48"/>
        <v>0</v>
      </c>
      <c r="R324" s="9">
        <f t="shared" si="49"/>
        <v>-3.2</v>
      </c>
    </row>
    <row r="325" spans="1:18" x14ac:dyDescent="0.35">
      <c r="A325" s="3" t="s">
        <v>8</v>
      </c>
      <c r="B325" s="3">
        <v>324</v>
      </c>
      <c r="C325" s="3"/>
      <c r="D325" s="3"/>
      <c r="E325" s="3"/>
      <c r="F325" s="22">
        <f t="shared" si="50"/>
        <v>0</v>
      </c>
      <c r="G325" s="22">
        <f t="shared" si="51"/>
        <v>0</v>
      </c>
      <c r="H325" s="22">
        <f t="shared" si="52"/>
        <v>0</v>
      </c>
      <c r="I325" s="9">
        <f t="shared" si="53"/>
        <v>0</v>
      </c>
      <c r="J325" s="9" t="str">
        <f t="shared" si="45"/>
        <v/>
      </c>
      <c r="K325" s="10">
        <f t="shared" si="46"/>
        <v>0</v>
      </c>
      <c r="L325" s="9" t="str" cm="1">
        <f t="array" ref="L325">IF(D325&lt;&gt;"",IF(AND(H325&gt;=40,I325&gt;=30),IF(AND($N$2&gt;=$T$2,$N$2&lt;=$U$2),_xlfn.IFS(P325&gt;=$AD$2,$AD$1,P325&gt;=$AC$2,$AC$1,P325&gt;=$AB$2,$AB$1,P325&gt;=$AA$2,$AA$1,P325&gt;=$Z$2,$Z$1,P325&gt;=$Y$2,$Y$1,P325&gt;=$X$2,$X$1,P325&gt;=$W$2,$W$1,P325&lt;$W$2,$V$1),(IF(AND($N$2&gt;=$T$3,$N$2&lt;$U$3),_xlfn.IFS(P325&gt;=$AD$3,$AD$1,P325&gt;=$AC$3,$AC$1,P325&gt;=$AB$3,$AB$1,P325&gt;=$AA$3,$AA$1,P325&gt;=$Z$3,$Z$1,P325&gt;=$Y$3,$Y$1,P325&gt;=$X$3,$X$1,P325&gt;=$W$3,$W$1,P325&lt;$W$2,$V$1),(IF(AND($N$2&gt;=$T$4,$N$2&lt;$U$4),_xlfn.IFS(P325&gt;=$AD$4,$AD$1,P325&gt;=$AC$4,$AC$1,P325&gt;=$AB$4,$AB$1,P325&gt;=$AA$4,$AA$1,P325&gt;=$Z$4,$Z$1,P325&gt;=$Y$4,$Y$1,P325&gt;=$X$4,$X$1,P325&gt;=$W$4,$W$1,P325&lt;$W$2,$V$1),(IF(AND($N$2&gt;=$T$5,$N$2&lt;$U$5),_xlfn.IFS(P325&gt;=$AD$5,$AD$1,P325&gt;=$AC$5,$AC$1,P325&gt;=$AB$5,$AB$1,P325&gt;=$AA$5,$AA$1,P325&gt;=$Z$5,$Z$1,P325&gt;=$Y$5,$Y$1,P325&gt;=$X$5,$X$1,P325&gt;=$W$5,$W$1,P325&lt;$W$2,$V$1),(IF(AND($N$2&gt;=$T$6,$N$2&lt;$U$6),_xlfn.IFS(P325&gt;=$AD$6,$AD$1,P325&gt;=$AC$6,$AC$1,P325&gt;=$AB$6,$AB$1,P325&gt;=$AA$6,$AA$1,P325&gt;=$Z$6,$Z$1,P325&gt;=$Y$6,$Y$1,P325&gt;=$X$6,$X$1,P325&gt;=$W$6,$W$1,P325&lt;$W$2,$V$1),(IF(AND($N$2&gt;=$T$7,$N$2&lt;$U$7),_xlfn.IFS(P325&gt;=$AD$7,$AD$1,P325&gt;=$AC$7,$AC$1,P325&gt;=$AB$7,$AB$1,P325&gt;=$AA$7,$AA$1,P325&gt;=$Z$7,$Z$1,P325&gt;=$Y$7,$Y$1,P325&gt;=$X$7,$X$1,P325&gt;=$W$7,$W$1,P325&lt;$W$2,$V$1),(IF(AND($N$2&gt;=$T$8,$N$2&lt;$U$8),_xlfn.IFS(P325&gt;=$AD$8,$AD$1,P325&gt;=$AC$8,$AC$1,P325&gt;=$AB$8,$AB$1,P325&gt;=$AA$8,$AA$1,P325&gt;=$Z$8,$Z$1,P325&gt;=$Y$8,$Y$1,P325&gt;=$X$8,$X$1,P325&gt;=$W$8,$W$1,P325&lt;$W$2,$V$1),(IF(AND($N$2&gt;=$T$9,$N$2&lt;$U$9),_xlfn.IFS(P325&gt;=$AD$9,$AD$1,P325&gt;=$AC$9,$AC$1,P325&gt;=$AB$9,$AB$1,P325&gt;=$AA$9,$AA$1,P325&gt;=$Z$9,$Z$1,P325&gt;=$Y$9,$Y$1,P325&gt;=$X$9,$X$1,P325&gt;=$W$9,$W$1),$W$1))))))))))))))),IF(AND($N$2&gt;=$T$2,$N$2&lt;=$U$2),IF(P325&gt;=$W$2,$W$1,$V$1),IF(AND($N$2&gt;=$T$3,$N$2&lt;$U$3),IF(P325&gt;=$W$3,$W$1,$V$1),IF(AND($N$2&gt;=$T$4,$N$2&lt;$U$4),IF(P325&gt;=$W$4,$W$1,$V$1),IF(AND($N$2&gt;=$T$5,$N$2&lt;$U$5),IF(P325&gt;=$W$5,$W$1,$V$1),IF(AND($N$2&gt;=$T$6,$N$2&lt;$U$6),IF(P325&gt;=$W$6,$W$1,$V$1),IF(AND($N$2&gt;=$T$7,$N$2&lt;$U$7),IF(P325&gt;=$W$7,$W$1,$V$1),IF(AND($N$2&gt;=$T$8,$N$2&lt;$U$8),IF(P325&gt;=$W$8,$W$1,$V$1),IF(AND($N$2&gt;=$T$9,$N$2&lt;$U$9),IF(P325&gt;=$W$9,$W$1,$V$1),""))))))))),"")</f>
        <v/>
      </c>
      <c r="M325" s="9" t="str" cm="1">
        <f t="array" ref="M325">IF(E325&lt;&gt;"",IF(AND(E325&lt;&gt;"GR",E325&gt;=40,J325&gt;=30),_xlfn.IFS(Q325&gt;=$AG$2,$AD$19,Q325&gt;=$AG$3,$AC$19,Q325&gt;=$AG$4,$AB$19,Q325&gt;=$AG$5,$AA$19,Q325&gt;=$AG$6,$Z$19,Q325&gt;=$AG$7,$Y$19,Q325&gt;=$AG$8,$X$19,Q325&gt;=$AG$9,$V$19),L325),"")</f>
        <v/>
      </c>
      <c r="N325" s="9"/>
      <c r="O325" s="9"/>
      <c r="P325" s="9">
        <f t="shared" si="47"/>
        <v>0</v>
      </c>
      <c r="Q325" s="9">
        <f t="shared" si="48"/>
        <v>0</v>
      </c>
      <c r="R325" s="9">
        <f t="shared" si="49"/>
        <v>-3.2</v>
      </c>
    </row>
    <row r="326" spans="1:18" x14ac:dyDescent="0.35">
      <c r="A326" s="3" t="s">
        <v>8</v>
      </c>
      <c r="B326" s="3">
        <v>325</v>
      </c>
      <c r="C326" s="3"/>
      <c r="D326" s="3"/>
      <c r="E326" s="3"/>
      <c r="F326" s="22">
        <f t="shared" si="50"/>
        <v>0</v>
      </c>
      <c r="G326" s="22">
        <f t="shared" si="51"/>
        <v>0</v>
      </c>
      <c r="H326" s="22">
        <f t="shared" si="52"/>
        <v>0</v>
      </c>
      <c r="I326" s="9">
        <f t="shared" si="53"/>
        <v>0</v>
      </c>
      <c r="J326" s="9" t="str">
        <f t="shared" si="45"/>
        <v/>
      </c>
      <c r="K326" s="10">
        <f t="shared" si="46"/>
        <v>0</v>
      </c>
      <c r="L326" s="9" t="str" cm="1">
        <f t="array" ref="L326">IF(D326&lt;&gt;"",IF(AND(H326&gt;=40,I326&gt;=30),IF(AND($N$2&gt;=$T$2,$N$2&lt;=$U$2),_xlfn.IFS(P326&gt;=$AD$2,$AD$1,P326&gt;=$AC$2,$AC$1,P326&gt;=$AB$2,$AB$1,P326&gt;=$AA$2,$AA$1,P326&gt;=$Z$2,$Z$1,P326&gt;=$Y$2,$Y$1,P326&gt;=$X$2,$X$1,P326&gt;=$W$2,$W$1,P326&lt;$W$2,$V$1),(IF(AND($N$2&gt;=$T$3,$N$2&lt;$U$3),_xlfn.IFS(P326&gt;=$AD$3,$AD$1,P326&gt;=$AC$3,$AC$1,P326&gt;=$AB$3,$AB$1,P326&gt;=$AA$3,$AA$1,P326&gt;=$Z$3,$Z$1,P326&gt;=$Y$3,$Y$1,P326&gt;=$X$3,$X$1,P326&gt;=$W$3,$W$1,P326&lt;$W$2,$V$1),(IF(AND($N$2&gt;=$T$4,$N$2&lt;$U$4),_xlfn.IFS(P326&gt;=$AD$4,$AD$1,P326&gt;=$AC$4,$AC$1,P326&gt;=$AB$4,$AB$1,P326&gt;=$AA$4,$AA$1,P326&gt;=$Z$4,$Z$1,P326&gt;=$Y$4,$Y$1,P326&gt;=$X$4,$X$1,P326&gt;=$W$4,$W$1,P326&lt;$W$2,$V$1),(IF(AND($N$2&gt;=$T$5,$N$2&lt;$U$5),_xlfn.IFS(P326&gt;=$AD$5,$AD$1,P326&gt;=$AC$5,$AC$1,P326&gt;=$AB$5,$AB$1,P326&gt;=$AA$5,$AA$1,P326&gt;=$Z$5,$Z$1,P326&gt;=$Y$5,$Y$1,P326&gt;=$X$5,$X$1,P326&gt;=$W$5,$W$1,P326&lt;$W$2,$V$1),(IF(AND($N$2&gt;=$T$6,$N$2&lt;$U$6),_xlfn.IFS(P326&gt;=$AD$6,$AD$1,P326&gt;=$AC$6,$AC$1,P326&gt;=$AB$6,$AB$1,P326&gt;=$AA$6,$AA$1,P326&gt;=$Z$6,$Z$1,P326&gt;=$Y$6,$Y$1,P326&gt;=$X$6,$X$1,P326&gt;=$W$6,$W$1,P326&lt;$W$2,$V$1),(IF(AND($N$2&gt;=$T$7,$N$2&lt;$U$7),_xlfn.IFS(P326&gt;=$AD$7,$AD$1,P326&gt;=$AC$7,$AC$1,P326&gt;=$AB$7,$AB$1,P326&gt;=$AA$7,$AA$1,P326&gt;=$Z$7,$Z$1,P326&gt;=$Y$7,$Y$1,P326&gt;=$X$7,$X$1,P326&gt;=$W$7,$W$1,P326&lt;$W$2,$V$1),(IF(AND($N$2&gt;=$T$8,$N$2&lt;$U$8),_xlfn.IFS(P326&gt;=$AD$8,$AD$1,P326&gt;=$AC$8,$AC$1,P326&gt;=$AB$8,$AB$1,P326&gt;=$AA$8,$AA$1,P326&gt;=$Z$8,$Z$1,P326&gt;=$Y$8,$Y$1,P326&gt;=$X$8,$X$1,P326&gt;=$W$8,$W$1,P326&lt;$W$2,$V$1),(IF(AND($N$2&gt;=$T$9,$N$2&lt;$U$9),_xlfn.IFS(P326&gt;=$AD$9,$AD$1,P326&gt;=$AC$9,$AC$1,P326&gt;=$AB$9,$AB$1,P326&gt;=$AA$9,$AA$1,P326&gt;=$Z$9,$Z$1,P326&gt;=$Y$9,$Y$1,P326&gt;=$X$9,$X$1,P326&gt;=$W$9,$W$1),$W$1))))))))))))))),IF(AND($N$2&gt;=$T$2,$N$2&lt;=$U$2),IF(P326&gt;=$W$2,$W$1,$V$1),IF(AND($N$2&gt;=$T$3,$N$2&lt;$U$3),IF(P326&gt;=$W$3,$W$1,$V$1),IF(AND($N$2&gt;=$T$4,$N$2&lt;$U$4),IF(P326&gt;=$W$4,$W$1,$V$1),IF(AND($N$2&gt;=$T$5,$N$2&lt;$U$5),IF(P326&gt;=$W$5,$W$1,$V$1),IF(AND($N$2&gt;=$T$6,$N$2&lt;$U$6),IF(P326&gt;=$W$6,$W$1,$V$1),IF(AND($N$2&gt;=$T$7,$N$2&lt;$U$7),IF(P326&gt;=$W$7,$W$1,$V$1),IF(AND($N$2&gt;=$T$8,$N$2&lt;$U$8),IF(P326&gt;=$W$8,$W$1,$V$1),IF(AND($N$2&gt;=$T$9,$N$2&lt;$U$9),IF(P326&gt;=$W$9,$W$1,$V$1),""))))))))),"")</f>
        <v/>
      </c>
      <c r="M326" s="9" t="str" cm="1">
        <f t="array" ref="M326">IF(E326&lt;&gt;"",IF(AND(E326&lt;&gt;"GR",E326&gt;=40,J326&gt;=30),_xlfn.IFS(Q326&gt;=$AG$2,$AD$19,Q326&gt;=$AG$3,$AC$19,Q326&gt;=$AG$4,$AB$19,Q326&gt;=$AG$5,$AA$19,Q326&gt;=$AG$6,$Z$19,Q326&gt;=$AG$7,$Y$19,Q326&gt;=$AG$8,$X$19,Q326&gt;=$AG$9,$V$19),L326),"")</f>
        <v/>
      </c>
      <c r="N326" s="9"/>
      <c r="O326" s="9"/>
      <c r="P326" s="9">
        <f t="shared" si="47"/>
        <v>0</v>
      </c>
      <c r="Q326" s="9">
        <f t="shared" si="48"/>
        <v>0</v>
      </c>
      <c r="R326" s="9">
        <f t="shared" si="49"/>
        <v>-3.2</v>
      </c>
    </row>
    <row r="327" spans="1:18" x14ac:dyDescent="0.35">
      <c r="A327" s="3" t="s">
        <v>8</v>
      </c>
      <c r="B327" s="3">
        <v>326</v>
      </c>
      <c r="C327" s="3"/>
      <c r="D327" s="3"/>
      <c r="E327" s="3"/>
      <c r="F327" s="22">
        <f t="shared" si="50"/>
        <v>0</v>
      </c>
      <c r="G327" s="22">
        <f t="shared" si="51"/>
        <v>0</v>
      </c>
      <c r="H327" s="22">
        <f t="shared" si="52"/>
        <v>0</v>
      </c>
      <c r="I327" s="9">
        <f t="shared" si="53"/>
        <v>0</v>
      </c>
      <c r="J327" s="9" t="str">
        <f t="shared" si="45"/>
        <v/>
      </c>
      <c r="K327" s="10">
        <f t="shared" si="46"/>
        <v>0</v>
      </c>
      <c r="L327" s="9" t="str" cm="1">
        <f t="array" ref="L327">IF(D327&lt;&gt;"",IF(AND(H327&gt;=40,I327&gt;=30),IF(AND($N$2&gt;=$T$2,$N$2&lt;=$U$2),_xlfn.IFS(P327&gt;=$AD$2,$AD$1,P327&gt;=$AC$2,$AC$1,P327&gt;=$AB$2,$AB$1,P327&gt;=$AA$2,$AA$1,P327&gt;=$Z$2,$Z$1,P327&gt;=$Y$2,$Y$1,P327&gt;=$X$2,$X$1,P327&gt;=$W$2,$W$1,P327&lt;$W$2,$V$1),(IF(AND($N$2&gt;=$T$3,$N$2&lt;$U$3),_xlfn.IFS(P327&gt;=$AD$3,$AD$1,P327&gt;=$AC$3,$AC$1,P327&gt;=$AB$3,$AB$1,P327&gt;=$AA$3,$AA$1,P327&gt;=$Z$3,$Z$1,P327&gt;=$Y$3,$Y$1,P327&gt;=$X$3,$X$1,P327&gt;=$W$3,$W$1,P327&lt;$W$2,$V$1),(IF(AND($N$2&gt;=$T$4,$N$2&lt;$U$4),_xlfn.IFS(P327&gt;=$AD$4,$AD$1,P327&gt;=$AC$4,$AC$1,P327&gt;=$AB$4,$AB$1,P327&gt;=$AA$4,$AA$1,P327&gt;=$Z$4,$Z$1,P327&gt;=$Y$4,$Y$1,P327&gt;=$X$4,$X$1,P327&gt;=$W$4,$W$1,P327&lt;$W$2,$V$1),(IF(AND($N$2&gt;=$T$5,$N$2&lt;$U$5),_xlfn.IFS(P327&gt;=$AD$5,$AD$1,P327&gt;=$AC$5,$AC$1,P327&gt;=$AB$5,$AB$1,P327&gt;=$AA$5,$AA$1,P327&gt;=$Z$5,$Z$1,P327&gt;=$Y$5,$Y$1,P327&gt;=$X$5,$X$1,P327&gt;=$W$5,$W$1,P327&lt;$W$2,$V$1),(IF(AND($N$2&gt;=$T$6,$N$2&lt;$U$6),_xlfn.IFS(P327&gt;=$AD$6,$AD$1,P327&gt;=$AC$6,$AC$1,P327&gt;=$AB$6,$AB$1,P327&gt;=$AA$6,$AA$1,P327&gt;=$Z$6,$Z$1,P327&gt;=$Y$6,$Y$1,P327&gt;=$X$6,$X$1,P327&gt;=$W$6,$W$1,P327&lt;$W$2,$V$1),(IF(AND($N$2&gt;=$T$7,$N$2&lt;$U$7),_xlfn.IFS(P327&gt;=$AD$7,$AD$1,P327&gt;=$AC$7,$AC$1,P327&gt;=$AB$7,$AB$1,P327&gt;=$AA$7,$AA$1,P327&gt;=$Z$7,$Z$1,P327&gt;=$Y$7,$Y$1,P327&gt;=$X$7,$X$1,P327&gt;=$W$7,$W$1,P327&lt;$W$2,$V$1),(IF(AND($N$2&gt;=$T$8,$N$2&lt;$U$8),_xlfn.IFS(P327&gt;=$AD$8,$AD$1,P327&gt;=$AC$8,$AC$1,P327&gt;=$AB$8,$AB$1,P327&gt;=$AA$8,$AA$1,P327&gt;=$Z$8,$Z$1,P327&gt;=$Y$8,$Y$1,P327&gt;=$X$8,$X$1,P327&gt;=$W$8,$W$1,P327&lt;$W$2,$V$1),(IF(AND($N$2&gt;=$T$9,$N$2&lt;$U$9),_xlfn.IFS(P327&gt;=$AD$9,$AD$1,P327&gt;=$AC$9,$AC$1,P327&gt;=$AB$9,$AB$1,P327&gt;=$AA$9,$AA$1,P327&gt;=$Z$9,$Z$1,P327&gt;=$Y$9,$Y$1,P327&gt;=$X$9,$X$1,P327&gt;=$W$9,$W$1),$W$1))))))))))))))),IF(AND($N$2&gt;=$T$2,$N$2&lt;=$U$2),IF(P327&gt;=$W$2,$W$1,$V$1),IF(AND($N$2&gt;=$T$3,$N$2&lt;$U$3),IF(P327&gt;=$W$3,$W$1,$V$1),IF(AND($N$2&gt;=$T$4,$N$2&lt;$U$4),IF(P327&gt;=$W$4,$W$1,$V$1),IF(AND($N$2&gt;=$T$5,$N$2&lt;$U$5),IF(P327&gt;=$W$5,$W$1,$V$1),IF(AND($N$2&gt;=$T$6,$N$2&lt;$U$6),IF(P327&gt;=$W$6,$W$1,$V$1),IF(AND($N$2&gt;=$T$7,$N$2&lt;$U$7),IF(P327&gt;=$W$7,$W$1,$V$1),IF(AND($N$2&gt;=$T$8,$N$2&lt;$U$8),IF(P327&gt;=$W$8,$W$1,$V$1),IF(AND($N$2&gt;=$T$9,$N$2&lt;$U$9),IF(P327&gt;=$W$9,$W$1,$V$1),""))))))))),"")</f>
        <v/>
      </c>
      <c r="M327" s="9" t="str" cm="1">
        <f t="array" ref="M327">IF(E327&lt;&gt;"",IF(AND(E327&lt;&gt;"GR",E327&gt;=40,J327&gt;=30),_xlfn.IFS(Q327&gt;=$AG$2,$AD$19,Q327&gt;=$AG$3,$AC$19,Q327&gt;=$AG$4,$AB$19,Q327&gt;=$AG$5,$AA$19,Q327&gt;=$AG$6,$Z$19,Q327&gt;=$AG$7,$Y$19,Q327&gt;=$AG$8,$X$19,Q327&gt;=$AG$9,$V$19),L327),"")</f>
        <v/>
      </c>
      <c r="N327" s="9"/>
      <c r="O327" s="9"/>
      <c r="P327" s="9">
        <f t="shared" si="47"/>
        <v>0</v>
      </c>
      <c r="Q327" s="9">
        <f t="shared" si="48"/>
        <v>0</v>
      </c>
      <c r="R327" s="9">
        <f t="shared" si="49"/>
        <v>-3.2</v>
      </c>
    </row>
    <row r="328" spans="1:18" x14ac:dyDescent="0.35">
      <c r="A328" s="3" t="s">
        <v>8</v>
      </c>
      <c r="B328" s="3">
        <v>327</v>
      </c>
      <c r="C328" s="3"/>
      <c r="D328" s="3"/>
      <c r="E328" s="3"/>
      <c r="F328" s="22">
        <f t="shared" si="50"/>
        <v>0</v>
      </c>
      <c r="G328" s="22">
        <f t="shared" si="51"/>
        <v>0</v>
      </c>
      <c r="H328" s="22">
        <f t="shared" si="52"/>
        <v>0</v>
      </c>
      <c r="I328" s="9">
        <f t="shared" si="53"/>
        <v>0</v>
      </c>
      <c r="J328" s="9" t="str">
        <f t="shared" si="45"/>
        <v/>
      </c>
      <c r="K328" s="10">
        <f t="shared" si="46"/>
        <v>0</v>
      </c>
      <c r="L328" s="9" t="str" cm="1">
        <f t="array" ref="L328">IF(D328&lt;&gt;"",IF(AND(H328&gt;=40,I328&gt;=30),IF(AND($N$2&gt;=$T$2,$N$2&lt;=$U$2),_xlfn.IFS(P328&gt;=$AD$2,$AD$1,P328&gt;=$AC$2,$AC$1,P328&gt;=$AB$2,$AB$1,P328&gt;=$AA$2,$AA$1,P328&gt;=$Z$2,$Z$1,P328&gt;=$Y$2,$Y$1,P328&gt;=$X$2,$X$1,P328&gt;=$W$2,$W$1,P328&lt;$W$2,$V$1),(IF(AND($N$2&gt;=$T$3,$N$2&lt;$U$3),_xlfn.IFS(P328&gt;=$AD$3,$AD$1,P328&gt;=$AC$3,$AC$1,P328&gt;=$AB$3,$AB$1,P328&gt;=$AA$3,$AA$1,P328&gt;=$Z$3,$Z$1,P328&gt;=$Y$3,$Y$1,P328&gt;=$X$3,$X$1,P328&gt;=$W$3,$W$1,P328&lt;$W$2,$V$1),(IF(AND($N$2&gt;=$T$4,$N$2&lt;$U$4),_xlfn.IFS(P328&gt;=$AD$4,$AD$1,P328&gt;=$AC$4,$AC$1,P328&gt;=$AB$4,$AB$1,P328&gt;=$AA$4,$AA$1,P328&gt;=$Z$4,$Z$1,P328&gt;=$Y$4,$Y$1,P328&gt;=$X$4,$X$1,P328&gt;=$W$4,$W$1,P328&lt;$W$2,$V$1),(IF(AND($N$2&gt;=$T$5,$N$2&lt;$U$5),_xlfn.IFS(P328&gt;=$AD$5,$AD$1,P328&gt;=$AC$5,$AC$1,P328&gt;=$AB$5,$AB$1,P328&gt;=$AA$5,$AA$1,P328&gt;=$Z$5,$Z$1,P328&gt;=$Y$5,$Y$1,P328&gt;=$X$5,$X$1,P328&gt;=$W$5,$W$1,P328&lt;$W$2,$V$1),(IF(AND($N$2&gt;=$T$6,$N$2&lt;$U$6),_xlfn.IFS(P328&gt;=$AD$6,$AD$1,P328&gt;=$AC$6,$AC$1,P328&gt;=$AB$6,$AB$1,P328&gt;=$AA$6,$AA$1,P328&gt;=$Z$6,$Z$1,P328&gt;=$Y$6,$Y$1,P328&gt;=$X$6,$X$1,P328&gt;=$W$6,$W$1,P328&lt;$W$2,$V$1),(IF(AND($N$2&gt;=$T$7,$N$2&lt;$U$7),_xlfn.IFS(P328&gt;=$AD$7,$AD$1,P328&gt;=$AC$7,$AC$1,P328&gt;=$AB$7,$AB$1,P328&gt;=$AA$7,$AA$1,P328&gt;=$Z$7,$Z$1,P328&gt;=$Y$7,$Y$1,P328&gt;=$X$7,$X$1,P328&gt;=$W$7,$W$1,P328&lt;$W$2,$V$1),(IF(AND($N$2&gt;=$T$8,$N$2&lt;$U$8),_xlfn.IFS(P328&gt;=$AD$8,$AD$1,P328&gt;=$AC$8,$AC$1,P328&gt;=$AB$8,$AB$1,P328&gt;=$AA$8,$AA$1,P328&gt;=$Z$8,$Z$1,P328&gt;=$Y$8,$Y$1,P328&gt;=$X$8,$X$1,P328&gt;=$W$8,$W$1,P328&lt;$W$2,$V$1),(IF(AND($N$2&gt;=$T$9,$N$2&lt;$U$9),_xlfn.IFS(P328&gt;=$AD$9,$AD$1,P328&gt;=$AC$9,$AC$1,P328&gt;=$AB$9,$AB$1,P328&gt;=$AA$9,$AA$1,P328&gt;=$Z$9,$Z$1,P328&gt;=$Y$9,$Y$1,P328&gt;=$X$9,$X$1,P328&gt;=$W$9,$W$1),$W$1))))))))))))))),IF(AND($N$2&gt;=$T$2,$N$2&lt;=$U$2),IF(P328&gt;=$W$2,$W$1,$V$1),IF(AND($N$2&gt;=$T$3,$N$2&lt;$U$3),IF(P328&gt;=$W$3,$W$1,$V$1),IF(AND($N$2&gt;=$T$4,$N$2&lt;$U$4),IF(P328&gt;=$W$4,$W$1,$V$1),IF(AND($N$2&gt;=$T$5,$N$2&lt;$U$5),IF(P328&gt;=$W$5,$W$1,$V$1),IF(AND($N$2&gt;=$T$6,$N$2&lt;$U$6),IF(P328&gt;=$W$6,$W$1,$V$1),IF(AND($N$2&gt;=$T$7,$N$2&lt;$U$7),IF(P328&gt;=$W$7,$W$1,$V$1),IF(AND($N$2&gt;=$T$8,$N$2&lt;$U$8),IF(P328&gt;=$W$8,$W$1,$V$1),IF(AND($N$2&gt;=$T$9,$N$2&lt;$U$9),IF(P328&gt;=$W$9,$W$1,$V$1),""))))))))),"")</f>
        <v/>
      </c>
      <c r="M328" s="9" t="str" cm="1">
        <f t="array" ref="M328">IF(E328&lt;&gt;"",IF(AND(E328&lt;&gt;"GR",E328&gt;=40,J328&gt;=30),_xlfn.IFS(Q328&gt;=$AG$2,$AD$19,Q328&gt;=$AG$3,$AC$19,Q328&gt;=$AG$4,$AB$19,Q328&gt;=$AG$5,$AA$19,Q328&gt;=$AG$6,$Z$19,Q328&gt;=$AG$7,$Y$19,Q328&gt;=$AG$8,$X$19,Q328&gt;=$AG$9,$V$19),L328),"")</f>
        <v/>
      </c>
      <c r="N328" s="9"/>
      <c r="O328" s="9"/>
      <c r="P328" s="9">
        <f t="shared" si="47"/>
        <v>0</v>
      </c>
      <c r="Q328" s="9">
        <f t="shared" si="48"/>
        <v>0</v>
      </c>
      <c r="R328" s="9">
        <f t="shared" si="49"/>
        <v>-3.2</v>
      </c>
    </row>
    <row r="329" spans="1:18" x14ac:dyDescent="0.35">
      <c r="A329" s="3" t="s">
        <v>8</v>
      </c>
      <c r="B329" s="3">
        <v>328</v>
      </c>
      <c r="C329" s="3"/>
      <c r="D329" s="3"/>
      <c r="E329" s="3"/>
      <c r="F329" s="22">
        <f t="shared" si="50"/>
        <v>0</v>
      </c>
      <c r="G329" s="22">
        <f t="shared" si="51"/>
        <v>0</v>
      </c>
      <c r="H329" s="22">
        <f t="shared" si="52"/>
        <v>0</v>
      </c>
      <c r="I329" s="9">
        <f t="shared" si="53"/>
        <v>0</v>
      </c>
      <c r="J329" s="9" t="str">
        <f t="shared" si="45"/>
        <v/>
      </c>
      <c r="K329" s="10">
        <f t="shared" si="46"/>
        <v>0</v>
      </c>
      <c r="L329" s="9" t="str" cm="1">
        <f t="array" ref="L329">IF(D329&lt;&gt;"",IF(AND(H329&gt;=40,I329&gt;=30),IF(AND($N$2&gt;=$T$2,$N$2&lt;=$U$2),_xlfn.IFS(P329&gt;=$AD$2,$AD$1,P329&gt;=$AC$2,$AC$1,P329&gt;=$AB$2,$AB$1,P329&gt;=$AA$2,$AA$1,P329&gt;=$Z$2,$Z$1,P329&gt;=$Y$2,$Y$1,P329&gt;=$X$2,$X$1,P329&gt;=$W$2,$W$1,P329&lt;$W$2,$V$1),(IF(AND($N$2&gt;=$T$3,$N$2&lt;$U$3),_xlfn.IFS(P329&gt;=$AD$3,$AD$1,P329&gt;=$AC$3,$AC$1,P329&gt;=$AB$3,$AB$1,P329&gt;=$AA$3,$AA$1,P329&gt;=$Z$3,$Z$1,P329&gt;=$Y$3,$Y$1,P329&gt;=$X$3,$X$1,P329&gt;=$W$3,$W$1,P329&lt;$W$2,$V$1),(IF(AND($N$2&gt;=$T$4,$N$2&lt;$U$4),_xlfn.IFS(P329&gt;=$AD$4,$AD$1,P329&gt;=$AC$4,$AC$1,P329&gt;=$AB$4,$AB$1,P329&gt;=$AA$4,$AA$1,P329&gt;=$Z$4,$Z$1,P329&gt;=$Y$4,$Y$1,P329&gt;=$X$4,$X$1,P329&gt;=$W$4,$W$1,P329&lt;$W$2,$V$1),(IF(AND($N$2&gt;=$T$5,$N$2&lt;$U$5),_xlfn.IFS(P329&gt;=$AD$5,$AD$1,P329&gt;=$AC$5,$AC$1,P329&gt;=$AB$5,$AB$1,P329&gt;=$AA$5,$AA$1,P329&gt;=$Z$5,$Z$1,P329&gt;=$Y$5,$Y$1,P329&gt;=$X$5,$X$1,P329&gt;=$W$5,$W$1,P329&lt;$W$2,$V$1),(IF(AND($N$2&gt;=$T$6,$N$2&lt;$U$6),_xlfn.IFS(P329&gt;=$AD$6,$AD$1,P329&gt;=$AC$6,$AC$1,P329&gt;=$AB$6,$AB$1,P329&gt;=$AA$6,$AA$1,P329&gt;=$Z$6,$Z$1,P329&gt;=$Y$6,$Y$1,P329&gt;=$X$6,$X$1,P329&gt;=$W$6,$W$1,P329&lt;$W$2,$V$1),(IF(AND($N$2&gt;=$T$7,$N$2&lt;$U$7),_xlfn.IFS(P329&gt;=$AD$7,$AD$1,P329&gt;=$AC$7,$AC$1,P329&gt;=$AB$7,$AB$1,P329&gt;=$AA$7,$AA$1,P329&gt;=$Z$7,$Z$1,P329&gt;=$Y$7,$Y$1,P329&gt;=$X$7,$X$1,P329&gt;=$W$7,$W$1,P329&lt;$W$2,$V$1),(IF(AND($N$2&gt;=$T$8,$N$2&lt;$U$8),_xlfn.IFS(P329&gt;=$AD$8,$AD$1,P329&gt;=$AC$8,$AC$1,P329&gt;=$AB$8,$AB$1,P329&gt;=$AA$8,$AA$1,P329&gt;=$Z$8,$Z$1,P329&gt;=$Y$8,$Y$1,P329&gt;=$X$8,$X$1,P329&gt;=$W$8,$W$1,P329&lt;$W$2,$V$1),(IF(AND($N$2&gt;=$T$9,$N$2&lt;$U$9),_xlfn.IFS(P329&gt;=$AD$9,$AD$1,P329&gt;=$AC$9,$AC$1,P329&gt;=$AB$9,$AB$1,P329&gt;=$AA$9,$AA$1,P329&gt;=$Z$9,$Z$1,P329&gt;=$Y$9,$Y$1,P329&gt;=$X$9,$X$1,P329&gt;=$W$9,$W$1),$W$1))))))))))))))),IF(AND($N$2&gt;=$T$2,$N$2&lt;=$U$2),IF(P329&gt;=$W$2,$W$1,$V$1),IF(AND($N$2&gt;=$T$3,$N$2&lt;$U$3),IF(P329&gt;=$W$3,$W$1,$V$1),IF(AND($N$2&gt;=$T$4,$N$2&lt;$U$4),IF(P329&gt;=$W$4,$W$1,$V$1),IF(AND($N$2&gt;=$T$5,$N$2&lt;$U$5),IF(P329&gt;=$W$5,$W$1,$V$1),IF(AND($N$2&gt;=$T$6,$N$2&lt;$U$6),IF(P329&gt;=$W$6,$W$1,$V$1),IF(AND($N$2&gt;=$T$7,$N$2&lt;$U$7),IF(P329&gt;=$W$7,$W$1,$V$1),IF(AND($N$2&gt;=$T$8,$N$2&lt;$U$8),IF(P329&gt;=$W$8,$W$1,$V$1),IF(AND($N$2&gt;=$T$9,$N$2&lt;$U$9),IF(P329&gt;=$W$9,$W$1,$V$1),""))))))))),"")</f>
        <v/>
      </c>
      <c r="M329" s="9" t="str" cm="1">
        <f t="array" ref="M329">IF(E329&lt;&gt;"",IF(AND(E329&lt;&gt;"GR",E329&gt;=40,J329&gt;=30),_xlfn.IFS(Q329&gt;=$AG$2,$AD$19,Q329&gt;=$AG$3,$AC$19,Q329&gt;=$AG$4,$AB$19,Q329&gt;=$AG$5,$AA$19,Q329&gt;=$AG$6,$Z$19,Q329&gt;=$AG$7,$Y$19,Q329&gt;=$AG$8,$X$19,Q329&gt;=$AG$9,$V$19),L329),"")</f>
        <v/>
      </c>
      <c r="N329" s="9"/>
      <c r="O329" s="9"/>
      <c r="P329" s="9">
        <f t="shared" si="47"/>
        <v>0</v>
      </c>
      <c r="Q329" s="9">
        <f t="shared" si="48"/>
        <v>0</v>
      </c>
      <c r="R329" s="9">
        <f t="shared" si="49"/>
        <v>-3.2</v>
      </c>
    </row>
    <row r="330" spans="1:18" x14ac:dyDescent="0.35">
      <c r="A330" s="3" t="s">
        <v>8</v>
      </c>
      <c r="B330" s="3">
        <v>329</v>
      </c>
      <c r="C330" s="3"/>
      <c r="D330" s="3"/>
      <c r="E330" s="3"/>
      <c r="F330" s="22">
        <f t="shared" si="50"/>
        <v>0</v>
      </c>
      <c r="G330" s="22">
        <f t="shared" si="51"/>
        <v>0</v>
      </c>
      <c r="H330" s="22">
        <f t="shared" si="52"/>
        <v>0</v>
      </c>
      <c r="I330" s="9">
        <f t="shared" si="53"/>
        <v>0</v>
      </c>
      <c r="J330" s="9" t="str">
        <f t="shared" si="45"/>
        <v/>
      </c>
      <c r="K330" s="10">
        <f t="shared" si="46"/>
        <v>0</v>
      </c>
      <c r="L330" s="9" t="str" cm="1">
        <f t="array" ref="L330">IF(D330&lt;&gt;"",IF(AND(H330&gt;=40,I330&gt;=30),IF(AND($N$2&gt;=$T$2,$N$2&lt;=$U$2),_xlfn.IFS(P330&gt;=$AD$2,$AD$1,P330&gt;=$AC$2,$AC$1,P330&gt;=$AB$2,$AB$1,P330&gt;=$AA$2,$AA$1,P330&gt;=$Z$2,$Z$1,P330&gt;=$Y$2,$Y$1,P330&gt;=$X$2,$X$1,P330&gt;=$W$2,$W$1,P330&lt;$W$2,$V$1),(IF(AND($N$2&gt;=$T$3,$N$2&lt;$U$3),_xlfn.IFS(P330&gt;=$AD$3,$AD$1,P330&gt;=$AC$3,$AC$1,P330&gt;=$AB$3,$AB$1,P330&gt;=$AA$3,$AA$1,P330&gt;=$Z$3,$Z$1,P330&gt;=$Y$3,$Y$1,P330&gt;=$X$3,$X$1,P330&gt;=$W$3,$W$1,P330&lt;$W$2,$V$1),(IF(AND($N$2&gt;=$T$4,$N$2&lt;$U$4),_xlfn.IFS(P330&gt;=$AD$4,$AD$1,P330&gt;=$AC$4,$AC$1,P330&gt;=$AB$4,$AB$1,P330&gt;=$AA$4,$AA$1,P330&gt;=$Z$4,$Z$1,P330&gt;=$Y$4,$Y$1,P330&gt;=$X$4,$X$1,P330&gt;=$W$4,$W$1,P330&lt;$W$2,$V$1),(IF(AND($N$2&gt;=$T$5,$N$2&lt;$U$5),_xlfn.IFS(P330&gt;=$AD$5,$AD$1,P330&gt;=$AC$5,$AC$1,P330&gt;=$AB$5,$AB$1,P330&gt;=$AA$5,$AA$1,P330&gt;=$Z$5,$Z$1,P330&gt;=$Y$5,$Y$1,P330&gt;=$X$5,$X$1,P330&gt;=$W$5,$W$1,P330&lt;$W$2,$V$1),(IF(AND($N$2&gt;=$T$6,$N$2&lt;$U$6),_xlfn.IFS(P330&gt;=$AD$6,$AD$1,P330&gt;=$AC$6,$AC$1,P330&gt;=$AB$6,$AB$1,P330&gt;=$AA$6,$AA$1,P330&gt;=$Z$6,$Z$1,P330&gt;=$Y$6,$Y$1,P330&gt;=$X$6,$X$1,P330&gt;=$W$6,$W$1,P330&lt;$W$2,$V$1),(IF(AND($N$2&gt;=$T$7,$N$2&lt;$U$7),_xlfn.IFS(P330&gt;=$AD$7,$AD$1,P330&gt;=$AC$7,$AC$1,P330&gt;=$AB$7,$AB$1,P330&gt;=$AA$7,$AA$1,P330&gt;=$Z$7,$Z$1,P330&gt;=$Y$7,$Y$1,P330&gt;=$X$7,$X$1,P330&gt;=$W$7,$W$1,P330&lt;$W$2,$V$1),(IF(AND($N$2&gt;=$T$8,$N$2&lt;$U$8),_xlfn.IFS(P330&gt;=$AD$8,$AD$1,P330&gt;=$AC$8,$AC$1,P330&gt;=$AB$8,$AB$1,P330&gt;=$AA$8,$AA$1,P330&gt;=$Z$8,$Z$1,P330&gt;=$Y$8,$Y$1,P330&gt;=$X$8,$X$1,P330&gt;=$W$8,$W$1,P330&lt;$W$2,$V$1),(IF(AND($N$2&gt;=$T$9,$N$2&lt;$U$9),_xlfn.IFS(P330&gt;=$AD$9,$AD$1,P330&gt;=$AC$9,$AC$1,P330&gt;=$AB$9,$AB$1,P330&gt;=$AA$9,$AA$1,P330&gt;=$Z$9,$Z$1,P330&gt;=$Y$9,$Y$1,P330&gt;=$X$9,$X$1,P330&gt;=$W$9,$W$1),$W$1))))))))))))))),IF(AND($N$2&gt;=$T$2,$N$2&lt;=$U$2),IF(P330&gt;=$W$2,$W$1,$V$1),IF(AND($N$2&gt;=$T$3,$N$2&lt;$U$3),IF(P330&gt;=$W$3,$W$1,$V$1),IF(AND($N$2&gt;=$T$4,$N$2&lt;$U$4),IF(P330&gt;=$W$4,$W$1,$V$1),IF(AND($N$2&gt;=$T$5,$N$2&lt;$U$5),IF(P330&gt;=$W$5,$W$1,$V$1),IF(AND($N$2&gt;=$T$6,$N$2&lt;$U$6),IF(P330&gt;=$W$6,$W$1,$V$1),IF(AND($N$2&gt;=$T$7,$N$2&lt;$U$7),IF(P330&gt;=$W$7,$W$1,$V$1),IF(AND($N$2&gt;=$T$8,$N$2&lt;$U$8),IF(P330&gt;=$W$8,$W$1,$V$1),IF(AND($N$2&gt;=$T$9,$N$2&lt;$U$9),IF(P330&gt;=$W$9,$W$1,$V$1),""))))))))),"")</f>
        <v/>
      </c>
      <c r="M330" s="9" t="str" cm="1">
        <f t="array" ref="M330">IF(E330&lt;&gt;"",IF(AND(E330&lt;&gt;"GR",E330&gt;=40,J330&gt;=30),_xlfn.IFS(Q330&gt;=$AG$2,$AD$19,Q330&gt;=$AG$3,$AC$19,Q330&gt;=$AG$4,$AB$19,Q330&gt;=$AG$5,$AA$19,Q330&gt;=$AG$6,$Z$19,Q330&gt;=$AG$7,$Y$19,Q330&gt;=$AG$8,$X$19,Q330&gt;=$AG$9,$V$19),L330),"")</f>
        <v/>
      </c>
      <c r="N330" s="9"/>
      <c r="O330" s="9"/>
      <c r="P330" s="9">
        <f t="shared" si="47"/>
        <v>0</v>
      </c>
      <c r="Q330" s="9">
        <f t="shared" si="48"/>
        <v>0</v>
      </c>
      <c r="R330" s="9">
        <f t="shared" si="49"/>
        <v>-3.2</v>
      </c>
    </row>
    <row r="331" spans="1:18" x14ac:dyDescent="0.35">
      <c r="A331" s="3" t="s">
        <v>8</v>
      </c>
      <c r="B331" s="3">
        <v>330</v>
      </c>
      <c r="C331" s="3"/>
      <c r="D331" s="3"/>
      <c r="E331" s="3"/>
      <c r="F331" s="22">
        <f t="shared" si="50"/>
        <v>0</v>
      </c>
      <c r="G331" s="22">
        <f t="shared" si="51"/>
        <v>0</v>
      </c>
      <c r="H331" s="22">
        <f t="shared" si="52"/>
        <v>0</v>
      </c>
      <c r="I331" s="9">
        <f t="shared" si="53"/>
        <v>0</v>
      </c>
      <c r="J331" s="9" t="str">
        <f t="shared" si="45"/>
        <v/>
      </c>
      <c r="K331" s="10">
        <f t="shared" si="46"/>
        <v>0</v>
      </c>
      <c r="L331" s="9" t="str" cm="1">
        <f t="array" ref="L331">IF(D331&lt;&gt;"",IF(AND(H331&gt;=40,I331&gt;=30),IF(AND($N$2&gt;=$T$2,$N$2&lt;=$U$2),_xlfn.IFS(P331&gt;=$AD$2,$AD$1,P331&gt;=$AC$2,$AC$1,P331&gt;=$AB$2,$AB$1,P331&gt;=$AA$2,$AA$1,P331&gt;=$Z$2,$Z$1,P331&gt;=$Y$2,$Y$1,P331&gt;=$X$2,$X$1,P331&gt;=$W$2,$W$1,P331&lt;$W$2,$V$1),(IF(AND($N$2&gt;=$T$3,$N$2&lt;$U$3),_xlfn.IFS(P331&gt;=$AD$3,$AD$1,P331&gt;=$AC$3,$AC$1,P331&gt;=$AB$3,$AB$1,P331&gt;=$AA$3,$AA$1,P331&gt;=$Z$3,$Z$1,P331&gt;=$Y$3,$Y$1,P331&gt;=$X$3,$X$1,P331&gt;=$W$3,$W$1,P331&lt;$W$2,$V$1),(IF(AND($N$2&gt;=$T$4,$N$2&lt;$U$4),_xlfn.IFS(P331&gt;=$AD$4,$AD$1,P331&gt;=$AC$4,$AC$1,P331&gt;=$AB$4,$AB$1,P331&gt;=$AA$4,$AA$1,P331&gt;=$Z$4,$Z$1,P331&gt;=$Y$4,$Y$1,P331&gt;=$X$4,$X$1,P331&gt;=$W$4,$W$1,P331&lt;$W$2,$V$1),(IF(AND($N$2&gt;=$T$5,$N$2&lt;$U$5),_xlfn.IFS(P331&gt;=$AD$5,$AD$1,P331&gt;=$AC$5,$AC$1,P331&gt;=$AB$5,$AB$1,P331&gt;=$AA$5,$AA$1,P331&gt;=$Z$5,$Z$1,P331&gt;=$Y$5,$Y$1,P331&gt;=$X$5,$X$1,P331&gt;=$W$5,$W$1,P331&lt;$W$2,$V$1),(IF(AND($N$2&gt;=$T$6,$N$2&lt;$U$6),_xlfn.IFS(P331&gt;=$AD$6,$AD$1,P331&gt;=$AC$6,$AC$1,P331&gt;=$AB$6,$AB$1,P331&gt;=$AA$6,$AA$1,P331&gt;=$Z$6,$Z$1,P331&gt;=$Y$6,$Y$1,P331&gt;=$X$6,$X$1,P331&gt;=$W$6,$W$1,P331&lt;$W$2,$V$1),(IF(AND($N$2&gt;=$T$7,$N$2&lt;$U$7),_xlfn.IFS(P331&gt;=$AD$7,$AD$1,P331&gt;=$AC$7,$AC$1,P331&gt;=$AB$7,$AB$1,P331&gt;=$AA$7,$AA$1,P331&gt;=$Z$7,$Z$1,P331&gt;=$Y$7,$Y$1,P331&gt;=$X$7,$X$1,P331&gt;=$W$7,$W$1,P331&lt;$W$2,$V$1),(IF(AND($N$2&gt;=$T$8,$N$2&lt;$U$8),_xlfn.IFS(P331&gt;=$AD$8,$AD$1,P331&gt;=$AC$8,$AC$1,P331&gt;=$AB$8,$AB$1,P331&gt;=$AA$8,$AA$1,P331&gt;=$Z$8,$Z$1,P331&gt;=$Y$8,$Y$1,P331&gt;=$X$8,$X$1,P331&gt;=$W$8,$W$1,P331&lt;$W$2,$V$1),(IF(AND($N$2&gt;=$T$9,$N$2&lt;$U$9),_xlfn.IFS(P331&gt;=$AD$9,$AD$1,P331&gt;=$AC$9,$AC$1,P331&gt;=$AB$9,$AB$1,P331&gt;=$AA$9,$AA$1,P331&gt;=$Z$9,$Z$1,P331&gt;=$Y$9,$Y$1,P331&gt;=$X$9,$X$1,P331&gt;=$W$9,$W$1),$W$1))))))))))))))),IF(AND($N$2&gt;=$T$2,$N$2&lt;=$U$2),IF(P331&gt;=$W$2,$W$1,$V$1),IF(AND($N$2&gt;=$T$3,$N$2&lt;$U$3),IF(P331&gt;=$W$3,$W$1,$V$1),IF(AND($N$2&gt;=$T$4,$N$2&lt;$U$4),IF(P331&gt;=$W$4,$W$1,$V$1),IF(AND($N$2&gt;=$T$5,$N$2&lt;$U$5),IF(P331&gt;=$W$5,$W$1,$V$1),IF(AND($N$2&gt;=$T$6,$N$2&lt;$U$6),IF(P331&gt;=$W$6,$W$1,$V$1),IF(AND($N$2&gt;=$T$7,$N$2&lt;$U$7),IF(P331&gt;=$W$7,$W$1,$V$1),IF(AND($N$2&gt;=$T$8,$N$2&lt;$U$8),IF(P331&gt;=$W$8,$W$1,$V$1),IF(AND($N$2&gt;=$T$9,$N$2&lt;$U$9),IF(P331&gt;=$W$9,$W$1,$V$1),""))))))))),"")</f>
        <v/>
      </c>
      <c r="M331" s="9" t="str" cm="1">
        <f t="array" ref="M331">IF(E331&lt;&gt;"",IF(AND(E331&lt;&gt;"GR",E331&gt;=40,J331&gt;=30),_xlfn.IFS(Q331&gt;=$AG$2,$AD$19,Q331&gt;=$AG$3,$AC$19,Q331&gt;=$AG$4,$AB$19,Q331&gt;=$AG$5,$AA$19,Q331&gt;=$AG$6,$Z$19,Q331&gt;=$AG$7,$Y$19,Q331&gt;=$AG$8,$X$19,Q331&gt;=$AG$9,$V$19),L331),"")</f>
        <v/>
      </c>
      <c r="N331" s="9"/>
      <c r="O331" s="9"/>
      <c r="P331" s="9">
        <f t="shared" si="47"/>
        <v>0</v>
      </c>
      <c r="Q331" s="9">
        <f t="shared" si="48"/>
        <v>0</v>
      </c>
      <c r="R331" s="9">
        <f t="shared" si="49"/>
        <v>-3.2</v>
      </c>
    </row>
    <row r="332" spans="1:18" x14ac:dyDescent="0.35">
      <c r="F332" s="23"/>
      <c r="G332" s="23"/>
      <c r="H332" s="23"/>
    </row>
    <row r="333" spans="1:18" x14ac:dyDescent="0.35">
      <c r="F333" s="23"/>
      <c r="G333" s="23"/>
      <c r="H333" s="23"/>
    </row>
    <row r="334" spans="1:18" x14ac:dyDescent="0.35">
      <c r="F334" s="23"/>
      <c r="G334" s="23"/>
      <c r="H334" s="23"/>
    </row>
    <row r="335" spans="1:18" x14ac:dyDescent="0.35">
      <c r="F335" s="23"/>
      <c r="G335" s="23"/>
      <c r="H335" s="23"/>
    </row>
    <row r="336" spans="1:18" x14ac:dyDescent="0.35">
      <c r="F336" s="23"/>
      <c r="G336" s="23"/>
      <c r="H336" s="23"/>
    </row>
    <row r="337" spans="6:8" x14ac:dyDescent="0.35">
      <c r="F337" s="23"/>
      <c r="G337" s="23"/>
      <c r="H337" s="23"/>
    </row>
    <row r="338" spans="6:8" x14ac:dyDescent="0.35">
      <c r="F338" s="23"/>
      <c r="G338" s="23"/>
      <c r="H338" s="23"/>
    </row>
    <row r="339" spans="6:8" x14ac:dyDescent="0.35">
      <c r="F339" s="23"/>
      <c r="G339" s="23"/>
      <c r="H339" s="23"/>
    </row>
  </sheetData>
  <mergeCells count="13">
    <mergeCell ref="S25:U25"/>
    <mergeCell ref="AG25:AH25"/>
    <mergeCell ref="T1:U1"/>
    <mergeCell ref="N3:O3"/>
    <mergeCell ref="N4:O4"/>
    <mergeCell ref="AG19:AH19"/>
    <mergeCell ref="S18:AH18"/>
    <mergeCell ref="AG20:AH20"/>
    <mergeCell ref="S20:U20"/>
    <mergeCell ref="S19:U19"/>
    <mergeCell ref="S23:AH23"/>
    <mergeCell ref="S24:U24"/>
    <mergeCell ref="AG24:AH2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4094-75CD-45AB-B94F-9B7B6884495A}">
  <dimension ref="A1:AH326"/>
  <sheetViews>
    <sheetView workbookViewId="0">
      <selection activeCell="W10" sqref="W10"/>
    </sheetView>
  </sheetViews>
  <sheetFormatPr defaultRowHeight="14.5" x14ac:dyDescent="0.35"/>
  <cols>
    <col min="5" max="6" width="0" hidden="1" customWidth="1"/>
    <col min="9" max="15" width="8.1796875" bestFit="1" customWidth="1"/>
    <col min="16" max="16" width="7" bestFit="1" customWidth="1"/>
    <col min="17" max="17" width="5.54296875" bestFit="1" customWidth="1"/>
    <col min="18" max="18" width="8.1796875" bestFit="1" customWidth="1"/>
    <col min="21" max="21" width="13.90625" customWidth="1"/>
  </cols>
  <sheetData>
    <row r="1" spans="1:34" ht="72.5" x14ac:dyDescent="0.35">
      <c r="A1" s="6" t="s">
        <v>21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47</v>
      </c>
      <c r="J1" s="7" t="s">
        <v>48</v>
      </c>
      <c r="K1" s="7" t="s">
        <v>49</v>
      </c>
      <c r="L1" s="7" t="s">
        <v>50</v>
      </c>
      <c r="M1" s="7" t="s">
        <v>51</v>
      </c>
      <c r="N1" s="7" t="s">
        <v>52</v>
      </c>
      <c r="O1" s="7" t="s">
        <v>53</v>
      </c>
      <c r="P1" s="7" t="s">
        <v>55</v>
      </c>
      <c r="Q1" s="7" t="s">
        <v>57</v>
      </c>
      <c r="R1" s="7" t="s">
        <v>39</v>
      </c>
    </row>
    <row r="2" spans="1:34" x14ac:dyDescent="0.35">
      <c r="A2" s="3">
        <v>1</v>
      </c>
      <c r="B2" s="3">
        <v>69</v>
      </c>
      <c r="C2" s="3">
        <v>94</v>
      </c>
      <c r="D2" s="3" t="s">
        <v>34</v>
      </c>
      <c r="E2" s="16">
        <f t="shared" ref="E2:F65" si="0">IF(B2="GR",0,B2)</f>
        <v>69</v>
      </c>
      <c r="F2" s="16">
        <f t="shared" si="0"/>
        <v>94</v>
      </c>
      <c r="G2" s="9">
        <f>(E2*0.4)+(F2*0.6)</f>
        <v>84</v>
      </c>
      <c r="H2" s="9">
        <f>IF(AND(D2&lt;&gt;"",D2&lt;&gt;"GR"),(B2*0.4)+(D2*0.6),G2)</f>
        <v>84</v>
      </c>
      <c r="I2" s="9">
        <f>IF(AND(G2&gt;=30,F2&gt;=40),G2,"")</f>
        <v>84</v>
      </c>
      <c r="J2" s="9" t="str">
        <f>IF(I2&lt;&gt;"",IF(_xlfn.RANK.EQ(I2,$I$2:$I$326,0)&lt;=ROUND(COUNTIFS($G$2:$G$326,"&gt;=30",$F$2:$F$326,"&gt;=40")/100*$AD$9,0),"",G2),"")</f>
        <v/>
      </c>
      <c r="K2" s="9" t="str">
        <f>IF(J2&lt;&gt;"",IF(_xlfn.RANK.EQ(J2,$J$2:$J$326,0)&lt;=ROUND(COUNTIFS($G$2:$G$326,"&gt;=30",$F$2:$F$326,"&gt;=40")/100*$AC$9,0),"",G2),"")</f>
        <v/>
      </c>
      <c r="L2" s="9" t="str">
        <f>IF(K2&lt;&gt;"",IF(_xlfn.RANK.EQ(K2,$K$2:$K$326,0)&lt;=ROUND(COUNTIFS($G$2:$G$326,"&gt;=30",$F$2:$F$326,"&gt;=40")/100*$AB$9,0),"",G2),"")</f>
        <v/>
      </c>
      <c r="M2" s="9" t="str">
        <f>IF(L2&lt;&gt;"",IF(_xlfn.RANK.EQ(L2,$L$2:$L$326,0)&lt;=ROUND(COUNTIFS($G$2:$G$326,"&gt;=30",$F$2:$F$326,"&gt;=40")/100*$AA$9,0),"",G2),"")</f>
        <v/>
      </c>
      <c r="N2" s="9" t="str">
        <f>IF(M2&lt;&gt;"",IF(_xlfn.RANK.EQ(M2,$M$2:$M$326,0)&lt;=ROUND(COUNTIFS($G$2:$G$326,"&gt;=30",$F$2:$F$326,"&gt;=40")/100*$Z$9,0),"",G2),"")</f>
        <v/>
      </c>
      <c r="O2" s="9" t="str">
        <f>IF(N2&lt;&gt;"",IF(_xlfn.RANK.EQ(N2,$N$2:$N$326,0)&lt;=ROUND(COUNTIFS($G$2:$G$326,"&gt;=30",$F$2:$F$326,"&gt;=40")/100*$Y$9,0),"",G2),"")</f>
        <v/>
      </c>
      <c r="P2" s="9" t="str">
        <f>IF(C2&lt;&gt;"",IF(AND(F2&gt;=40,G2&gt;=30),IF(_xlfn.RANK.EQ(I2,$I$2:$I$326,0)&lt;=ROUND(COUNTIFS($G$2:$G$326,"&gt;=30",$F$2:$F$326,"&gt;=40")/100*$AD$9,0),$AD$8,IF(_xlfn.RANK.EQ(J2,$J$2:$J$326,0)&lt;=ROUND(COUNTIFS($G$2:$G$326,"&gt;=30",$F$2:$F$326,"&gt;=40")/100*$AC$9,0),$AC$8,IF(_xlfn.RANK.EQ(K2,$K$2:$K$326,0)&lt;=ROUND(COUNTIFS($G$2:$G$326,"&gt;=30",$F$2:$F$326,"&gt;=40")/100*$AB$9,0),$AB$8,IF(_xlfn.RANK.EQ(L2,$L$2:$L$326,0)&lt;=ROUND(COUNTIFS($G$2:$G$326,"&gt;=30",$F$2:$F$326,"&gt;=40")/100*$AA$9,0),$AA$8,IF(_xlfn.RANK.EQ(M2,$M$2:$M$326,0)&lt;=ROUND(COUNTIFS($G$2:$G$326,"&gt;=30",$F$2:$F$326,"&gt;=40")/100*$Z$9,0),$Z$8,IF(_xlfn.RANK.EQ(N2,$N$2:$N$326,0)&lt;=ROUND(COUNTIFS($G$2:$G$326,"&gt;=30",$F$2:$F$326,"&gt;=40")/100*$Y$9,0),$Y$8,$X$8)))))),IF(G2&gt;=$W$9,$W$8,$V$8)),"")</f>
        <v>AA</v>
      </c>
      <c r="Q2" s="9" t="str" cm="1">
        <f t="array" ref="Q2">IF(D2&lt;&gt;"",IF(D2&lt;&gt;"GR",IF(AND(D2&gt;=40,H2&gt;=30),_xlfn.IFS(H2&gt;=$AD$11,"AA",H2&gt;=$AC$11,"BA",H2&gt;=$AB$11,"BB",H2&gt;=$AA$11,"CB",H2&gt;=$Z$11,"CC",H2&gt;=$Y$11,"DC",H2&gt;=50,"DD"),IF(H2&gt;=$W$9,"FD","FF")),P2),"")</f>
        <v>AA</v>
      </c>
      <c r="R2" s="9">
        <f t="shared" ref="R2:R65" si="1">IF(AND(F2&gt;=55,G2&gt;=50),_xlfn.RANK.EQ(G2,$G$2:$G$326,0),0)</f>
        <v>1</v>
      </c>
    </row>
    <row r="3" spans="1:34" x14ac:dyDescent="0.35">
      <c r="A3" s="3">
        <v>2</v>
      </c>
      <c r="B3" s="3">
        <v>75</v>
      </c>
      <c r="C3" s="3">
        <v>87</v>
      </c>
      <c r="D3" s="3" t="s">
        <v>34</v>
      </c>
      <c r="E3" s="16">
        <f t="shared" si="0"/>
        <v>75</v>
      </c>
      <c r="F3" s="16">
        <f t="shared" si="0"/>
        <v>87</v>
      </c>
      <c r="G3" s="9">
        <f t="shared" ref="G3:G66" si="2">(E3*0.4)+(F3*0.6)</f>
        <v>82.199999999999989</v>
      </c>
      <c r="H3" s="9">
        <f t="shared" ref="H3:H66" si="3">IF(AND(D3&lt;&gt;"",D3&lt;&gt;"GR"),(B3*0.4)+(D3*0.6),G3)</f>
        <v>82.199999999999989</v>
      </c>
      <c r="I3" s="9">
        <f t="shared" ref="I3:I66" si="4">IF(AND(G3&gt;=30,F3&gt;=40),G3,"")</f>
        <v>82.199999999999989</v>
      </c>
      <c r="J3" s="9" t="str">
        <f t="shared" ref="J3:J66" si="5">IF(I3&lt;&gt;"",IF(_xlfn.RANK.EQ(I3,$I$2:$I$326,0)&lt;=ROUND(COUNTIFS($G$2:$G$326,"&gt;=30",$F$2:$F$326,"&gt;=40")/100*$AD$9,0),"",G3),"")</f>
        <v/>
      </c>
      <c r="K3" s="9" t="str">
        <f t="shared" ref="K3:K66" si="6">IF(J3&lt;&gt;"",IF(_xlfn.RANK.EQ(J3,$J$2:$J$326,0)&lt;=ROUND(COUNTIFS($G$2:$G$326,"&gt;=30",$F$2:$F$326,"&gt;=40")/100*$AC$9,0),"",G3),"")</f>
        <v/>
      </c>
      <c r="L3" s="9" t="str">
        <f t="shared" ref="L3:L66" si="7">IF(K3&lt;&gt;"",IF(_xlfn.RANK.EQ(K3,$K$2:$K$326,0)&lt;=ROUND(COUNTIFS($G$2:$G$326,"&gt;=30",$F$2:$F$326,"&gt;=40")/100*$AB$9,0),"",G3),"")</f>
        <v/>
      </c>
      <c r="M3" s="9" t="str">
        <f t="shared" ref="M3:M66" si="8">IF(L3&lt;&gt;"",IF(_xlfn.RANK.EQ(L3,$L$2:$L$326,0)&lt;=ROUND(COUNTIFS($G$2:$G$326,"&gt;=30",$F$2:$F$326,"&gt;=40")/100*$AA$9,0),"",G3),"")</f>
        <v/>
      </c>
      <c r="N3" s="9" t="str">
        <f t="shared" ref="N3:N66" si="9">IF(M3&lt;&gt;"",IF(_xlfn.RANK.EQ(M3,$M$2:$M$326,0)&lt;=ROUND(COUNTIFS($G$2:$G$326,"&gt;=30",$F$2:$F$326,"&gt;=40")/100*$Z$9,0),"",G3),"")</f>
        <v/>
      </c>
      <c r="O3" s="9" t="str">
        <f t="shared" ref="O3:O66" si="10">IF(N3&lt;&gt;"",IF(_xlfn.RANK.EQ(N3,$N$2:$N$326,0)&lt;=ROUND(COUNTIFS($G$2:$G$326,"&gt;=30",$F$2:$F$326,"&gt;=40")/100*$Y$9,0),"",G3),"")</f>
        <v/>
      </c>
      <c r="P3" s="9" t="str">
        <f t="shared" ref="P3:P66" si="11">IF(C3&lt;&gt;"",IF(AND(F3&gt;=40,G3&gt;=30),IF(_xlfn.RANK.EQ(I3,$I$2:$I$326,0)&lt;=ROUND(COUNTIFS($G$2:$G$326,"&gt;=30",$F$2:$F$326,"&gt;=40")/100*$AD$9,0),$AD$8,IF(_xlfn.RANK.EQ(J3,$J$2:$J$326,0)&lt;=ROUND(COUNTIFS($G$2:$G$326,"&gt;=30",$F$2:$F$326,"&gt;=40")/100*$AC$9,0),$AC$8,IF(_xlfn.RANK.EQ(K3,$K$2:$K$326,0)&lt;=ROUND(COUNTIFS($G$2:$G$326,"&gt;=30",$F$2:$F$326,"&gt;=40")/100*$AB$9,0),$AB$8,IF(_xlfn.RANK.EQ(L3,$L$2:$L$326,0)&lt;=ROUND(COUNTIFS($G$2:$G$326,"&gt;=30",$F$2:$F$326,"&gt;=40")/100*$AA$9,0),$AA$8,IF(_xlfn.RANK.EQ(M3,$M$2:$M$326,0)&lt;=ROUND(COUNTIFS($G$2:$G$326,"&gt;=30",$F$2:$F$326,"&gt;=40")/100*$Z$9,0),$Z$8,IF(_xlfn.RANK.EQ(N3,$N$2:$N$326,0)&lt;=ROUND(COUNTIFS($G$2:$G$326,"&gt;=30",$F$2:$F$326,"&gt;=40")/100*$Y$9,0),$Y$8,$X$8)))))),IF(G3&gt;=$W$9,$W$8,$V$8)),"")</f>
        <v>AA</v>
      </c>
      <c r="Q3" s="9" t="str" cm="1">
        <f t="array" ref="Q3">IF(D3&lt;&gt;"",IF(D3&lt;&gt;"GR",IF(AND(D3&gt;=40,H3&gt;=30),_xlfn.IFS(H3&gt;=$AD$11,"AA",H3&gt;=$AC$11,"BA",H3&gt;=$AB$11,"BB",H3&gt;=$AA$11,"CB",H3&gt;=$Z$11,"CC",H3&gt;=$Y$11,"DC",H3&gt;=50,"DD"),IF(H3&gt;=$W$9,"FD","FF")),P3),"")</f>
        <v>AA</v>
      </c>
      <c r="R3" s="9">
        <f t="shared" si="1"/>
        <v>2</v>
      </c>
    </row>
    <row r="4" spans="1:34" x14ac:dyDescent="0.35">
      <c r="A4" s="3">
        <v>3</v>
      </c>
      <c r="B4" s="3">
        <v>70</v>
      </c>
      <c r="C4" s="3">
        <v>87</v>
      </c>
      <c r="D4" s="3" t="s">
        <v>34</v>
      </c>
      <c r="E4" s="16">
        <f t="shared" si="0"/>
        <v>70</v>
      </c>
      <c r="F4" s="16">
        <f t="shared" si="0"/>
        <v>87</v>
      </c>
      <c r="G4" s="9">
        <f t="shared" si="2"/>
        <v>80.199999999999989</v>
      </c>
      <c r="H4" s="9">
        <f t="shared" si="3"/>
        <v>80.199999999999989</v>
      </c>
      <c r="I4" s="9">
        <f t="shared" si="4"/>
        <v>80.199999999999989</v>
      </c>
      <c r="J4" s="9" t="str">
        <f t="shared" si="5"/>
        <v/>
      </c>
      <c r="K4" s="9" t="str">
        <f t="shared" si="6"/>
        <v/>
      </c>
      <c r="L4" s="9" t="str">
        <f t="shared" si="7"/>
        <v/>
      </c>
      <c r="M4" s="9" t="str">
        <f t="shared" si="8"/>
        <v/>
      </c>
      <c r="N4" s="9" t="str">
        <f t="shared" si="9"/>
        <v/>
      </c>
      <c r="O4" s="9" t="str">
        <f t="shared" si="10"/>
        <v/>
      </c>
      <c r="P4" s="9" t="str">
        <f t="shared" si="11"/>
        <v>AA</v>
      </c>
      <c r="Q4" s="9" t="str" cm="1">
        <f t="array" ref="Q4">IF(D4&lt;&gt;"",IF(D4&lt;&gt;"GR",IF(AND(D4&gt;=40,H4&gt;=30),_xlfn.IFS(H4&gt;=$AD$11,"AA",H4&gt;=$AC$11,"BA",H4&gt;=$AB$11,"BB",H4&gt;=$AA$11,"CB",H4&gt;=$Z$11,"CC",H4&gt;=$Y$11,"DC",H4&gt;=50,"DD"),IF(H4&gt;=$W$9,"FD","FF")),P4),"")</f>
        <v>AA</v>
      </c>
      <c r="R4" s="9">
        <f t="shared" si="1"/>
        <v>3</v>
      </c>
      <c r="S4" s="31"/>
      <c r="T4" s="31"/>
      <c r="U4" s="31"/>
      <c r="V4" s="9" t="s">
        <v>11</v>
      </c>
      <c r="W4" s="9" t="s">
        <v>12</v>
      </c>
      <c r="X4" s="9" t="s">
        <v>6</v>
      </c>
      <c r="Y4" s="9" t="s">
        <v>5</v>
      </c>
      <c r="Z4" s="9" t="s">
        <v>4</v>
      </c>
      <c r="AA4" s="9" t="s">
        <v>3</v>
      </c>
      <c r="AB4" s="9" t="s">
        <v>2</v>
      </c>
      <c r="AC4" s="9" t="s">
        <v>1</v>
      </c>
      <c r="AD4" s="9" t="s">
        <v>0</v>
      </c>
      <c r="AE4" s="9" t="s">
        <v>27</v>
      </c>
      <c r="AF4" s="9" t="s">
        <v>28</v>
      </c>
      <c r="AG4" s="32" t="s">
        <v>29</v>
      </c>
      <c r="AH4" s="33"/>
    </row>
    <row r="5" spans="1:34" x14ac:dyDescent="0.35">
      <c r="A5" s="3">
        <v>4</v>
      </c>
      <c r="B5" s="3">
        <v>62</v>
      </c>
      <c r="C5" s="3">
        <v>92</v>
      </c>
      <c r="D5" s="3" t="s">
        <v>34</v>
      </c>
      <c r="E5" s="16">
        <f t="shared" si="0"/>
        <v>62</v>
      </c>
      <c r="F5" s="16">
        <f t="shared" si="0"/>
        <v>92</v>
      </c>
      <c r="G5" s="9">
        <f t="shared" si="2"/>
        <v>80</v>
      </c>
      <c r="H5" s="9">
        <f t="shared" si="3"/>
        <v>80</v>
      </c>
      <c r="I5" s="9">
        <f t="shared" si="4"/>
        <v>80</v>
      </c>
      <c r="J5" s="9" t="str">
        <f t="shared" si="5"/>
        <v/>
      </c>
      <c r="K5" s="9" t="str">
        <f t="shared" si="6"/>
        <v/>
      </c>
      <c r="L5" s="9" t="str">
        <f t="shared" si="7"/>
        <v/>
      </c>
      <c r="M5" s="9" t="str">
        <f t="shared" si="8"/>
        <v/>
      </c>
      <c r="N5" s="9" t="str">
        <f t="shared" si="9"/>
        <v/>
      </c>
      <c r="O5" s="9" t="str">
        <f t="shared" si="10"/>
        <v/>
      </c>
      <c r="P5" s="9" t="str">
        <f t="shared" si="11"/>
        <v>AA</v>
      </c>
      <c r="Q5" s="9" t="str" cm="1">
        <f t="array" ref="Q5">IF(D5&lt;&gt;"",IF(D5&lt;&gt;"GR",IF(AND(D5&gt;=40,H5&gt;=30),_xlfn.IFS(H5&gt;=$AD$11,"AA",H5&gt;=$AC$11,"BA",H5&gt;=$AB$11,"BB",H5&gt;=$AA$11,"CB",H5&gt;=$Z$11,"CC",H5&gt;=$Y$11,"DC",H5&gt;=50,"DD"),IF(H5&gt;=$W$9,"FD","FF")),P5),"")</f>
        <v>AA</v>
      </c>
      <c r="R5" s="9">
        <f t="shared" si="1"/>
        <v>4</v>
      </c>
      <c r="S5" s="31" t="s">
        <v>59</v>
      </c>
      <c r="T5" s="31"/>
      <c r="U5" s="31"/>
      <c r="V5" s="14">
        <f>COUNTIFS($P$2:$P$326,"&lt;&gt;""",$P$2:$P$326,"FF")</f>
        <v>83</v>
      </c>
      <c r="W5" s="14">
        <f>COUNTIFS($P$2:$P$326,"&lt;&gt;""",$P$2:$P$326,"FD")</f>
        <v>42</v>
      </c>
      <c r="X5" s="14">
        <f>COUNTIFS($P$2:$P$326,"&lt;&gt;""",$P$2:$P$326,"DD")</f>
        <v>15</v>
      </c>
      <c r="Y5" s="14">
        <f>COUNTIFS($P$2:$P$326,"&lt;&gt;""",$P$2:$P$326,"DC")</f>
        <v>24</v>
      </c>
      <c r="Z5" s="14">
        <f>COUNTIFS($P$2:$P$326,"&lt;&gt;""",$P$2:$P$326,"CC")</f>
        <v>36</v>
      </c>
      <c r="AA5" s="14">
        <f>COUNTIFS($P$2:$P$326,"&lt;&gt;""",$P$2:$P$326,"CB")</f>
        <v>45</v>
      </c>
      <c r="AB5" s="14">
        <f>COUNTIFS($P$2:$P$326,"&lt;&gt;""",$P$2:$P$326,"BB")</f>
        <v>36</v>
      </c>
      <c r="AC5" s="14">
        <f>COUNTIFS($P$2:$P$326,"&lt;&gt;""",$P$2:$P$326,"BA")</f>
        <v>23</v>
      </c>
      <c r="AD5" s="14">
        <f>COUNTIFS($P$2:$P$326,"&lt;&gt;""",$P$2:$P$326,"AA")</f>
        <v>9</v>
      </c>
      <c r="AE5" s="9">
        <f>X5+Y5+Z5+AA5+AB5+AC5+AD5</f>
        <v>188</v>
      </c>
      <c r="AF5" s="14">
        <f>V5+W5</f>
        <v>125</v>
      </c>
      <c r="AG5" s="31">
        <f>AE5+AF5</f>
        <v>313</v>
      </c>
      <c r="AH5" s="31"/>
    </row>
    <row r="6" spans="1:34" x14ac:dyDescent="0.35">
      <c r="A6" s="3">
        <v>5</v>
      </c>
      <c r="B6" s="3">
        <v>63</v>
      </c>
      <c r="C6" s="3">
        <v>89</v>
      </c>
      <c r="D6" s="3" t="s">
        <v>34</v>
      </c>
      <c r="E6" s="16">
        <f t="shared" si="0"/>
        <v>63</v>
      </c>
      <c r="F6" s="16">
        <f t="shared" si="0"/>
        <v>89</v>
      </c>
      <c r="G6" s="9">
        <f t="shared" si="2"/>
        <v>78.599999999999994</v>
      </c>
      <c r="H6" s="9">
        <f t="shared" si="3"/>
        <v>78.599999999999994</v>
      </c>
      <c r="I6" s="9">
        <f t="shared" si="4"/>
        <v>78.599999999999994</v>
      </c>
      <c r="J6" s="9" t="str">
        <f t="shared" si="5"/>
        <v/>
      </c>
      <c r="K6" s="9" t="str">
        <f t="shared" si="6"/>
        <v/>
      </c>
      <c r="L6" s="9" t="str">
        <f t="shared" si="7"/>
        <v/>
      </c>
      <c r="M6" s="9" t="str">
        <f t="shared" si="8"/>
        <v/>
      </c>
      <c r="N6" s="9" t="str">
        <f t="shared" si="9"/>
        <v/>
      </c>
      <c r="O6" s="9" t="str">
        <f t="shared" si="10"/>
        <v/>
      </c>
      <c r="P6" s="9" t="str">
        <f t="shared" si="11"/>
        <v>AA</v>
      </c>
      <c r="Q6" s="9" t="str" cm="1">
        <f t="array" ref="Q6">IF(D6&lt;&gt;"",IF(D6&lt;&gt;"GR",IF(AND(D6&gt;=40,H6&gt;=30),_xlfn.IFS(H6&gt;=$AD$11,"AA",H6&gt;=$AC$11,"BA",H6&gt;=$AB$11,"BB",H6&gt;=$AA$11,"CB",H6&gt;=$Z$11,"CC",H6&gt;=$Y$11,"DC",H6&gt;=50,"DD"),IF(H6&gt;=$W$9,"FD","FF")),P6),"")</f>
        <v>AA</v>
      </c>
      <c r="R6" s="9">
        <f t="shared" si="1"/>
        <v>5</v>
      </c>
      <c r="S6" s="31" t="s">
        <v>60</v>
      </c>
      <c r="T6" s="31"/>
      <c r="U6" s="31"/>
      <c r="V6" s="14">
        <f>COUNTIFS($Q$2:$Q$326,"&lt;&gt;""",$Q$2:$Q$326,"FF")</f>
        <v>63</v>
      </c>
      <c r="W6" s="14">
        <f>COUNTIFS($Q$2:$Q$326,"&lt;&gt;""",$Q$2:$Q$326,"FD")</f>
        <v>28</v>
      </c>
      <c r="X6" s="14">
        <f>COUNTIFS($Q$2:$Q$326,"&lt;&gt;""",$Q$2:$Q$326,"DD")</f>
        <v>15</v>
      </c>
      <c r="Y6" s="14">
        <f>COUNTIFS($Q$2:$Q$326,"&lt;&gt;""",$Q$2:$Q$326,"DC")</f>
        <v>31</v>
      </c>
      <c r="Z6" s="14">
        <f>COUNTIFS($Q$2:$Q$326,"&lt;&gt;""",$Q$2:$Q$326,"CC")</f>
        <v>47</v>
      </c>
      <c r="AA6" s="14">
        <f>COUNTIFS($Q$2:$Q$326,"&lt;&gt;""",$Q$2:$Q$326,"CB")</f>
        <v>52</v>
      </c>
      <c r="AB6" s="14">
        <f>COUNTIFS($Q$2:$Q$326,"&lt;&gt;""",$Q$2:$Q$326,"BB")</f>
        <v>37</v>
      </c>
      <c r="AC6" s="14">
        <f>COUNTIFS($Q$2:$Q$326,"&lt;&gt;""",$Q$2:$Q$326,"BA")</f>
        <v>23</v>
      </c>
      <c r="AD6" s="14">
        <f>COUNTIFS($Q$2:$Q$326,"&lt;&gt;""",$Q$2:$Q$326,"AA")</f>
        <v>9</v>
      </c>
      <c r="AE6" s="9">
        <f>X6+Y6+Z6+AA6+AB6+AC6+AD6</f>
        <v>214</v>
      </c>
      <c r="AF6" s="14">
        <f>V6+W6</f>
        <v>91</v>
      </c>
      <c r="AG6" s="31">
        <f>AE6+AF6</f>
        <v>305</v>
      </c>
      <c r="AH6" s="31"/>
    </row>
    <row r="7" spans="1:34" x14ac:dyDescent="0.35">
      <c r="A7" s="3">
        <v>6</v>
      </c>
      <c r="B7" s="3">
        <v>68</v>
      </c>
      <c r="C7" s="3">
        <v>82</v>
      </c>
      <c r="D7" s="3" t="s">
        <v>34</v>
      </c>
      <c r="E7" s="16">
        <f t="shared" si="0"/>
        <v>68</v>
      </c>
      <c r="F7" s="16">
        <f t="shared" si="0"/>
        <v>82</v>
      </c>
      <c r="G7" s="9">
        <f t="shared" si="2"/>
        <v>76.400000000000006</v>
      </c>
      <c r="H7" s="9">
        <f t="shared" si="3"/>
        <v>76.400000000000006</v>
      </c>
      <c r="I7" s="9">
        <f t="shared" si="4"/>
        <v>76.400000000000006</v>
      </c>
      <c r="J7" s="9" t="str">
        <f t="shared" si="5"/>
        <v/>
      </c>
      <c r="K7" s="9" t="str">
        <f t="shared" si="6"/>
        <v/>
      </c>
      <c r="L7" s="9" t="str">
        <f t="shared" si="7"/>
        <v/>
      </c>
      <c r="M7" s="9" t="str">
        <f t="shared" si="8"/>
        <v/>
      </c>
      <c r="N7" s="9" t="str">
        <f t="shared" si="9"/>
        <v/>
      </c>
      <c r="O7" s="9" t="str">
        <f t="shared" si="10"/>
        <v/>
      </c>
      <c r="P7" s="9" t="str">
        <f t="shared" si="11"/>
        <v>AA</v>
      </c>
      <c r="Q7" s="9" t="str" cm="1">
        <f t="array" ref="Q7">IF(D7&lt;&gt;"",IF(D7&lt;&gt;"GR",IF(AND(D7&gt;=40,H7&gt;=30),_xlfn.IFS(H7&gt;=$AD$11,"AA",H7&gt;=$AC$11,"BA",H7&gt;=$AB$11,"BB",H7&gt;=$AA$11,"CB",H7&gt;=$Z$11,"CC",H7&gt;=$Y$11,"DC",H7&gt;=50,"DD"),IF(H7&gt;=$W$9,"FD","FF")),P7),"")</f>
        <v>AA</v>
      </c>
      <c r="R7" s="9">
        <f t="shared" si="1"/>
        <v>6</v>
      </c>
    </row>
    <row r="8" spans="1:34" x14ac:dyDescent="0.35">
      <c r="A8" s="3">
        <v>7</v>
      </c>
      <c r="B8" s="3">
        <v>68</v>
      </c>
      <c r="C8" s="3">
        <v>79</v>
      </c>
      <c r="D8" s="3" t="s">
        <v>34</v>
      </c>
      <c r="E8" s="16">
        <f t="shared" si="0"/>
        <v>68</v>
      </c>
      <c r="F8" s="16">
        <f t="shared" si="0"/>
        <v>79</v>
      </c>
      <c r="G8" s="9">
        <f t="shared" si="2"/>
        <v>74.599999999999994</v>
      </c>
      <c r="H8" s="9">
        <f t="shared" si="3"/>
        <v>74.599999999999994</v>
      </c>
      <c r="I8" s="9">
        <f t="shared" si="4"/>
        <v>74.599999999999994</v>
      </c>
      <c r="J8" s="9" t="str">
        <f t="shared" si="5"/>
        <v/>
      </c>
      <c r="K8" s="9" t="str">
        <f t="shared" si="6"/>
        <v/>
      </c>
      <c r="L8" s="9" t="str">
        <f t="shared" si="7"/>
        <v/>
      </c>
      <c r="M8" s="9" t="str">
        <f t="shared" si="8"/>
        <v/>
      </c>
      <c r="N8" s="9" t="str">
        <f t="shared" si="9"/>
        <v/>
      </c>
      <c r="O8" s="9" t="str">
        <f t="shared" si="10"/>
        <v/>
      </c>
      <c r="P8" s="9" t="str">
        <f t="shared" si="11"/>
        <v>AA</v>
      </c>
      <c r="Q8" s="9" t="str" cm="1">
        <f t="array" ref="Q8">IF(D8&lt;&gt;"",IF(D8&lt;&gt;"GR",IF(AND(D8&gt;=40,H8&gt;=30),_xlfn.IFS(H8&gt;=$AD$11,"AA",H8&gt;=$AC$11,"BA",H8&gt;=$AB$11,"BB",H8&gt;=$AA$11,"CB",H8&gt;=$Z$11,"CC",H8&gt;=$Y$11,"DC",H8&gt;=50,"DD"),IF(H8&gt;=$W$9,"FD","FF")),P8),"")</f>
        <v>AA</v>
      </c>
      <c r="R8" s="9">
        <f t="shared" si="1"/>
        <v>7</v>
      </c>
      <c r="S8" s="31" t="s">
        <v>54</v>
      </c>
      <c r="T8" s="31"/>
      <c r="U8" s="31"/>
      <c r="V8" s="9" t="s">
        <v>11</v>
      </c>
      <c r="W8" s="9" t="s">
        <v>12</v>
      </c>
      <c r="X8" s="9" t="s">
        <v>6</v>
      </c>
      <c r="Y8" s="9" t="s">
        <v>5</v>
      </c>
      <c r="Z8" s="9" t="s">
        <v>4</v>
      </c>
      <c r="AA8" s="9" t="s">
        <v>3</v>
      </c>
      <c r="AB8" s="9" t="s">
        <v>2</v>
      </c>
      <c r="AC8" s="9" t="s">
        <v>1</v>
      </c>
      <c r="AD8" s="9" t="s">
        <v>0</v>
      </c>
    </row>
    <row r="9" spans="1:34" x14ac:dyDescent="0.35">
      <c r="A9" s="3">
        <v>8</v>
      </c>
      <c r="B9" s="3">
        <v>66</v>
      </c>
      <c r="C9" s="3">
        <v>80</v>
      </c>
      <c r="D9" s="3" t="s">
        <v>34</v>
      </c>
      <c r="E9" s="16">
        <f t="shared" si="0"/>
        <v>66</v>
      </c>
      <c r="F9" s="16">
        <f t="shared" si="0"/>
        <v>80</v>
      </c>
      <c r="G9" s="9">
        <f t="shared" si="2"/>
        <v>74.400000000000006</v>
      </c>
      <c r="H9" s="9">
        <f t="shared" si="3"/>
        <v>74.400000000000006</v>
      </c>
      <c r="I9" s="9">
        <f t="shared" si="4"/>
        <v>74.400000000000006</v>
      </c>
      <c r="J9" s="9" t="str">
        <f t="shared" si="5"/>
        <v/>
      </c>
      <c r="K9" s="9" t="str">
        <f t="shared" si="6"/>
        <v/>
      </c>
      <c r="L9" s="9" t="str">
        <f t="shared" si="7"/>
        <v/>
      </c>
      <c r="M9" s="9" t="str">
        <f t="shared" si="8"/>
        <v/>
      </c>
      <c r="N9" s="9" t="str">
        <f t="shared" si="9"/>
        <v/>
      </c>
      <c r="O9" s="9" t="str">
        <f t="shared" si="10"/>
        <v/>
      </c>
      <c r="P9" s="9" t="str">
        <f t="shared" si="11"/>
        <v>AA</v>
      </c>
      <c r="Q9" s="9" t="str" cm="1">
        <f t="array" ref="Q9">IF(D9&lt;&gt;"",IF(D9&lt;&gt;"GR",IF(AND(D9&gt;=40,H9&gt;=30),_xlfn.IFS(H9&gt;=$AD$11,"AA",H9&gt;=$AC$11,"BA",H9&gt;=$AB$11,"BB",H9&gt;=$AA$11,"CB",H9&gt;=$Z$11,"CC",H9&gt;=$Y$11,"DC",H9&gt;=50,"DD"),IF(H9&gt;=$W$9,"FD","FF")),P9),"")</f>
        <v>AA</v>
      </c>
      <c r="R9" s="9">
        <f t="shared" si="1"/>
        <v>8</v>
      </c>
      <c r="S9" s="31" t="s">
        <v>62</v>
      </c>
      <c r="T9" s="31"/>
      <c r="U9" s="31"/>
      <c r="V9" s="20">
        <v>0</v>
      </c>
      <c r="W9" s="20">
        <v>20</v>
      </c>
      <c r="X9" s="20">
        <v>8</v>
      </c>
      <c r="Y9" s="20">
        <v>13</v>
      </c>
      <c r="Z9" s="20">
        <v>19</v>
      </c>
      <c r="AA9" s="20">
        <v>24</v>
      </c>
      <c r="AB9" s="20">
        <v>19</v>
      </c>
      <c r="AC9" s="20">
        <v>12</v>
      </c>
      <c r="AD9" s="20">
        <v>5</v>
      </c>
      <c r="AE9" s="24">
        <f>SUM(X9:AD9)</f>
        <v>100</v>
      </c>
    </row>
    <row r="10" spans="1:34" x14ac:dyDescent="0.35">
      <c r="A10" s="3">
        <v>9</v>
      </c>
      <c r="B10" s="3">
        <v>51</v>
      </c>
      <c r="C10" s="3">
        <v>90</v>
      </c>
      <c r="D10" s="3" t="s">
        <v>34</v>
      </c>
      <c r="E10" s="16">
        <f t="shared" si="0"/>
        <v>51</v>
      </c>
      <c r="F10" s="16">
        <f t="shared" si="0"/>
        <v>90</v>
      </c>
      <c r="G10" s="9">
        <f t="shared" si="2"/>
        <v>74.400000000000006</v>
      </c>
      <c r="H10" s="9">
        <f t="shared" si="3"/>
        <v>74.400000000000006</v>
      </c>
      <c r="I10" s="9">
        <f t="shared" si="4"/>
        <v>74.400000000000006</v>
      </c>
      <c r="J10" s="9" t="str">
        <f t="shared" si="5"/>
        <v/>
      </c>
      <c r="K10" s="9" t="str">
        <f t="shared" si="6"/>
        <v/>
      </c>
      <c r="L10" s="9" t="str">
        <f t="shared" si="7"/>
        <v/>
      </c>
      <c r="M10" s="9" t="str">
        <f t="shared" si="8"/>
        <v/>
      </c>
      <c r="N10" s="9" t="str">
        <f t="shared" si="9"/>
        <v/>
      </c>
      <c r="O10" s="9" t="str">
        <f t="shared" si="10"/>
        <v/>
      </c>
      <c r="P10" s="9" t="str">
        <f t="shared" si="11"/>
        <v>AA</v>
      </c>
      <c r="Q10" s="9" t="str" cm="1">
        <f t="array" ref="Q10">IF(D10&lt;&gt;"",IF(D10&lt;&gt;"GR",IF(AND(D10&gt;=40,H10&gt;=30),_xlfn.IFS(H10&gt;=$AD$11,"AA",H10&gt;=$AC$11,"BA",H10&gt;=$AB$11,"BB",H10&gt;=$AA$11,"CB",H10&gt;=$Z$11,"CC",H10&gt;=$Y$11,"DC",H10&gt;=50,"DD"),IF(H10&gt;=$W$9,"FD","FF")),P10),"")</f>
        <v>AA</v>
      </c>
      <c r="R10" s="9">
        <f t="shared" si="1"/>
        <v>8</v>
      </c>
      <c r="S10" s="31" t="s">
        <v>61</v>
      </c>
      <c r="T10" s="31"/>
      <c r="U10" s="31"/>
      <c r="V10" s="4" cm="1">
        <f t="array" ref="V10">MAX(IF($P$2:$P$331="FF",$G$2:$G$331))</f>
        <v>19.399999999999999</v>
      </c>
      <c r="W10" s="4" cm="1">
        <f t="array" ref="W10">MAX(IF($P$2:$P$331="FD",$G$2:$G$331))</f>
        <v>38.799999999999997</v>
      </c>
      <c r="X10" s="4" cm="1">
        <f t="array" ref="X10">MAX(IF($P$2:$P$331="DD",$G$2:$G$331))</f>
        <v>35.200000000000003</v>
      </c>
      <c r="Y10" s="4" cm="1">
        <f t="array" ref="Y10">MAX(IF($P$2:$P$331="DC",$G$2:$G$331))</f>
        <v>39.799999999999997</v>
      </c>
      <c r="Z10" s="4" cm="1">
        <f t="array" ref="Z10">MAX(IF($P$2:$P$331="CC",$G$2:$G$331))</f>
        <v>47</v>
      </c>
      <c r="AA10" s="4" cm="1">
        <f t="array" ref="AA10">MAX(IF($P$2:$P$331="CB",$G$2:$G$331))</f>
        <v>54</v>
      </c>
      <c r="AB10" s="4" cm="1">
        <f t="array" ref="AB10">MAX(IF($P$2:$P$331="BB",$G$2:$G$331))</f>
        <v>63.2</v>
      </c>
      <c r="AC10" s="4" cm="1">
        <f t="array" ref="AC10">MAX(IF($P$2:$P$331="BA",$G$2:$G$331))</f>
        <v>73.8</v>
      </c>
      <c r="AD10" s="4" cm="1">
        <f t="array" ref="AD10">MAX(IF($P$2:$P$331="AA",$G$2:$G$331))</f>
        <v>84</v>
      </c>
    </row>
    <row r="11" spans="1:34" x14ac:dyDescent="0.35">
      <c r="A11" s="3">
        <v>10</v>
      </c>
      <c r="B11" s="3">
        <v>57</v>
      </c>
      <c r="C11" s="3">
        <v>85</v>
      </c>
      <c r="D11" s="3" t="s">
        <v>34</v>
      </c>
      <c r="E11" s="16">
        <f t="shared" si="0"/>
        <v>57</v>
      </c>
      <c r="F11" s="16">
        <f t="shared" si="0"/>
        <v>85</v>
      </c>
      <c r="G11" s="9">
        <f t="shared" si="2"/>
        <v>73.8</v>
      </c>
      <c r="H11" s="9">
        <f t="shared" si="3"/>
        <v>73.8</v>
      </c>
      <c r="I11" s="9">
        <f t="shared" si="4"/>
        <v>73.8</v>
      </c>
      <c r="J11" s="9">
        <f t="shared" si="5"/>
        <v>73.8</v>
      </c>
      <c r="K11" s="9" t="str">
        <f t="shared" si="6"/>
        <v/>
      </c>
      <c r="L11" s="9" t="str">
        <f t="shared" si="7"/>
        <v/>
      </c>
      <c r="M11" s="9" t="str">
        <f t="shared" si="8"/>
        <v/>
      </c>
      <c r="N11" s="9" t="str">
        <f t="shared" si="9"/>
        <v/>
      </c>
      <c r="O11" s="9" t="str">
        <f t="shared" si="10"/>
        <v/>
      </c>
      <c r="P11" s="9" t="str">
        <f t="shared" si="11"/>
        <v>BA</v>
      </c>
      <c r="Q11" s="9" t="str" cm="1">
        <f t="array" ref="Q11">IF(D11&lt;&gt;"",IF(D11&lt;&gt;"GR",IF(AND(D11&gt;=40,H11&gt;=30),_xlfn.IFS(H11&gt;=$AD$11,"AA",H11&gt;=$AC$11,"BA",H11&gt;=$AB$11,"BB",H11&gt;=$AA$11,"CB",H11&gt;=$Z$11,"CC",H11&gt;=$Y$11,"DC",H11&gt;=50,"DD"),IF(H11&gt;=$W$9,"FD","FF")),P11),"")</f>
        <v>BA</v>
      </c>
      <c r="R11" s="9">
        <f t="shared" si="1"/>
        <v>10</v>
      </c>
      <c r="S11" s="31" t="s">
        <v>58</v>
      </c>
      <c r="T11" s="31"/>
      <c r="U11" s="31"/>
      <c r="V11" s="20" cm="1">
        <f t="array" ref="V11">MIN(IF($P$2:$P$331="FF",$G$2:$G$331))</f>
        <v>0</v>
      </c>
      <c r="W11" s="20" cm="1">
        <f t="array" ref="W11">MIN(IF($P$2:$P$331="FD",$G$2:$G$331))</f>
        <v>20</v>
      </c>
      <c r="X11" s="20" cm="1">
        <f t="array" ref="X11">MIN(IF($P$2:$P$331="DD",$G$2:$G$331))</f>
        <v>30.2</v>
      </c>
      <c r="Y11" s="20" cm="1">
        <f t="array" ref="Y11">MIN(IF($P$2:$P$331="DC",$G$2:$G$331))</f>
        <v>35.4</v>
      </c>
      <c r="Z11" s="20" cm="1">
        <f t="array" ref="Z11">MIN(IF($P$2:$P$331="CC",$G$2:$G$331))</f>
        <v>40.200000000000003</v>
      </c>
      <c r="AA11" s="20" cm="1">
        <f t="array" ref="AA11">MIN(IF($P$2:$P$331="CB",$G$2:$G$331))</f>
        <v>47.199999999999996</v>
      </c>
      <c r="AB11" s="20" cm="1">
        <f t="array" ref="AB11">MIN(IF($P$2:$P$331="BB",$G$2:$G$331))</f>
        <v>54.399999999999991</v>
      </c>
      <c r="AC11" s="20" cm="1">
        <f t="array" ref="AC11">MIN(IF($P$2:$P$331="BA",$G$2:$G$331))</f>
        <v>63.400000000000006</v>
      </c>
      <c r="AD11" s="20" cm="1">
        <f t="array" ref="AD11">MIN(IF($P$2:$P$331="AA",$G$2:$G$331))</f>
        <v>74.400000000000006</v>
      </c>
    </row>
    <row r="12" spans="1:34" x14ac:dyDescent="0.35">
      <c r="A12" s="3">
        <v>11</v>
      </c>
      <c r="B12" s="3">
        <v>60</v>
      </c>
      <c r="C12" s="3">
        <v>83</v>
      </c>
      <c r="D12" s="3" t="s">
        <v>34</v>
      </c>
      <c r="E12" s="16">
        <f t="shared" si="0"/>
        <v>60</v>
      </c>
      <c r="F12" s="16">
        <f t="shared" si="0"/>
        <v>83</v>
      </c>
      <c r="G12" s="9">
        <f t="shared" si="2"/>
        <v>73.8</v>
      </c>
      <c r="H12" s="9">
        <f t="shared" si="3"/>
        <v>73.8</v>
      </c>
      <c r="I12" s="9">
        <f t="shared" si="4"/>
        <v>73.8</v>
      </c>
      <c r="J12" s="9">
        <f t="shared" si="5"/>
        <v>73.8</v>
      </c>
      <c r="K12" s="9" t="str">
        <f t="shared" si="6"/>
        <v/>
      </c>
      <c r="L12" s="9" t="str">
        <f t="shared" si="7"/>
        <v/>
      </c>
      <c r="M12" s="9" t="str">
        <f t="shared" si="8"/>
        <v/>
      </c>
      <c r="N12" s="9" t="str">
        <f t="shared" si="9"/>
        <v/>
      </c>
      <c r="O12" s="9" t="str">
        <f t="shared" si="10"/>
        <v/>
      </c>
      <c r="P12" s="9" t="str">
        <f t="shared" si="11"/>
        <v>BA</v>
      </c>
      <c r="Q12" s="9" t="str" cm="1">
        <f t="array" ref="Q12">IF(D12&lt;&gt;"",IF(D12&lt;&gt;"GR",IF(AND(D12&gt;=40,H12&gt;=30),_xlfn.IFS(H12&gt;=$AD$11,"AA",H12&gt;=$AC$11,"BA",H12&gt;=$AB$11,"BB",H12&gt;=$AA$11,"CB",H12&gt;=$Z$11,"CC",H12&gt;=$Y$11,"DC",H12&gt;=50,"DD"),IF(H12&gt;=$W$9,"FD","FF")),P12),"")</f>
        <v>BA</v>
      </c>
      <c r="R12" s="9">
        <f t="shared" si="1"/>
        <v>10</v>
      </c>
    </row>
    <row r="13" spans="1:34" x14ac:dyDescent="0.35">
      <c r="A13" s="3">
        <v>12</v>
      </c>
      <c r="B13" s="3">
        <v>56</v>
      </c>
      <c r="C13" s="3">
        <v>83</v>
      </c>
      <c r="D13" s="3" t="s">
        <v>34</v>
      </c>
      <c r="E13" s="16">
        <f t="shared" si="0"/>
        <v>56</v>
      </c>
      <c r="F13" s="16">
        <f t="shared" si="0"/>
        <v>83</v>
      </c>
      <c r="G13" s="9">
        <f t="shared" si="2"/>
        <v>72.2</v>
      </c>
      <c r="H13" s="9">
        <f t="shared" si="3"/>
        <v>72.2</v>
      </c>
      <c r="I13" s="9">
        <f t="shared" si="4"/>
        <v>72.2</v>
      </c>
      <c r="J13" s="9">
        <f t="shared" si="5"/>
        <v>72.2</v>
      </c>
      <c r="K13" s="9" t="str">
        <f t="shared" si="6"/>
        <v/>
      </c>
      <c r="L13" s="9" t="str">
        <f t="shared" si="7"/>
        <v/>
      </c>
      <c r="M13" s="9" t="str">
        <f t="shared" si="8"/>
        <v/>
      </c>
      <c r="N13" s="9" t="str">
        <f t="shared" si="9"/>
        <v/>
      </c>
      <c r="O13" s="9" t="str">
        <f t="shared" si="10"/>
        <v/>
      </c>
      <c r="P13" s="9" t="str">
        <f t="shared" si="11"/>
        <v>BA</v>
      </c>
      <c r="Q13" s="9" t="str" cm="1">
        <f t="array" ref="Q13">IF(D13&lt;&gt;"",IF(D13&lt;&gt;"GR",IF(AND(D13&gt;=40,H13&gt;=30),_xlfn.IFS(H13&gt;=$AD$11,"AA",H13&gt;=$AC$11,"BA",H13&gt;=$AB$11,"BB",H13&gt;=$AA$11,"CB",H13&gt;=$Z$11,"CC",H13&gt;=$Y$11,"DC",H13&gt;=50,"DD"),IF(H13&gt;=$W$9,"FD","FF")),P13),"")</f>
        <v>BA</v>
      </c>
      <c r="R13" s="9">
        <f t="shared" si="1"/>
        <v>12</v>
      </c>
      <c r="AF13" s="1"/>
      <c r="AG13" s="1"/>
      <c r="AH13" s="1"/>
    </row>
    <row r="14" spans="1:34" x14ac:dyDescent="0.35">
      <c r="A14" s="3">
        <v>13</v>
      </c>
      <c r="B14" s="3">
        <v>52</v>
      </c>
      <c r="C14" s="3">
        <v>85</v>
      </c>
      <c r="D14" s="3" t="s">
        <v>34</v>
      </c>
      <c r="E14" s="16">
        <f t="shared" si="0"/>
        <v>52</v>
      </c>
      <c r="F14" s="16">
        <f t="shared" si="0"/>
        <v>85</v>
      </c>
      <c r="G14" s="9">
        <f t="shared" si="2"/>
        <v>71.8</v>
      </c>
      <c r="H14" s="9">
        <f t="shared" si="3"/>
        <v>71.8</v>
      </c>
      <c r="I14" s="9">
        <f t="shared" si="4"/>
        <v>71.8</v>
      </c>
      <c r="J14" s="9">
        <f t="shared" si="5"/>
        <v>71.8</v>
      </c>
      <c r="K14" s="9" t="str">
        <f t="shared" si="6"/>
        <v/>
      </c>
      <c r="L14" s="9" t="str">
        <f t="shared" si="7"/>
        <v/>
      </c>
      <c r="M14" s="9" t="str">
        <f t="shared" si="8"/>
        <v/>
      </c>
      <c r="N14" s="9" t="str">
        <f t="shared" si="9"/>
        <v/>
      </c>
      <c r="O14" s="9" t="str">
        <f t="shared" si="10"/>
        <v/>
      </c>
      <c r="P14" s="9" t="str">
        <f t="shared" si="11"/>
        <v>BA</v>
      </c>
      <c r="Q14" s="9" t="str" cm="1">
        <f t="array" ref="Q14">IF(D14&lt;&gt;"",IF(D14&lt;&gt;"GR",IF(AND(D14&gt;=40,H14&gt;=30),_xlfn.IFS(H14&gt;=$AD$11,"AA",H14&gt;=$AC$11,"BA",H14&gt;=$AB$11,"BB",H14&gt;=$AA$11,"CB",H14&gt;=$Z$11,"CC",H14&gt;=$Y$11,"DC",H14&gt;=50,"DD"),IF(H14&gt;=$W$9,"FD","FF")),P14),"")</f>
        <v>BA</v>
      </c>
      <c r="R14" s="9">
        <f t="shared" si="1"/>
        <v>13</v>
      </c>
    </row>
    <row r="15" spans="1:34" x14ac:dyDescent="0.35">
      <c r="A15" s="3">
        <v>14</v>
      </c>
      <c r="B15" s="3">
        <v>57</v>
      </c>
      <c r="C15" s="3">
        <v>81</v>
      </c>
      <c r="D15" s="3" t="s">
        <v>34</v>
      </c>
      <c r="E15" s="16">
        <f t="shared" si="0"/>
        <v>57</v>
      </c>
      <c r="F15" s="16">
        <f t="shared" si="0"/>
        <v>81</v>
      </c>
      <c r="G15" s="9">
        <f t="shared" si="2"/>
        <v>71.400000000000006</v>
      </c>
      <c r="H15" s="9">
        <f t="shared" si="3"/>
        <v>71.400000000000006</v>
      </c>
      <c r="I15" s="9">
        <f t="shared" si="4"/>
        <v>71.400000000000006</v>
      </c>
      <c r="J15" s="9">
        <f t="shared" si="5"/>
        <v>71.400000000000006</v>
      </c>
      <c r="K15" s="9" t="str">
        <f t="shared" si="6"/>
        <v/>
      </c>
      <c r="L15" s="9" t="str">
        <f t="shared" si="7"/>
        <v/>
      </c>
      <c r="M15" s="9" t="str">
        <f t="shared" si="8"/>
        <v/>
      </c>
      <c r="N15" s="9" t="str">
        <f t="shared" si="9"/>
        <v/>
      </c>
      <c r="O15" s="9" t="str">
        <f t="shared" si="10"/>
        <v/>
      </c>
      <c r="P15" s="9" t="str">
        <f t="shared" si="11"/>
        <v>BA</v>
      </c>
      <c r="Q15" s="9" t="str" cm="1">
        <f t="array" ref="Q15">IF(D15&lt;&gt;"",IF(D15&lt;&gt;"GR",IF(AND(D15&gt;=40,H15&gt;=30),_xlfn.IFS(H15&gt;=$AD$11,"AA",H15&gt;=$AC$11,"BA",H15&gt;=$AB$11,"BB",H15&gt;=$AA$11,"CB",H15&gt;=$Z$11,"CC",H15&gt;=$Y$11,"DC",H15&gt;=50,"DD"),IF(H15&gt;=$W$9,"FD","FF")),P15),"")</f>
        <v>BA</v>
      </c>
      <c r="R15" s="9">
        <f t="shared" si="1"/>
        <v>14</v>
      </c>
    </row>
    <row r="16" spans="1:34" x14ac:dyDescent="0.35">
      <c r="A16" s="3">
        <v>15</v>
      </c>
      <c r="B16" s="3">
        <v>52</v>
      </c>
      <c r="C16" s="3">
        <v>84</v>
      </c>
      <c r="D16" s="3" t="s">
        <v>34</v>
      </c>
      <c r="E16" s="16">
        <f t="shared" si="0"/>
        <v>52</v>
      </c>
      <c r="F16" s="16">
        <f t="shared" si="0"/>
        <v>84</v>
      </c>
      <c r="G16" s="9">
        <f t="shared" si="2"/>
        <v>71.2</v>
      </c>
      <c r="H16" s="9">
        <f t="shared" si="3"/>
        <v>71.2</v>
      </c>
      <c r="I16" s="9">
        <f t="shared" si="4"/>
        <v>71.2</v>
      </c>
      <c r="J16" s="9">
        <f t="shared" si="5"/>
        <v>71.2</v>
      </c>
      <c r="K16" s="9" t="str">
        <f t="shared" si="6"/>
        <v/>
      </c>
      <c r="L16" s="9" t="str">
        <f t="shared" si="7"/>
        <v/>
      </c>
      <c r="M16" s="9" t="str">
        <f t="shared" si="8"/>
        <v/>
      </c>
      <c r="N16" s="9" t="str">
        <f t="shared" si="9"/>
        <v/>
      </c>
      <c r="O16" s="9" t="str">
        <f t="shared" si="10"/>
        <v/>
      </c>
      <c r="P16" s="9" t="str">
        <f t="shared" si="11"/>
        <v>BA</v>
      </c>
      <c r="Q16" s="9" t="str" cm="1">
        <f t="array" ref="Q16">IF(D16&lt;&gt;"",IF(D16&lt;&gt;"GR",IF(AND(D16&gt;=40,H16&gt;=30),_xlfn.IFS(H16&gt;=$AD$11,"AA",H16&gt;=$AC$11,"BA",H16&gt;=$AB$11,"BB",H16&gt;=$AA$11,"CB",H16&gt;=$Z$11,"CC",H16&gt;=$Y$11,"DC",H16&gt;=50,"DD"),IF(H16&gt;=$W$9,"FD","FF")),P16),"")</f>
        <v>BA</v>
      </c>
      <c r="R16" s="9">
        <f t="shared" si="1"/>
        <v>15</v>
      </c>
    </row>
    <row r="17" spans="1:18" x14ac:dyDescent="0.35">
      <c r="A17" s="3">
        <v>16</v>
      </c>
      <c r="B17" s="3">
        <v>50</v>
      </c>
      <c r="C17" s="3">
        <v>83</v>
      </c>
      <c r="D17" s="3" t="s">
        <v>34</v>
      </c>
      <c r="E17" s="16">
        <f t="shared" si="0"/>
        <v>50</v>
      </c>
      <c r="F17" s="16">
        <f t="shared" si="0"/>
        <v>83</v>
      </c>
      <c r="G17" s="9">
        <f t="shared" si="2"/>
        <v>69.8</v>
      </c>
      <c r="H17" s="9">
        <f t="shared" si="3"/>
        <v>69.8</v>
      </c>
      <c r="I17" s="9">
        <f t="shared" si="4"/>
        <v>69.8</v>
      </c>
      <c r="J17" s="9">
        <f t="shared" si="5"/>
        <v>69.8</v>
      </c>
      <c r="K17" s="9" t="str">
        <f t="shared" si="6"/>
        <v/>
      </c>
      <c r="L17" s="9" t="str">
        <f t="shared" si="7"/>
        <v/>
      </c>
      <c r="M17" s="9" t="str">
        <f t="shared" si="8"/>
        <v/>
      </c>
      <c r="N17" s="9" t="str">
        <f t="shared" si="9"/>
        <v/>
      </c>
      <c r="O17" s="9" t="str">
        <f t="shared" si="10"/>
        <v/>
      </c>
      <c r="P17" s="9" t="str">
        <f t="shared" si="11"/>
        <v>BA</v>
      </c>
      <c r="Q17" s="9" t="str" cm="1">
        <f t="array" ref="Q17">IF(D17&lt;&gt;"",IF(D17&lt;&gt;"GR",IF(AND(D17&gt;=40,H17&gt;=30),_xlfn.IFS(H17&gt;=$AD$11,"AA",H17&gt;=$AC$11,"BA",H17&gt;=$AB$11,"BB",H17&gt;=$AA$11,"CB",H17&gt;=$Z$11,"CC",H17&gt;=$Y$11,"DC",H17&gt;=50,"DD"),IF(H17&gt;=$W$9,"FD","FF")),P17),"")</f>
        <v>BA</v>
      </c>
      <c r="R17" s="9">
        <f t="shared" si="1"/>
        <v>16</v>
      </c>
    </row>
    <row r="18" spans="1:18" x14ac:dyDescent="0.35">
      <c r="A18" s="3">
        <v>17</v>
      </c>
      <c r="B18" s="3">
        <v>60</v>
      </c>
      <c r="C18" s="3">
        <v>75</v>
      </c>
      <c r="D18" s="3" t="s">
        <v>34</v>
      </c>
      <c r="E18" s="16">
        <f t="shared" si="0"/>
        <v>60</v>
      </c>
      <c r="F18" s="16">
        <f t="shared" si="0"/>
        <v>75</v>
      </c>
      <c r="G18" s="9">
        <f t="shared" si="2"/>
        <v>69</v>
      </c>
      <c r="H18" s="9">
        <f t="shared" si="3"/>
        <v>69</v>
      </c>
      <c r="I18" s="9">
        <f t="shared" si="4"/>
        <v>69</v>
      </c>
      <c r="J18" s="9">
        <f t="shared" si="5"/>
        <v>69</v>
      </c>
      <c r="K18" s="9" t="str">
        <f t="shared" si="6"/>
        <v/>
      </c>
      <c r="L18" s="9" t="str">
        <f t="shared" si="7"/>
        <v/>
      </c>
      <c r="M18" s="9" t="str">
        <f t="shared" si="8"/>
        <v/>
      </c>
      <c r="N18" s="9" t="str">
        <f t="shared" si="9"/>
        <v/>
      </c>
      <c r="O18" s="9" t="str">
        <f t="shared" si="10"/>
        <v/>
      </c>
      <c r="P18" s="9" t="str">
        <f t="shared" si="11"/>
        <v>BA</v>
      </c>
      <c r="Q18" s="9" t="str" cm="1">
        <f t="array" ref="Q18">IF(D18&lt;&gt;"",IF(D18&lt;&gt;"GR",IF(AND(D18&gt;=40,H18&gt;=30),_xlfn.IFS(H18&gt;=$AD$11,"AA",H18&gt;=$AC$11,"BA",H18&gt;=$AB$11,"BB",H18&gt;=$AA$11,"CB",H18&gt;=$Z$11,"CC",H18&gt;=$Y$11,"DC",H18&gt;=50,"DD"),IF(H18&gt;=$W$9,"FD","FF")),P18),"")</f>
        <v>BA</v>
      </c>
      <c r="R18" s="9">
        <f t="shared" si="1"/>
        <v>17</v>
      </c>
    </row>
    <row r="19" spans="1:18" x14ac:dyDescent="0.35">
      <c r="A19" s="3">
        <v>18</v>
      </c>
      <c r="B19" s="3">
        <v>51</v>
      </c>
      <c r="C19" s="3">
        <v>79</v>
      </c>
      <c r="D19" s="3" t="s">
        <v>34</v>
      </c>
      <c r="E19" s="16">
        <f t="shared" si="0"/>
        <v>51</v>
      </c>
      <c r="F19" s="16">
        <f t="shared" si="0"/>
        <v>79</v>
      </c>
      <c r="G19" s="9">
        <f t="shared" si="2"/>
        <v>67.8</v>
      </c>
      <c r="H19" s="9">
        <f t="shared" si="3"/>
        <v>67.8</v>
      </c>
      <c r="I19" s="9">
        <f t="shared" si="4"/>
        <v>67.8</v>
      </c>
      <c r="J19" s="9">
        <f t="shared" si="5"/>
        <v>67.8</v>
      </c>
      <c r="K19" s="9" t="str">
        <f t="shared" si="6"/>
        <v/>
      </c>
      <c r="L19" s="9" t="str">
        <f t="shared" si="7"/>
        <v/>
      </c>
      <c r="M19" s="9" t="str">
        <f t="shared" si="8"/>
        <v/>
      </c>
      <c r="N19" s="9" t="str">
        <f t="shared" si="9"/>
        <v/>
      </c>
      <c r="O19" s="9" t="str">
        <f t="shared" si="10"/>
        <v/>
      </c>
      <c r="P19" s="9" t="str">
        <f t="shared" si="11"/>
        <v>BA</v>
      </c>
      <c r="Q19" s="9" t="str" cm="1">
        <f t="array" ref="Q19">IF(D19&lt;&gt;"",IF(D19&lt;&gt;"GR",IF(AND(D19&gt;=40,H19&gt;=30),_xlfn.IFS(H19&gt;=$AD$11,"AA",H19&gt;=$AC$11,"BA",H19&gt;=$AB$11,"BB",H19&gt;=$AA$11,"CB",H19&gt;=$Z$11,"CC",H19&gt;=$Y$11,"DC",H19&gt;=50,"DD"),IF(H19&gt;=$W$9,"FD","FF")),P19),"")</f>
        <v>BA</v>
      </c>
      <c r="R19" s="9">
        <f t="shared" si="1"/>
        <v>18</v>
      </c>
    </row>
    <row r="20" spans="1:18" x14ac:dyDescent="0.35">
      <c r="A20" s="3">
        <v>19</v>
      </c>
      <c r="B20" s="3">
        <v>60</v>
      </c>
      <c r="C20" s="3">
        <v>71</v>
      </c>
      <c r="D20" s="3" t="s">
        <v>34</v>
      </c>
      <c r="E20" s="16">
        <f t="shared" si="0"/>
        <v>60</v>
      </c>
      <c r="F20" s="16">
        <f t="shared" si="0"/>
        <v>71</v>
      </c>
      <c r="G20" s="9">
        <f t="shared" si="2"/>
        <v>66.599999999999994</v>
      </c>
      <c r="H20" s="9">
        <f t="shared" si="3"/>
        <v>66.599999999999994</v>
      </c>
      <c r="I20" s="9">
        <f t="shared" si="4"/>
        <v>66.599999999999994</v>
      </c>
      <c r="J20" s="9">
        <f t="shared" si="5"/>
        <v>66.599999999999994</v>
      </c>
      <c r="K20" s="9" t="str">
        <f t="shared" si="6"/>
        <v/>
      </c>
      <c r="L20" s="9" t="str">
        <f t="shared" si="7"/>
        <v/>
      </c>
      <c r="M20" s="9" t="str">
        <f t="shared" si="8"/>
        <v/>
      </c>
      <c r="N20" s="9" t="str">
        <f t="shared" si="9"/>
        <v/>
      </c>
      <c r="O20" s="9" t="str">
        <f t="shared" si="10"/>
        <v/>
      </c>
      <c r="P20" s="9" t="str">
        <f t="shared" si="11"/>
        <v>BA</v>
      </c>
      <c r="Q20" s="9" t="str" cm="1">
        <f t="array" ref="Q20">IF(D20&lt;&gt;"",IF(D20&lt;&gt;"GR",IF(AND(D20&gt;=40,H20&gt;=30),_xlfn.IFS(H20&gt;=$AD$11,"AA",H20&gt;=$AC$11,"BA",H20&gt;=$AB$11,"BB",H20&gt;=$AA$11,"CB",H20&gt;=$Z$11,"CC",H20&gt;=$Y$11,"DC",H20&gt;=50,"DD"),IF(H20&gt;=$W$9,"FD","FF")),P20),"")</f>
        <v>BA</v>
      </c>
      <c r="R20" s="9">
        <f t="shared" si="1"/>
        <v>19</v>
      </c>
    </row>
    <row r="21" spans="1:18" x14ac:dyDescent="0.35">
      <c r="A21" s="3">
        <v>20</v>
      </c>
      <c r="B21" s="3">
        <v>52</v>
      </c>
      <c r="C21" s="3">
        <v>76</v>
      </c>
      <c r="D21" s="3" t="s">
        <v>34</v>
      </c>
      <c r="E21" s="16">
        <f t="shared" si="0"/>
        <v>52</v>
      </c>
      <c r="F21" s="16">
        <f t="shared" si="0"/>
        <v>76</v>
      </c>
      <c r="G21" s="9">
        <f t="shared" si="2"/>
        <v>66.400000000000006</v>
      </c>
      <c r="H21" s="9">
        <f t="shared" si="3"/>
        <v>66.400000000000006</v>
      </c>
      <c r="I21" s="9">
        <f t="shared" si="4"/>
        <v>66.400000000000006</v>
      </c>
      <c r="J21" s="9">
        <f t="shared" si="5"/>
        <v>66.400000000000006</v>
      </c>
      <c r="K21" s="9" t="str">
        <f t="shared" si="6"/>
        <v/>
      </c>
      <c r="L21" s="9" t="str">
        <f t="shared" si="7"/>
        <v/>
      </c>
      <c r="M21" s="9" t="str">
        <f t="shared" si="8"/>
        <v/>
      </c>
      <c r="N21" s="9" t="str">
        <f t="shared" si="9"/>
        <v/>
      </c>
      <c r="O21" s="9" t="str">
        <f t="shared" si="10"/>
        <v/>
      </c>
      <c r="P21" s="9" t="str">
        <f t="shared" si="11"/>
        <v>BA</v>
      </c>
      <c r="Q21" s="9" t="str" cm="1">
        <f t="array" ref="Q21">IF(D21&lt;&gt;"",IF(D21&lt;&gt;"GR",IF(AND(D21&gt;=40,H21&gt;=30),_xlfn.IFS(H21&gt;=$AD$11,"AA",H21&gt;=$AC$11,"BA",H21&gt;=$AB$11,"BB",H21&gt;=$AA$11,"CB",H21&gt;=$Z$11,"CC",H21&gt;=$Y$11,"DC",H21&gt;=50,"DD"),IF(H21&gt;=$W$9,"FD","FF")),P21),"")</f>
        <v>BA</v>
      </c>
      <c r="R21" s="9">
        <f t="shared" si="1"/>
        <v>20</v>
      </c>
    </row>
    <row r="22" spans="1:18" x14ac:dyDescent="0.35">
      <c r="A22" s="3">
        <v>21</v>
      </c>
      <c r="B22" s="3">
        <v>43</v>
      </c>
      <c r="C22" s="3">
        <v>82</v>
      </c>
      <c r="D22" s="3" t="s">
        <v>34</v>
      </c>
      <c r="E22" s="16">
        <f t="shared" si="0"/>
        <v>43</v>
      </c>
      <c r="F22" s="16">
        <f t="shared" si="0"/>
        <v>82</v>
      </c>
      <c r="G22" s="9">
        <f t="shared" si="2"/>
        <v>66.399999999999991</v>
      </c>
      <c r="H22" s="9">
        <f t="shared" si="3"/>
        <v>66.399999999999991</v>
      </c>
      <c r="I22" s="9">
        <f t="shared" si="4"/>
        <v>66.399999999999991</v>
      </c>
      <c r="J22" s="9">
        <f t="shared" si="5"/>
        <v>66.399999999999991</v>
      </c>
      <c r="K22" s="9" t="str">
        <f t="shared" si="6"/>
        <v/>
      </c>
      <c r="L22" s="9" t="str">
        <f t="shared" si="7"/>
        <v/>
      </c>
      <c r="M22" s="9" t="str">
        <f t="shared" si="8"/>
        <v/>
      </c>
      <c r="N22" s="9" t="str">
        <f t="shared" si="9"/>
        <v/>
      </c>
      <c r="O22" s="9" t="str">
        <f t="shared" si="10"/>
        <v/>
      </c>
      <c r="P22" s="9" t="str">
        <f t="shared" si="11"/>
        <v>BA</v>
      </c>
      <c r="Q22" s="9" t="str" cm="1">
        <f t="array" ref="Q22">IF(D22&lt;&gt;"",IF(D22&lt;&gt;"GR",IF(AND(D22&gt;=40,H22&gt;=30),_xlfn.IFS(H22&gt;=$AD$11,"AA",H22&gt;=$AC$11,"BA",H22&gt;=$AB$11,"BB",H22&gt;=$AA$11,"CB",H22&gt;=$Z$11,"CC",H22&gt;=$Y$11,"DC",H22&gt;=50,"DD"),IF(H22&gt;=$W$9,"FD","FF")),P22),"")</f>
        <v>BA</v>
      </c>
      <c r="R22" s="9">
        <f t="shared" si="1"/>
        <v>21</v>
      </c>
    </row>
    <row r="23" spans="1:18" x14ac:dyDescent="0.35">
      <c r="A23" s="3">
        <v>22</v>
      </c>
      <c r="B23" s="3">
        <v>43</v>
      </c>
      <c r="C23" s="3">
        <v>82</v>
      </c>
      <c r="D23" s="3" t="s">
        <v>34</v>
      </c>
      <c r="E23" s="16">
        <f t="shared" si="0"/>
        <v>43</v>
      </c>
      <c r="F23" s="16">
        <f t="shared" si="0"/>
        <v>82</v>
      </c>
      <c r="G23" s="9">
        <f t="shared" si="2"/>
        <v>66.399999999999991</v>
      </c>
      <c r="H23" s="9">
        <f t="shared" si="3"/>
        <v>66.399999999999991</v>
      </c>
      <c r="I23" s="9">
        <f t="shared" si="4"/>
        <v>66.399999999999991</v>
      </c>
      <c r="J23" s="9">
        <f t="shared" si="5"/>
        <v>66.399999999999991</v>
      </c>
      <c r="K23" s="9" t="str">
        <f t="shared" si="6"/>
        <v/>
      </c>
      <c r="L23" s="9" t="str">
        <f t="shared" si="7"/>
        <v/>
      </c>
      <c r="M23" s="9" t="str">
        <f t="shared" si="8"/>
        <v/>
      </c>
      <c r="N23" s="9" t="str">
        <f t="shared" si="9"/>
        <v/>
      </c>
      <c r="O23" s="9" t="str">
        <f t="shared" si="10"/>
        <v/>
      </c>
      <c r="P23" s="9" t="str">
        <f t="shared" si="11"/>
        <v>BA</v>
      </c>
      <c r="Q23" s="9" t="str" cm="1">
        <f t="array" ref="Q23">IF(D23&lt;&gt;"",IF(D23&lt;&gt;"GR",IF(AND(D23&gt;=40,H23&gt;=30),_xlfn.IFS(H23&gt;=$AD$11,"AA",H23&gt;=$AC$11,"BA",H23&gt;=$AB$11,"BB",H23&gt;=$AA$11,"CB",H23&gt;=$Z$11,"CC",H23&gt;=$Y$11,"DC",H23&gt;=50,"DD"),IF(H23&gt;=$W$9,"FD","FF")),P23),"")</f>
        <v>BA</v>
      </c>
      <c r="R23" s="9">
        <f t="shared" si="1"/>
        <v>21</v>
      </c>
    </row>
    <row r="24" spans="1:18" x14ac:dyDescent="0.35">
      <c r="A24" s="3">
        <v>23</v>
      </c>
      <c r="B24" s="3">
        <v>49</v>
      </c>
      <c r="C24" s="3">
        <v>77</v>
      </c>
      <c r="D24" s="3" t="s">
        <v>34</v>
      </c>
      <c r="E24" s="16">
        <f t="shared" si="0"/>
        <v>49</v>
      </c>
      <c r="F24" s="16">
        <f t="shared" si="0"/>
        <v>77</v>
      </c>
      <c r="G24" s="9">
        <f t="shared" si="2"/>
        <v>65.8</v>
      </c>
      <c r="H24" s="9">
        <f t="shared" si="3"/>
        <v>65.8</v>
      </c>
      <c r="I24" s="9">
        <f t="shared" si="4"/>
        <v>65.8</v>
      </c>
      <c r="J24" s="9">
        <f t="shared" si="5"/>
        <v>65.8</v>
      </c>
      <c r="K24" s="9" t="str">
        <f t="shared" si="6"/>
        <v/>
      </c>
      <c r="L24" s="9" t="str">
        <f t="shared" si="7"/>
        <v/>
      </c>
      <c r="M24" s="9" t="str">
        <f t="shared" si="8"/>
        <v/>
      </c>
      <c r="N24" s="9" t="str">
        <f t="shared" si="9"/>
        <v/>
      </c>
      <c r="O24" s="9" t="str">
        <f t="shared" si="10"/>
        <v/>
      </c>
      <c r="P24" s="9" t="str">
        <f t="shared" si="11"/>
        <v>BA</v>
      </c>
      <c r="Q24" s="9" t="str" cm="1">
        <f t="array" ref="Q24">IF(D24&lt;&gt;"",IF(D24&lt;&gt;"GR",IF(AND(D24&gt;=40,H24&gt;=30),_xlfn.IFS(H24&gt;=$AD$11,"AA",H24&gt;=$AC$11,"BA",H24&gt;=$AB$11,"BB",H24&gt;=$AA$11,"CB",H24&gt;=$Z$11,"CC",H24&gt;=$Y$11,"DC",H24&gt;=50,"DD"),IF(H24&gt;=$W$9,"FD","FF")),P24),"")</f>
        <v>BA</v>
      </c>
      <c r="R24" s="9">
        <f t="shared" si="1"/>
        <v>23</v>
      </c>
    </row>
    <row r="25" spans="1:18" x14ac:dyDescent="0.35">
      <c r="A25" s="3">
        <v>24</v>
      </c>
      <c r="B25" s="3">
        <v>52</v>
      </c>
      <c r="C25" s="3">
        <v>74</v>
      </c>
      <c r="D25" s="3" t="s">
        <v>34</v>
      </c>
      <c r="E25" s="16">
        <f t="shared" si="0"/>
        <v>52</v>
      </c>
      <c r="F25" s="16">
        <f t="shared" si="0"/>
        <v>74</v>
      </c>
      <c r="G25" s="9">
        <f t="shared" si="2"/>
        <v>65.2</v>
      </c>
      <c r="H25" s="9">
        <f t="shared" si="3"/>
        <v>65.2</v>
      </c>
      <c r="I25" s="9">
        <f t="shared" si="4"/>
        <v>65.2</v>
      </c>
      <c r="J25" s="9">
        <f t="shared" si="5"/>
        <v>65.2</v>
      </c>
      <c r="K25" s="9" t="str">
        <f t="shared" si="6"/>
        <v/>
      </c>
      <c r="L25" s="9" t="str">
        <f t="shared" si="7"/>
        <v/>
      </c>
      <c r="M25" s="9" t="str">
        <f t="shared" si="8"/>
        <v/>
      </c>
      <c r="N25" s="9" t="str">
        <f t="shared" si="9"/>
        <v/>
      </c>
      <c r="O25" s="9" t="str">
        <f t="shared" si="10"/>
        <v/>
      </c>
      <c r="P25" s="9" t="str">
        <f t="shared" si="11"/>
        <v>BA</v>
      </c>
      <c r="Q25" s="9" t="str" cm="1">
        <f t="array" ref="Q25">IF(D25&lt;&gt;"",IF(D25&lt;&gt;"GR",IF(AND(D25&gt;=40,H25&gt;=30),_xlfn.IFS(H25&gt;=$AD$11,"AA",H25&gt;=$AC$11,"BA",H25&gt;=$AB$11,"BB",H25&gt;=$AA$11,"CB",H25&gt;=$Z$11,"CC",H25&gt;=$Y$11,"DC",H25&gt;=50,"DD"),IF(H25&gt;=$W$9,"FD","FF")),P25),"")</f>
        <v>BA</v>
      </c>
      <c r="R25" s="9">
        <f t="shared" si="1"/>
        <v>24</v>
      </c>
    </row>
    <row r="26" spans="1:18" x14ac:dyDescent="0.35">
      <c r="A26" s="3">
        <v>25</v>
      </c>
      <c r="B26" s="3">
        <v>41</v>
      </c>
      <c r="C26" s="3">
        <v>81</v>
      </c>
      <c r="D26" s="3" t="s">
        <v>34</v>
      </c>
      <c r="E26" s="16">
        <f t="shared" si="0"/>
        <v>41</v>
      </c>
      <c r="F26" s="16">
        <f t="shared" si="0"/>
        <v>81</v>
      </c>
      <c r="G26" s="9">
        <f t="shared" si="2"/>
        <v>65</v>
      </c>
      <c r="H26" s="9">
        <f t="shared" si="3"/>
        <v>65</v>
      </c>
      <c r="I26" s="9">
        <f t="shared" si="4"/>
        <v>65</v>
      </c>
      <c r="J26" s="9">
        <f t="shared" si="5"/>
        <v>65</v>
      </c>
      <c r="K26" s="9" t="str">
        <f t="shared" si="6"/>
        <v/>
      </c>
      <c r="L26" s="9" t="str">
        <f t="shared" si="7"/>
        <v/>
      </c>
      <c r="M26" s="9" t="str">
        <f t="shared" si="8"/>
        <v/>
      </c>
      <c r="N26" s="9" t="str">
        <f t="shared" si="9"/>
        <v/>
      </c>
      <c r="O26" s="9" t="str">
        <f t="shared" si="10"/>
        <v/>
      </c>
      <c r="P26" s="9" t="str">
        <f t="shared" si="11"/>
        <v>BA</v>
      </c>
      <c r="Q26" s="9" t="str" cm="1">
        <f t="array" ref="Q26">IF(D26&lt;&gt;"",IF(D26&lt;&gt;"GR",IF(AND(D26&gt;=40,H26&gt;=30),_xlfn.IFS(H26&gt;=$AD$11,"AA",H26&gt;=$AC$11,"BA",H26&gt;=$AB$11,"BB",H26&gt;=$AA$11,"CB",H26&gt;=$Z$11,"CC",H26&gt;=$Y$11,"DC",H26&gt;=50,"DD"),IF(H26&gt;=$W$9,"FD","FF")),P26),"")</f>
        <v>BA</v>
      </c>
      <c r="R26" s="9">
        <f t="shared" si="1"/>
        <v>25</v>
      </c>
    </row>
    <row r="27" spans="1:18" x14ac:dyDescent="0.35">
      <c r="A27" s="3">
        <v>26</v>
      </c>
      <c r="B27" s="3">
        <v>45</v>
      </c>
      <c r="C27" s="3">
        <v>78</v>
      </c>
      <c r="D27" s="3" t="s">
        <v>34</v>
      </c>
      <c r="E27" s="16">
        <f t="shared" si="0"/>
        <v>45</v>
      </c>
      <c r="F27" s="16">
        <f t="shared" si="0"/>
        <v>78</v>
      </c>
      <c r="G27" s="9">
        <f t="shared" si="2"/>
        <v>64.8</v>
      </c>
      <c r="H27" s="9">
        <f t="shared" si="3"/>
        <v>64.8</v>
      </c>
      <c r="I27" s="9">
        <f t="shared" si="4"/>
        <v>64.8</v>
      </c>
      <c r="J27" s="9">
        <f t="shared" si="5"/>
        <v>64.8</v>
      </c>
      <c r="K27" s="9" t="str">
        <f t="shared" si="6"/>
        <v/>
      </c>
      <c r="L27" s="9" t="str">
        <f t="shared" si="7"/>
        <v/>
      </c>
      <c r="M27" s="9" t="str">
        <f t="shared" si="8"/>
        <v/>
      </c>
      <c r="N27" s="9" t="str">
        <f t="shared" si="9"/>
        <v/>
      </c>
      <c r="O27" s="9" t="str">
        <f t="shared" si="10"/>
        <v/>
      </c>
      <c r="P27" s="9" t="str">
        <f t="shared" si="11"/>
        <v>BA</v>
      </c>
      <c r="Q27" s="9" t="str" cm="1">
        <f t="array" ref="Q27">IF(D27&lt;&gt;"",IF(D27&lt;&gt;"GR",IF(AND(D27&gt;=40,H27&gt;=30),_xlfn.IFS(H27&gt;=$AD$11,"AA",H27&gt;=$AC$11,"BA",H27&gt;=$AB$11,"BB",H27&gt;=$AA$11,"CB",H27&gt;=$Z$11,"CC",H27&gt;=$Y$11,"DC",H27&gt;=50,"DD"),IF(H27&gt;=$W$9,"FD","FF")),P27),"")</f>
        <v>BA</v>
      </c>
      <c r="R27" s="9">
        <f t="shared" si="1"/>
        <v>27</v>
      </c>
    </row>
    <row r="28" spans="1:18" x14ac:dyDescent="0.35">
      <c r="A28" s="3">
        <v>27</v>
      </c>
      <c r="B28" s="3">
        <v>48</v>
      </c>
      <c r="C28" s="3">
        <v>76</v>
      </c>
      <c r="D28" s="3" t="s">
        <v>34</v>
      </c>
      <c r="E28" s="16">
        <f t="shared" si="0"/>
        <v>48</v>
      </c>
      <c r="F28" s="16">
        <f t="shared" si="0"/>
        <v>76</v>
      </c>
      <c r="G28" s="9">
        <f t="shared" si="2"/>
        <v>64.800000000000011</v>
      </c>
      <c r="H28" s="9">
        <f t="shared" si="3"/>
        <v>64.800000000000011</v>
      </c>
      <c r="I28" s="9">
        <f t="shared" si="4"/>
        <v>64.800000000000011</v>
      </c>
      <c r="J28" s="9">
        <f t="shared" si="5"/>
        <v>64.800000000000011</v>
      </c>
      <c r="K28" s="9" t="str">
        <f t="shared" si="6"/>
        <v/>
      </c>
      <c r="L28" s="9" t="str">
        <f t="shared" si="7"/>
        <v/>
      </c>
      <c r="M28" s="9" t="str">
        <f t="shared" si="8"/>
        <v/>
      </c>
      <c r="N28" s="9" t="str">
        <f t="shared" si="9"/>
        <v/>
      </c>
      <c r="O28" s="9" t="str">
        <f t="shared" si="10"/>
        <v/>
      </c>
      <c r="P28" s="9" t="str">
        <f t="shared" si="11"/>
        <v>BA</v>
      </c>
      <c r="Q28" s="9" t="str" cm="1">
        <f t="array" ref="Q28">IF(D28&lt;&gt;"",IF(D28&lt;&gt;"GR",IF(AND(D28&gt;=40,H28&gt;=30),_xlfn.IFS(H28&gt;=$AD$11,"AA",H28&gt;=$AC$11,"BA",H28&gt;=$AB$11,"BB",H28&gt;=$AA$11,"CB",H28&gt;=$Z$11,"CC",H28&gt;=$Y$11,"DC",H28&gt;=50,"DD"),IF(H28&gt;=$W$9,"FD","FF")),P28),"")</f>
        <v>BA</v>
      </c>
      <c r="R28" s="9">
        <f t="shared" si="1"/>
        <v>26</v>
      </c>
    </row>
    <row r="29" spans="1:18" x14ac:dyDescent="0.35">
      <c r="A29" s="3">
        <v>28</v>
      </c>
      <c r="B29" s="3">
        <v>42</v>
      </c>
      <c r="C29" s="3">
        <v>80</v>
      </c>
      <c r="D29" s="3" t="s">
        <v>34</v>
      </c>
      <c r="E29" s="16">
        <f t="shared" si="0"/>
        <v>42</v>
      </c>
      <c r="F29" s="16">
        <f t="shared" si="0"/>
        <v>80</v>
      </c>
      <c r="G29" s="9">
        <f t="shared" si="2"/>
        <v>64.8</v>
      </c>
      <c r="H29" s="9">
        <f t="shared" si="3"/>
        <v>64.8</v>
      </c>
      <c r="I29" s="9">
        <f t="shared" si="4"/>
        <v>64.8</v>
      </c>
      <c r="J29" s="9">
        <f t="shared" si="5"/>
        <v>64.8</v>
      </c>
      <c r="K29" s="9" t="str">
        <f t="shared" si="6"/>
        <v/>
      </c>
      <c r="L29" s="9" t="str">
        <f t="shared" si="7"/>
        <v/>
      </c>
      <c r="M29" s="9" t="str">
        <f t="shared" si="8"/>
        <v/>
      </c>
      <c r="N29" s="9" t="str">
        <f t="shared" si="9"/>
        <v/>
      </c>
      <c r="O29" s="9" t="str">
        <f t="shared" si="10"/>
        <v/>
      </c>
      <c r="P29" s="9" t="str">
        <f t="shared" si="11"/>
        <v>BA</v>
      </c>
      <c r="Q29" s="9" t="str" cm="1">
        <f t="array" ref="Q29">IF(D29&lt;&gt;"",IF(D29&lt;&gt;"GR",IF(AND(D29&gt;=40,H29&gt;=30),_xlfn.IFS(H29&gt;=$AD$11,"AA",H29&gt;=$AC$11,"BA",H29&gt;=$AB$11,"BB",H29&gt;=$AA$11,"CB",H29&gt;=$Z$11,"CC",H29&gt;=$Y$11,"DC",H29&gt;=50,"DD"),IF(H29&gt;=$W$9,"FD","FF")),P29),"")</f>
        <v>BA</v>
      </c>
      <c r="R29" s="9">
        <f t="shared" si="1"/>
        <v>27</v>
      </c>
    </row>
    <row r="30" spans="1:18" x14ac:dyDescent="0.35">
      <c r="A30" s="3">
        <v>29</v>
      </c>
      <c r="B30" s="3">
        <v>35</v>
      </c>
      <c r="C30" s="3">
        <v>84</v>
      </c>
      <c r="D30" s="3" t="s">
        <v>34</v>
      </c>
      <c r="E30" s="16">
        <f t="shared" si="0"/>
        <v>35</v>
      </c>
      <c r="F30" s="16">
        <f t="shared" si="0"/>
        <v>84</v>
      </c>
      <c r="G30" s="9">
        <f t="shared" si="2"/>
        <v>64.400000000000006</v>
      </c>
      <c r="H30" s="9">
        <f t="shared" si="3"/>
        <v>64.400000000000006</v>
      </c>
      <c r="I30" s="9">
        <f t="shared" si="4"/>
        <v>64.400000000000006</v>
      </c>
      <c r="J30" s="9">
        <f t="shared" si="5"/>
        <v>64.400000000000006</v>
      </c>
      <c r="K30" s="9" t="str">
        <f t="shared" si="6"/>
        <v/>
      </c>
      <c r="L30" s="9" t="str">
        <f t="shared" si="7"/>
        <v/>
      </c>
      <c r="M30" s="9" t="str">
        <f t="shared" si="8"/>
        <v/>
      </c>
      <c r="N30" s="9" t="str">
        <f t="shared" si="9"/>
        <v/>
      </c>
      <c r="O30" s="9" t="str">
        <f t="shared" si="10"/>
        <v/>
      </c>
      <c r="P30" s="9" t="str">
        <f t="shared" si="11"/>
        <v>BA</v>
      </c>
      <c r="Q30" s="9" t="str" cm="1">
        <f t="array" ref="Q30">IF(D30&lt;&gt;"",IF(D30&lt;&gt;"GR",IF(AND(D30&gt;=40,H30&gt;=30),_xlfn.IFS(H30&gt;=$AD$11,"AA",H30&gt;=$AC$11,"BA",H30&gt;=$AB$11,"BB",H30&gt;=$AA$11,"CB",H30&gt;=$Z$11,"CC",H30&gt;=$Y$11,"DC",H30&gt;=50,"DD"),IF(H30&gt;=$W$9,"FD","FF")),P30),"")</f>
        <v>BA</v>
      </c>
      <c r="R30" s="9">
        <f t="shared" si="1"/>
        <v>29</v>
      </c>
    </row>
    <row r="31" spans="1:18" x14ac:dyDescent="0.35">
      <c r="A31" s="3">
        <v>30</v>
      </c>
      <c r="B31" s="3">
        <v>36</v>
      </c>
      <c r="C31" s="3">
        <v>83</v>
      </c>
      <c r="D31" s="3" t="s">
        <v>34</v>
      </c>
      <c r="E31" s="16">
        <f t="shared" si="0"/>
        <v>36</v>
      </c>
      <c r="F31" s="16">
        <f t="shared" si="0"/>
        <v>83</v>
      </c>
      <c r="G31" s="9">
        <f t="shared" si="2"/>
        <v>64.2</v>
      </c>
      <c r="H31" s="9">
        <f t="shared" si="3"/>
        <v>64.2</v>
      </c>
      <c r="I31" s="9">
        <f t="shared" si="4"/>
        <v>64.2</v>
      </c>
      <c r="J31" s="9">
        <f t="shared" si="5"/>
        <v>64.2</v>
      </c>
      <c r="K31" s="9" t="str">
        <f t="shared" si="6"/>
        <v/>
      </c>
      <c r="L31" s="9" t="str">
        <f t="shared" si="7"/>
        <v/>
      </c>
      <c r="M31" s="9" t="str">
        <f t="shared" si="8"/>
        <v/>
      </c>
      <c r="N31" s="9" t="str">
        <f t="shared" si="9"/>
        <v/>
      </c>
      <c r="O31" s="9" t="str">
        <f t="shared" si="10"/>
        <v/>
      </c>
      <c r="P31" s="9" t="str">
        <f t="shared" si="11"/>
        <v>BA</v>
      </c>
      <c r="Q31" s="9" t="str" cm="1">
        <f t="array" ref="Q31">IF(D31&lt;&gt;"",IF(D31&lt;&gt;"GR",IF(AND(D31&gt;=40,H31&gt;=30),_xlfn.IFS(H31&gt;=$AD$11,"AA",H31&gt;=$AC$11,"BA",H31&gt;=$AB$11,"BB",H31&gt;=$AA$11,"CB",H31&gt;=$Z$11,"CC",H31&gt;=$Y$11,"DC",H31&gt;=50,"DD"),IF(H31&gt;=$W$9,"FD","FF")),P31),"")</f>
        <v>BA</v>
      </c>
      <c r="R31" s="9">
        <f t="shared" si="1"/>
        <v>30</v>
      </c>
    </row>
    <row r="32" spans="1:18" x14ac:dyDescent="0.35">
      <c r="A32" s="3">
        <v>31</v>
      </c>
      <c r="B32" s="3">
        <v>38</v>
      </c>
      <c r="C32" s="3">
        <v>81</v>
      </c>
      <c r="D32" s="3" t="s">
        <v>34</v>
      </c>
      <c r="E32" s="16">
        <f t="shared" si="0"/>
        <v>38</v>
      </c>
      <c r="F32" s="16">
        <f t="shared" si="0"/>
        <v>81</v>
      </c>
      <c r="G32" s="9">
        <f t="shared" si="2"/>
        <v>63.800000000000004</v>
      </c>
      <c r="H32" s="9">
        <f t="shared" si="3"/>
        <v>63.800000000000004</v>
      </c>
      <c r="I32" s="9">
        <f t="shared" si="4"/>
        <v>63.800000000000004</v>
      </c>
      <c r="J32" s="9">
        <f t="shared" si="5"/>
        <v>63.800000000000004</v>
      </c>
      <c r="K32" s="9" t="str">
        <f t="shared" si="6"/>
        <v/>
      </c>
      <c r="L32" s="9" t="str">
        <f t="shared" si="7"/>
        <v/>
      </c>
      <c r="M32" s="9" t="str">
        <f t="shared" si="8"/>
        <v/>
      </c>
      <c r="N32" s="9" t="str">
        <f t="shared" si="9"/>
        <v/>
      </c>
      <c r="O32" s="9" t="str">
        <f t="shared" si="10"/>
        <v/>
      </c>
      <c r="P32" s="9" t="str">
        <f t="shared" si="11"/>
        <v>BA</v>
      </c>
      <c r="Q32" s="9" t="str" cm="1">
        <f t="array" ref="Q32">IF(D32&lt;&gt;"",IF(D32&lt;&gt;"GR",IF(AND(D32&gt;=40,H32&gt;=30),_xlfn.IFS(H32&gt;=$AD$11,"AA",H32&gt;=$AC$11,"BA",H32&gt;=$AB$11,"BB",H32&gt;=$AA$11,"CB",H32&gt;=$Z$11,"CC",H32&gt;=$Y$11,"DC",H32&gt;=50,"DD"),IF(H32&gt;=$W$9,"FD","FF")),P32),"")</f>
        <v>BA</v>
      </c>
      <c r="R32" s="9">
        <f t="shared" si="1"/>
        <v>31</v>
      </c>
    </row>
    <row r="33" spans="1:18" x14ac:dyDescent="0.35">
      <c r="A33" s="3">
        <v>32</v>
      </c>
      <c r="B33" s="3">
        <v>46</v>
      </c>
      <c r="C33" s="3">
        <v>75</v>
      </c>
      <c r="D33" s="3" t="s">
        <v>34</v>
      </c>
      <c r="E33" s="16">
        <f t="shared" si="0"/>
        <v>46</v>
      </c>
      <c r="F33" s="16">
        <f t="shared" si="0"/>
        <v>75</v>
      </c>
      <c r="G33" s="9">
        <f t="shared" si="2"/>
        <v>63.400000000000006</v>
      </c>
      <c r="H33" s="9">
        <f t="shared" si="3"/>
        <v>63.400000000000006</v>
      </c>
      <c r="I33" s="9">
        <f t="shared" si="4"/>
        <v>63.400000000000006</v>
      </c>
      <c r="J33" s="9">
        <f t="shared" si="5"/>
        <v>63.400000000000006</v>
      </c>
      <c r="K33" s="9" t="str">
        <f t="shared" si="6"/>
        <v/>
      </c>
      <c r="L33" s="9" t="str">
        <f t="shared" si="7"/>
        <v/>
      </c>
      <c r="M33" s="9" t="str">
        <f t="shared" si="8"/>
        <v/>
      </c>
      <c r="N33" s="9" t="str">
        <f t="shared" si="9"/>
        <v/>
      </c>
      <c r="O33" s="9" t="str">
        <f t="shared" si="10"/>
        <v/>
      </c>
      <c r="P33" s="9" t="str">
        <f t="shared" si="11"/>
        <v>BA</v>
      </c>
      <c r="Q33" s="9" t="str" cm="1">
        <f t="array" ref="Q33">IF(D33&lt;&gt;"",IF(D33&lt;&gt;"GR",IF(AND(D33&gt;=40,H33&gt;=30),_xlfn.IFS(H33&gt;=$AD$11,"AA",H33&gt;=$AC$11,"BA",H33&gt;=$AB$11,"BB",H33&gt;=$AA$11,"CB",H33&gt;=$Z$11,"CC",H33&gt;=$Y$11,"DC",H33&gt;=50,"DD"),IF(H33&gt;=$W$9,"FD","FF")),P33),"")</f>
        <v>BA</v>
      </c>
      <c r="R33" s="9">
        <f t="shared" si="1"/>
        <v>32</v>
      </c>
    </row>
    <row r="34" spans="1:18" x14ac:dyDescent="0.35">
      <c r="A34" s="3">
        <v>33</v>
      </c>
      <c r="B34" s="3">
        <v>53</v>
      </c>
      <c r="C34" s="3">
        <v>70</v>
      </c>
      <c r="D34" s="3" t="s">
        <v>34</v>
      </c>
      <c r="E34" s="16">
        <f t="shared" si="0"/>
        <v>53</v>
      </c>
      <c r="F34" s="16">
        <f t="shared" si="0"/>
        <v>70</v>
      </c>
      <c r="G34" s="9">
        <f t="shared" si="2"/>
        <v>63.2</v>
      </c>
      <c r="H34" s="9">
        <f t="shared" si="3"/>
        <v>63.2</v>
      </c>
      <c r="I34" s="9">
        <f t="shared" si="4"/>
        <v>63.2</v>
      </c>
      <c r="J34" s="9">
        <f t="shared" si="5"/>
        <v>63.2</v>
      </c>
      <c r="K34" s="9">
        <f t="shared" si="6"/>
        <v>63.2</v>
      </c>
      <c r="L34" s="9" t="str">
        <f t="shared" si="7"/>
        <v/>
      </c>
      <c r="M34" s="9" t="str">
        <f t="shared" si="8"/>
        <v/>
      </c>
      <c r="N34" s="9" t="str">
        <f t="shared" si="9"/>
        <v/>
      </c>
      <c r="O34" s="9" t="str">
        <f t="shared" si="10"/>
        <v/>
      </c>
      <c r="P34" s="9" t="str">
        <f t="shared" si="11"/>
        <v>BB</v>
      </c>
      <c r="Q34" s="9" t="str" cm="1">
        <f t="array" ref="Q34">IF(D34&lt;&gt;"",IF(D34&lt;&gt;"GR",IF(AND(D34&gt;=40,H34&gt;=30),_xlfn.IFS(H34&gt;=$AD$11,"AA",H34&gt;=$AC$11,"BA",H34&gt;=$AB$11,"BB",H34&gt;=$AA$11,"CB",H34&gt;=$Z$11,"CC",H34&gt;=$Y$11,"DC",H34&gt;=50,"DD"),IF(H34&gt;=$W$9,"FD","FF")),P34),"")</f>
        <v>BB</v>
      </c>
      <c r="R34" s="9">
        <f t="shared" si="1"/>
        <v>33</v>
      </c>
    </row>
    <row r="35" spans="1:18" x14ac:dyDescent="0.35">
      <c r="A35" s="3">
        <v>34</v>
      </c>
      <c r="B35" s="3">
        <v>63</v>
      </c>
      <c r="C35" s="3">
        <v>63</v>
      </c>
      <c r="D35" s="3" t="s">
        <v>34</v>
      </c>
      <c r="E35" s="16">
        <f t="shared" si="0"/>
        <v>63</v>
      </c>
      <c r="F35" s="16">
        <f t="shared" si="0"/>
        <v>63</v>
      </c>
      <c r="G35" s="9">
        <f t="shared" si="2"/>
        <v>63</v>
      </c>
      <c r="H35" s="9">
        <f t="shared" si="3"/>
        <v>63</v>
      </c>
      <c r="I35" s="9">
        <f t="shared" si="4"/>
        <v>63</v>
      </c>
      <c r="J35" s="9">
        <f t="shared" si="5"/>
        <v>63</v>
      </c>
      <c r="K35" s="9">
        <f t="shared" si="6"/>
        <v>63</v>
      </c>
      <c r="L35" s="9" t="str">
        <f t="shared" si="7"/>
        <v/>
      </c>
      <c r="M35" s="9" t="str">
        <f t="shared" si="8"/>
        <v/>
      </c>
      <c r="N35" s="9" t="str">
        <f t="shared" si="9"/>
        <v/>
      </c>
      <c r="O35" s="9" t="str">
        <f t="shared" si="10"/>
        <v/>
      </c>
      <c r="P35" s="9" t="str">
        <f t="shared" si="11"/>
        <v>BB</v>
      </c>
      <c r="Q35" s="9" t="str" cm="1">
        <f t="array" ref="Q35">IF(D35&lt;&gt;"",IF(D35&lt;&gt;"GR",IF(AND(D35&gt;=40,H35&gt;=30),_xlfn.IFS(H35&gt;=$AD$11,"AA",H35&gt;=$AC$11,"BA",H35&gt;=$AB$11,"BB",H35&gt;=$AA$11,"CB",H35&gt;=$Z$11,"CC",H35&gt;=$Y$11,"DC",H35&gt;=50,"DD"),IF(H35&gt;=$W$9,"FD","FF")),P35),"")</f>
        <v>BB</v>
      </c>
      <c r="R35" s="9">
        <f t="shared" si="1"/>
        <v>34</v>
      </c>
    </row>
    <row r="36" spans="1:18" x14ac:dyDescent="0.35">
      <c r="A36" s="3">
        <v>35</v>
      </c>
      <c r="B36" s="3">
        <v>32</v>
      </c>
      <c r="C36" s="3">
        <v>82</v>
      </c>
      <c r="D36" s="3" t="s">
        <v>34</v>
      </c>
      <c r="E36" s="16">
        <f t="shared" si="0"/>
        <v>32</v>
      </c>
      <c r="F36" s="16">
        <f t="shared" si="0"/>
        <v>82</v>
      </c>
      <c r="G36" s="9">
        <f t="shared" si="2"/>
        <v>62</v>
      </c>
      <c r="H36" s="9">
        <f t="shared" si="3"/>
        <v>62</v>
      </c>
      <c r="I36" s="9">
        <f t="shared" si="4"/>
        <v>62</v>
      </c>
      <c r="J36" s="9">
        <f t="shared" si="5"/>
        <v>62</v>
      </c>
      <c r="K36" s="9">
        <f t="shared" si="6"/>
        <v>62</v>
      </c>
      <c r="L36" s="9" t="str">
        <f t="shared" si="7"/>
        <v/>
      </c>
      <c r="M36" s="9" t="str">
        <f t="shared" si="8"/>
        <v/>
      </c>
      <c r="N36" s="9" t="str">
        <f t="shared" si="9"/>
        <v/>
      </c>
      <c r="O36" s="9" t="str">
        <f t="shared" si="10"/>
        <v/>
      </c>
      <c r="P36" s="9" t="str">
        <f t="shared" si="11"/>
        <v>BB</v>
      </c>
      <c r="Q36" s="9" t="str" cm="1">
        <f t="array" ref="Q36">IF(D36&lt;&gt;"",IF(D36&lt;&gt;"GR",IF(AND(D36&gt;=40,H36&gt;=30),_xlfn.IFS(H36&gt;=$AD$11,"AA",H36&gt;=$AC$11,"BA",H36&gt;=$AB$11,"BB",H36&gt;=$AA$11,"CB",H36&gt;=$Z$11,"CC",H36&gt;=$Y$11,"DC",H36&gt;=50,"DD"),IF(H36&gt;=$W$9,"FD","FF")),P36),"")</f>
        <v>BB</v>
      </c>
      <c r="R36" s="9">
        <f t="shared" si="1"/>
        <v>35</v>
      </c>
    </row>
    <row r="37" spans="1:18" x14ac:dyDescent="0.35">
      <c r="A37" s="3">
        <v>36</v>
      </c>
      <c r="B37" s="3">
        <v>33</v>
      </c>
      <c r="C37" s="3">
        <v>81</v>
      </c>
      <c r="D37" s="3" t="s">
        <v>34</v>
      </c>
      <c r="E37" s="16">
        <f t="shared" si="0"/>
        <v>33</v>
      </c>
      <c r="F37" s="16">
        <f t="shared" si="0"/>
        <v>81</v>
      </c>
      <c r="G37" s="9">
        <f t="shared" si="2"/>
        <v>61.800000000000004</v>
      </c>
      <c r="H37" s="9">
        <f t="shared" si="3"/>
        <v>61.800000000000004</v>
      </c>
      <c r="I37" s="9">
        <f t="shared" si="4"/>
        <v>61.800000000000004</v>
      </c>
      <c r="J37" s="9">
        <f t="shared" si="5"/>
        <v>61.800000000000004</v>
      </c>
      <c r="K37" s="9">
        <f t="shared" si="6"/>
        <v>61.800000000000004</v>
      </c>
      <c r="L37" s="9" t="str">
        <f t="shared" si="7"/>
        <v/>
      </c>
      <c r="M37" s="9" t="str">
        <f t="shared" si="8"/>
        <v/>
      </c>
      <c r="N37" s="9" t="str">
        <f t="shared" si="9"/>
        <v/>
      </c>
      <c r="O37" s="9" t="str">
        <f t="shared" si="10"/>
        <v/>
      </c>
      <c r="P37" s="9" t="str">
        <f t="shared" si="11"/>
        <v>BB</v>
      </c>
      <c r="Q37" s="9" t="str" cm="1">
        <f t="array" ref="Q37">IF(D37&lt;&gt;"",IF(D37&lt;&gt;"GR",IF(AND(D37&gt;=40,H37&gt;=30),_xlfn.IFS(H37&gt;=$AD$11,"AA",H37&gt;=$AC$11,"BA",H37&gt;=$AB$11,"BB",H37&gt;=$AA$11,"CB",H37&gt;=$Z$11,"CC",H37&gt;=$Y$11,"DC",H37&gt;=50,"DD"),IF(H37&gt;=$W$9,"FD","FF")),P37),"")</f>
        <v>BB</v>
      </c>
      <c r="R37" s="9">
        <f t="shared" si="1"/>
        <v>36</v>
      </c>
    </row>
    <row r="38" spans="1:18" x14ac:dyDescent="0.35">
      <c r="A38" s="3">
        <v>37</v>
      </c>
      <c r="B38" s="3">
        <v>57</v>
      </c>
      <c r="C38" s="3">
        <v>65</v>
      </c>
      <c r="D38" s="3" t="s">
        <v>34</v>
      </c>
      <c r="E38" s="16">
        <f t="shared" si="0"/>
        <v>57</v>
      </c>
      <c r="F38" s="16">
        <f t="shared" si="0"/>
        <v>65</v>
      </c>
      <c r="G38" s="9">
        <f t="shared" si="2"/>
        <v>61.8</v>
      </c>
      <c r="H38" s="9">
        <f t="shared" si="3"/>
        <v>61.8</v>
      </c>
      <c r="I38" s="9">
        <f t="shared" si="4"/>
        <v>61.8</v>
      </c>
      <c r="J38" s="9">
        <f t="shared" si="5"/>
        <v>61.8</v>
      </c>
      <c r="K38" s="9">
        <f t="shared" si="6"/>
        <v>61.8</v>
      </c>
      <c r="L38" s="9" t="str">
        <f t="shared" si="7"/>
        <v/>
      </c>
      <c r="M38" s="9" t="str">
        <f t="shared" si="8"/>
        <v/>
      </c>
      <c r="N38" s="9" t="str">
        <f t="shared" si="9"/>
        <v/>
      </c>
      <c r="O38" s="9" t="str">
        <f t="shared" si="10"/>
        <v/>
      </c>
      <c r="P38" s="9" t="str">
        <f t="shared" si="11"/>
        <v>BB</v>
      </c>
      <c r="Q38" s="9" t="str" cm="1">
        <f t="array" ref="Q38">IF(D38&lt;&gt;"",IF(D38&lt;&gt;"GR",IF(AND(D38&gt;=40,H38&gt;=30),_xlfn.IFS(H38&gt;=$AD$11,"AA",H38&gt;=$AC$11,"BA",H38&gt;=$AB$11,"BB",H38&gt;=$AA$11,"CB",H38&gt;=$Z$11,"CC",H38&gt;=$Y$11,"DC",H38&gt;=50,"DD"),IF(H38&gt;=$W$9,"FD","FF")),P38),"")</f>
        <v>BB</v>
      </c>
      <c r="R38" s="9">
        <f t="shared" si="1"/>
        <v>38</v>
      </c>
    </row>
    <row r="39" spans="1:18" x14ac:dyDescent="0.35">
      <c r="A39" s="3">
        <v>38</v>
      </c>
      <c r="B39" s="3">
        <v>33</v>
      </c>
      <c r="C39" s="3">
        <v>81</v>
      </c>
      <c r="D39" s="3" t="s">
        <v>34</v>
      </c>
      <c r="E39" s="16">
        <f t="shared" si="0"/>
        <v>33</v>
      </c>
      <c r="F39" s="16">
        <f t="shared" si="0"/>
        <v>81</v>
      </c>
      <c r="G39" s="9">
        <f t="shared" si="2"/>
        <v>61.800000000000004</v>
      </c>
      <c r="H39" s="9">
        <f t="shared" si="3"/>
        <v>61.800000000000004</v>
      </c>
      <c r="I39" s="9">
        <f t="shared" si="4"/>
        <v>61.800000000000004</v>
      </c>
      <c r="J39" s="9">
        <f t="shared" si="5"/>
        <v>61.800000000000004</v>
      </c>
      <c r="K39" s="9">
        <f t="shared" si="6"/>
        <v>61.800000000000004</v>
      </c>
      <c r="L39" s="9" t="str">
        <f t="shared" si="7"/>
        <v/>
      </c>
      <c r="M39" s="9" t="str">
        <f t="shared" si="8"/>
        <v/>
      </c>
      <c r="N39" s="9" t="str">
        <f t="shared" si="9"/>
        <v/>
      </c>
      <c r="O39" s="9" t="str">
        <f t="shared" si="10"/>
        <v/>
      </c>
      <c r="P39" s="9" t="str">
        <f t="shared" si="11"/>
        <v>BB</v>
      </c>
      <c r="Q39" s="9" t="str" cm="1">
        <f t="array" ref="Q39">IF(D39&lt;&gt;"",IF(D39&lt;&gt;"GR",IF(AND(D39&gt;=40,H39&gt;=30),_xlfn.IFS(H39&gt;=$AD$11,"AA",H39&gt;=$AC$11,"BA",H39&gt;=$AB$11,"BB",H39&gt;=$AA$11,"CB",H39&gt;=$Z$11,"CC",H39&gt;=$Y$11,"DC",H39&gt;=50,"DD"),IF(H39&gt;=$W$9,"FD","FF")),P39),"")</f>
        <v>BB</v>
      </c>
      <c r="R39" s="9">
        <f t="shared" si="1"/>
        <v>36</v>
      </c>
    </row>
    <row r="40" spans="1:18" x14ac:dyDescent="0.35">
      <c r="A40" s="3">
        <v>39</v>
      </c>
      <c r="B40" s="3">
        <v>17</v>
      </c>
      <c r="C40" s="3">
        <v>91</v>
      </c>
      <c r="D40" s="3" t="s">
        <v>34</v>
      </c>
      <c r="E40" s="16">
        <f t="shared" si="0"/>
        <v>17</v>
      </c>
      <c r="F40" s="16">
        <f t="shared" si="0"/>
        <v>91</v>
      </c>
      <c r="G40" s="9">
        <f t="shared" si="2"/>
        <v>61.400000000000006</v>
      </c>
      <c r="H40" s="9">
        <f t="shared" si="3"/>
        <v>61.400000000000006</v>
      </c>
      <c r="I40" s="9">
        <f t="shared" si="4"/>
        <v>61.400000000000006</v>
      </c>
      <c r="J40" s="9">
        <f t="shared" si="5"/>
        <v>61.400000000000006</v>
      </c>
      <c r="K40" s="9">
        <f t="shared" si="6"/>
        <v>61.400000000000006</v>
      </c>
      <c r="L40" s="9" t="str">
        <f t="shared" si="7"/>
        <v/>
      </c>
      <c r="M40" s="9" t="str">
        <f t="shared" si="8"/>
        <v/>
      </c>
      <c r="N40" s="9" t="str">
        <f t="shared" si="9"/>
        <v/>
      </c>
      <c r="O40" s="9" t="str">
        <f t="shared" si="10"/>
        <v/>
      </c>
      <c r="P40" s="9" t="str">
        <f t="shared" si="11"/>
        <v>BB</v>
      </c>
      <c r="Q40" s="9" t="str" cm="1">
        <f t="array" ref="Q40">IF(D40&lt;&gt;"",IF(D40&lt;&gt;"GR",IF(AND(D40&gt;=40,H40&gt;=30),_xlfn.IFS(H40&gt;=$AD$11,"AA",H40&gt;=$AC$11,"BA",H40&gt;=$AB$11,"BB",H40&gt;=$AA$11,"CB",H40&gt;=$Z$11,"CC",H40&gt;=$Y$11,"DC",H40&gt;=50,"DD"),IF(H40&gt;=$W$9,"FD","FF")),P40),"")</f>
        <v>BB</v>
      </c>
      <c r="R40" s="9">
        <f t="shared" si="1"/>
        <v>39</v>
      </c>
    </row>
    <row r="41" spans="1:18" x14ac:dyDescent="0.35">
      <c r="A41" s="3">
        <v>40</v>
      </c>
      <c r="B41" s="3">
        <v>30</v>
      </c>
      <c r="C41" s="3">
        <v>82</v>
      </c>
      <c r="D41" s="3" t="s">
        <v>34</v>
      </c>
      <c r="E41" s="16">
        <f t="shared" si="0"/>
        <v>30</v>
      </c>
      <c r="F41" s="16">
        <f t="shared" si="0"/>
        <v>82</v>
      </c>
      <c r="G41" s="9">
        <f t="shared" si="2"/>
        <v>61.199999999999996</v>
      </c>
      <c r="H41" s="9">
        <f t="shared" si="3"/>
        <v>61.199999999999996</v>
      </c>
      <c r="I41" s="9">
        <f t="shared" si="4"/>
        <v>61.199999999999996</v>
      </c>
      <c r="J41" s="9">
        <f t="shared" si="5"/>
        <v>61.199999999999996</v>
      </c>
      <c r="K41" s="9">
        <f t="shared" si="6"/>
        <v>61.199999999999996</v>
      </c>
      <c r="L41" s="9" t="str">
        <f t="shared" si="7"/>
        <v/>
      </c>
      <c r="M41" s="9" t="str">
        <f t="shared" si="8"/>
        <v/>
      </c>
      <c r="N41" s="9" t="str">
        <f t="shared" si="9"/>
        <v/>
      </c>
      <c r="O41" s="9" t="str">
        <f t="shared" si="10"/>
        <v/>
      </c>
      <c r="P41" s="9" t="str">
        <f t="shared" si="11"/>
        <v>BB</v>
      </c>
      <c r="Q41" s="9" t="str" cm="1">
        <f t="array" ref="Q41">IF(D41&lt;&gt;"",IF(D41&lt;&gt;"GR",IF(AND(D41&gt;=40,H41&gt;=30),_xlfn.IFS(H41&gt;=$AD$11,"AA",H41&gt;=$AC$11,"BA",H41&gt;=$AB$11,"BB",H41&gt;=$AA$11,"CB",H41&gt;=$Z$11,"CC",H41&gt;=$Y$11,"DC",H41&gt;=50,"DD"),IF(H41&gt;=$W$9,"FD","FF")),P41),"")</f>
        <v>BB</v>
      </c>
      <c r="R41" s="9">
        <f t="shared" si="1"/>
        <v>40</v>
      </c>
    </row>
    <row r="42" spans="1:18" x14ac:dyDescent="0.35">
      <c r="A42" s="3">
        <v>41</v>
      </c>
      <c r="B42" s="3">
        <v>55</v>
      </c>
      <c r="C42" s="3">
        <v>65</v>
      </c>
      <c r="D42" s="3" t="s">
        <v>34</v>
      </c>
      <c r="E42" s="16">
        <f t="shared" si="0"/>
        <v>55</v>
      </c>
      <c r="F42" s="16">
        <f t="shared" si="0"/>
        <v>65</v>
      </c>
      <c r="G42" s="9">
        <f t="shared" si="2"/>
        <v>61</v>
      </c>
      <c r="H42" s="9">
        <f t="shared" si="3"/>
        <v>61</v>
      </c>
      <c r="I42" s="9">
        <f t="shared" si="4"/>
        <v>61</v>
      </c>
      <c r="J42" s="9">
        <f t="shared" si="5"/>
        <v>61</v>
      </c>
      <c r="K42" s="9">
        <f t="shared" si="6"/>
        <v>61</v>
      </c>
      <c r="L42" s="9" t="str">
        <f t="shared" si="7"/>
        <v/>
      </c>
      <c r="M42" s="9" t="str">
        <f t="shared" si="8"/>
        <v/>
      </c>
      <c r="N42" s="9" t="str">
        <f t="shared" si="9"/>
        <v/>
      </c>
      <c r="O42" s="9" t="str">
        <f t="shared" si="10"/>
        <v/>
      </c>
      <c r="P42" s="9" t="str">
        <f t="shared" si="11"/>
        <v>BB</v>
      </c>
      <c r="Q42" s="9" t="str" cm="1">
        <f t="array" ref="Q42">IF(D42&lt;&gt;"",IF(D42&lt;&gt;"GR",IF(AND(D42&gt;=40,H42&gt;=30),_xlfn.IFS(H42&gt;=$AD$11,"AA",H42&gt;=$AC$11,"BA",H42&gt;=$AB$11,"BB",H42&gt;=$AA$11,"CB",H42&gt;=$Z$11,"CC",H42&gt;=$Y$11,"DC",H42&gt;=50,"DD"),IF(H42&gt;=$W$9,"FD","FF")),P42),"")</f>
        <v>BB</v>
      </c>
      <c r="R42" s="9">
        <f t="shared" si="1"/>
        <v>41</v>
      </c>
    </row>
    <row r="43" spans="1:18" x14ac:dyDescent="0.35">
      <c r="A43" s="3">
        <v>42</v>
      </c>
      <c r="B43" s="3">
        <v>31</v>
      </c>
      <c r="C43" s="3">
        <v>81</v>
      </c>
      <c r="D43" s="3" t="s">
        <v>34</v>
      </c>
      <c r="E43" s="16">
        <f t="shared" si="0"/>
        <v>31</v>
      </c>
      <c r="F43" s="16">
        <f t="shared" si="0"/>
        <v>81</v>
      </c>
      <c r="G43" s="9">
        <f t="shared" si="2"/>
        <v>61</v>
      </c>
      <c r="H43" s="9">
        <f t="shared" si="3"/>
        <v>61</v>
      </c>
      <c r="I43" s="9">
        <f t="shared" si="4"/>
        <v>61</v>
      </c>
      <c r="J43" s="9">
        <f t="shared" si="5"/>
        <v>61</v>
      </c>
      <c r="K43" s="9">
        <f t="shared" si="6"/>
        <v>61</v>
      </c>
      <c r="L43" s="9" t="str">
        <f t="shared" si="7"/>
        <v/>
      </c>
      <c r="M43" s="9" t="str">
        <f t="shared" si="8"/>
        <v/>
      </c>
      <c r="N43" s="9" t="str">
        <f t="shared" si="9"/>
        <v/>
      </c>
      <c r="O43" s="9" t="str">
        <f t="shared" si="10"/>
        <v/>
      </c>
      <c r="P43" s="9" t="str">
        <f t="shared" si="11"/>
        <v>BB</v>
      </c>
      <c r="Q43" s="9" t="str" cm="1">
        <f t="array" ref="Q43">IF(D43&lt;&gt;"",IF(D43&lt;&gt;"GR",IF(AND(D43&gt;=40,H43&gt;=30),_xlfn.IFS(H43&gt;=$AD$11,"AA",H43&gt;=$AC$11,"BA",H43&gt;=$AB$11,"BB",H43&gt;=$AA$11,"CB",H43&gt;=$Z$11,"CC",H43&gt;=$Y$11,"DC",H43&gt;=50,"DD"),IF(H43&gt;=$W$9,"FD","FF")),P43),"")</f>
        <v>BB</v>
      </c>
      <c r="R43" s="9">
        <f t="shared" si="1"/>
        <v>41</v>
      </c>
    </row>
    <row r="44" spans="1:18" x14ac:dyDescent="0.35">
      <c r="A44" s="3">
        <v>43</v>
      </c>
      <c r="B44" s="3">
        <v>53</v>
      </c>
      <c r="C44" s="3">
        <v>66</v>
      </c>
      <c r="D44" s="3" t="s">
        <v>34</v>
      </c>
      <c r="E44" s="16">
        <f t="shared" si="0"/>
        <v>53</v>
      </c>
      <c r="F44" s="16">
        <f t="shared" si="0"/>
        <v>66</v>
      </c>
      <c r="G44" s="9">
        <f t="shared" si="2"/>
        <v>60.800000000000004</v>
      </c>
      <c r="H44" s="9">
        <f t="shared" si="3"/>
        <v>60.800000000000004</v>
      </c>
      <c r="I44" s="9">
        <f t="shared" si="4"/>
        <v>60.800000000000004</v>
      </c>
      <c r="J44" s="9">
        <f t="shared" si="5"/>
        <v>60.800000000000004</v>
      </c>
      <c r="K44" s="9">
        <f t="shared" si="6"/>
        <v>60.800000000000004</v>
      </c>
      <c r="L44" s="9" t="str">
        <f t="shared" si="7"/>
        <v/>
      </c>
      <c r="M44" s="9" t="str">
        <f t="shared" si="8"/>
        <v/>
      </c>
      <c r="N44" s="9" t="str">
        <f t="shared" si="9"/>
        <v/>
      </c>
      <c r="O44" s="9" t="str">
        <f t="shared" si="10"/>
        <v/>
      </c>
      <c r="P44" s="9" t="str">
        <f t="shared" si="11"/>
        <v>BB</v>
      </c>
      <c r="Q44" s="9" t="str" cm="1">
        <f t="array" ref="Q44">IF(D44&lt;&gt;"",IF(D44&lt;&gt;"GR",IF(AND(D44&gt;=40,H44&gt;=30),_xlfn.IFS(H44&gt;=$AD$11,"AA",H44&gt;=$AC$11,"BA",H44&gt;=$AB$11,"BB",H44&gt;=$AA$11,"CB",H44&gt;=$Z$11,"CC",H44&gt;=$Y$11,"DC",H44&gt;=50,"DD"),IF(H44&gt;=$W$9,"FD","FF")),P44),"")</f>
        <v>BB</v>
      </c>
      <c r="R44" s="9">
        <f t="shared" si="1"/>
        <v>43</v>
      </c>
    </row>
    <row r="45" spans="1:18" x14ac:dyDescent="0.35">
      <c r="A45" s="3">
        <v>44</v>
      </c>
      <c r="B45" s="3">
        <v>67</v>
      </c>
      <c r="C45" s="3">
        <v>56</v>
      </c>
      <c r="D45" s="3" t="s">
        <v>34</v>
      </c>
      <c r="E45" s="16">
        <f t="shared" si="0"/>
        <v>67</v>
      </c>
      <c r="F45" s="16">
        <f t="shared" si="0"/>
        <v>56</v>
      </c>
      <c r="G45" s="9">
        <f t="shared" si="2"/>
        <v>60.400000000000006</v>
      </c>
      <c r="H45" s="9">
        <f t="shared" si="3"/>
        <v>60.400000000000006</v>
      </c>
      <c r="I45" s="9">
        <f t="shared" si="4"/>
        <v>60.400000000000006</v>
      </c>
      <c r="J45" s="9">
        <f t="shared" si="5"/>
        <v>60.400000000000006</v>
      </c>
      <c r="K45" s="9">
        <f t="shared" si="6"/>
        <v>60.400000000000006</v>
      </c>
      <c r="L45" s="9" t="str">
        <f t="shared" si="7"/>
        <v/>
      </c>
      <c r="M45" s="9" t="str">
        <f t="shared" si="8"/>
        <v/>
      </c>
      <c r="N45" s="9" t="str">
        <f t="shared" si="9"/>
        <v/>
      </c>
      <c r="O45" s="9" t="str">
        <f t="shared" si="10"/>
        <v/>
      </c>
      <c r="P45" s="9" t="str">
        <f t="shared" si="11"/>
        <v>BB</v>
      </c>
      <c r="Q45" s="9" t="str" cm="1">
        <f t="array" ref="Q45">IF(D45&lt;&gt;"",IF(D45&lt;&gt;"GR",IF(AND(D45&gt;=40,H45&gt;=30),_xlfn.IFS(H45&gt;=$AD$11,"AA",H45&gt;=$AC$11,"BA",H45&gt;=$AB$11,"BB",H45&gt;=$AA$11,"CB",H45&gt;=$Z$11,"CC",H45&gt;=$Y$11,"DC",H45&gt;=50,"DD"),IF(H45&gt;=$W$9,"FD","FF")),P45),"")</f>
        <v>BB</v>
      </c>
      <c r="R45" s="9">
        <f t="shared" si="1"/>
        <v>44</v>
      </c>
    </row>
    <row r="46" spans="1:18" x14ac:dyDescent="0.35">
      <c r="A46" s="3">
        <v>45</v>
      </c>
      <c r="B46" s="3">
        <v>53</v>
      </c>
      <c r="C46" s="3">
        <v>65</v>
      </c>
      <c r="D46" s="3" t="s">
        <v>34</v>
      </c>
      <c r="E46" s="16">
        <f t="shared" si="0"/>
        <v>53</v>
      </c>
      <c r="F46" s="16">
        <f t="shared" si="0"/>
        <v>65</v>
      </c>
      <c r="G46" s="9">
        <f t="shared" si="2"/>
        <v>60.2</v>
      </c>
      <c r="H46" s="9">
        <f t="shared" si="3"/>
        <v>60.2</v>
      </c>
      <c r="I46" s="9">
        <f t="shared" si="4"/>
        <v>60.2</v>
      </c>
      <c r="J46" s="9">
        <f t="shared" si="5"/>
        <v>60.2</v>
      </c>
      <c r="K46" s="9">
        <f t="shared" si="6"/>
        <v>60.2</v>
      </c>
      <c r="L46" s="9" t="str">
        <f t="shared" si="7"/>
        <v/>
      </c>
      <c r="M46" s="9" t="str">
        <f t="shared" si="8"/>
        <v/>
      </c>
      <c r="N46" s="9" t="str">
        <f t="shared" si="9"/>
        <v/>
      </c>
      <c r="O46" s="9" t="str">
        <f t="shared" si="10"/>
        <v/>
      </c>
      <c r="P46" s="9" t="str">
        <f t="shared" si="11"/>
        <v>BB</v>
      </c>
      <c r="Q46" s="9" t="str" cm="1">
        <f t="array" ref="Q46">IF(D46&lt;&gt;"",IF(D46&lt;&gt;"GR",IF(AND(D46&gt;=40,H46&gt;=30),_xlfn.IFS(H46&gt;=$AD$11,"AA",H46&gt;=$AC$11,"BA",H46&gt;=$AB$11,"BB",H46&gt;=$AA$11,"CB",H46&gt;=$Z$11,"CC",H46&gt;=$Y$11,"DC",H46&gt;=50,"DD"),IF(H46&gt;=$W$9,"FD","FF")),P46),"")</f>
        <v>BB</v>
      </c>
      <c r="R46" s="9">
        <f t="shared" si="1"/>
        <v>45</v>
      </c>
    </row>
    <row r="47" spans="1:18" x14ac:dyDescent="0.35">
      <c r="A47" s="3">
        <v>46</v>
      </c>
      <c r="B47" s="3">
        <v>47</v>
      </c>
      <c r="C47" s="3">
        <v>69</v>
      </c>
      <c r="D47" s="3" t="s">
        <v>34</v>
      </c>
      <c r="E47" s="16">
        <f t="shared" si="0"/>
        <v>47</v>
      </c>
      <c r="F47" s="16">
        <f t="shared" si="0"/>
        <v>69</v>
      </c>
      <c r="G47" s="9">
        <f t="shared" si="2"/>
        <v>60.2</v>
      </c>
      <c r="H47" s="9">
        <f t="shared" si="3"/>
        <v>60.2</v>
      </c>
      <c r="I47" s="9">
        <f t="shared" si="4"/>
        <v>60.2</v>
      </c>
      <c r="J47" s="9">
        <f t="shared" si="5"/>
        <v>60.2</v>
      </c>
      <c r="K47" s="9">
        <f t="shared" si="6"/>
        <v>60.2</v>
      </c>
      <c r="L47" s="9" t="str">
        <f t="shared" si="7"/>
        <v/>
      </c>
      <c r="M47" s="9" t="str">
        <f t="shared" si="8"/>
        <v/>
      </c>
      <c r="N47" s="9" t="str">
        <f t="shared" si="9"/>
        <v/>
      </c>
      <c r="O47" s="9" t="str">
        <f t="shared" si="10"/>
        <v/>
      </c>
      <c r="P47" s="9" t="str">
        <f t="shared" si="11"/>
        <v>BB</v>
      </c>
      <c r="Q47" s="9" t="str" cm="1">
        <f t="array" ref="Q47">IF(D47&lt;&gt;"",IF(D47&lt;&gt;"GR",IF(AND(D47&gt;=40,H47&gt;=30),_xlfn.IFS(H47&gt;=$AD$11,"AA",H47&gt;=$AC$11,"BA",H47&gt;=$AB$11,"BB",H47&gt;=$AA$11,"CB",H47&gt;=$Z$11,"CC",H47&gt;=$Y$11,"DC",H47&gt;=50,"DD"),IF(H47&gt;=$W$9,"FD","FF")),P47),"")</f>
        <v>BB</v>
      </c>
      <c r="R47" s="9">
        <f t="shared" si="1"/>
        <v>45</v>
      </c>
    </row>
    <row r="48" spans="1:18" x14ac:dyDescent="0.35">
      <c r="A48" s="3">
        <v>47</v>
      </c>
      <c r="B48" s="3">
        <v>48</v>
      </c>
      <c r="C48" s="3">
        <v>68</v>
      </c>
      <c r="D48" s="3" t="s">
        <v>34</v>
      </c>
      <c r="E48" s="16">
        <f t="shared" si="0"/>
        <v>48</v>
      </c>
      <c r="F48" s="16">
        <f t="shared" si="0"/>
        <v>68</v>
      </c>
      <c r="G48" s="9">
        <f t="shared" si="2"/>
        <v>60</v>
      </c>
      <c r="H48" s="9">
        <f t="shared" si="3"/>
        <v>60</v>
      </c>
      <c r="I48" s="9">
        <f t="shared" si="4"/>
        <v>60</v>
      </c>
      <c r="J48" s="9">
        <f t="shared" si="5"/>
        <v>60</v>
      </c>
      <c r="K48" s="9">
        <f t="shared" si="6"/>
        <v>60</v>
      </c>
      <c r="L48" s="9" t="str">
        <f t="shared" si="7"/>
        <v/>
      </c>
      <c r="M48" s="9" t="str">
        <f t="shared" si="8"/>
        <v/>
      </c>
      <c r="N48" s="9" t="str">
        <f t="shared" si="9"/>
        <v/>
      </c>
      <c r="O48" s="9" t="str">
        <f t="shared" si="10"/>
        <v/>
      </c>
      <c r="P48" s="9" t="str">
        <f t="shared" si="11"/>
        <v>BB</v>
      </c>
      <c r="Q48" s="9" t="str" cm="1">
        <f t="array" ref="Q48">IF(D48&lt;&gt;"",IF(D48&lt;&gt;"GR",IF(AND(D48&gt;=40,H48&gt;=30),_xlfn.IFS(H48&gt;=$AD$11,"AA",H48&gt;=$AC$11,"BA",H48&gt;=$AB$11,"BB",H48&gt;=$AA$11,"CB",H48&gt;=$Z$11,"CC",H48&gt;=$Y$11,"DC",H48&gt;=50,"DD"),IF(H48&gt;=$W$9,"FD","FF")),P48),"")</f>
        <v>BB</v>
      </c>
      <c r="R48" s="9">
        <f t="shared" si="1"/>
        <v>47</v>
      </c>
    </row>
    <row r="49" spans="1:18" x14ac:dyDescent="0.35">
      <c r="A49" s="3">
        <v>48</v>
      </c>
      <c r="B49" s="3">
        <v>40</v>
      </c>
      <c r="C49" s="3">
        <v>72</v>
      </c>
      <c r="D49" s="3" t="s">
        <v>34</v>
      </c>
      <c r="E49" s="16">
        <f t="shared" si="0"/>
        <v>40</v>
      </c>
      <c r="F49" s="16">
        <f t="shared" si="0"/>
        <v>72</v>
      </c>
      <c r="G49" s="9">
        <f t="shared" si="2"/>
        <v>59.199999999999996</v>
      </c>
      <c r="H49" s="9">
        <f t="shared" si="3"/>
        <v>59.199999999999996</v>
      </c>
      <c r="I49" s="9">
        <f t="shared" si="4"/>
        <v>59.199999999999996</v>
      </c>
      <c r="J49" s="9">
        <f t="shared" si="5"/>
        <v>59.199999999999996</v>
      </c>
      <c r="K49" s="9">
        <f t="shared" si="6"/>
        <v>59.199999999999996</v>
      </c>
      <c r="L49" s="9" t="str">
        <f t="shared" si="7"/>
        <v/>
      </c>
      <c r="M49" s="9" t="str">
        <f t="shared" si="8"/>
        <v/>
      </c>
      <c r="N49" s="9" t="str">
        <f t="shared" si="9"/>
        <v/>
      </c>
      <c r="O49" s="9" t="str">
        <f t="shared" si="10"/>
        <v/>
      </c>
      <c r="P49" s="9" t="str">
        <f t="shared" si="11"/>
        <v>BB</v>
      </c>
      <c r="Q49" s="9" t="str" cm="1">
        <f t="array" ref="Q49">IF(D49&lt;&gt;"",IF(D49&lt;&gt;"GR",IF(AND(D49&gt;=40,H49&gt;=30),_xlfn.IFS(H49&gt;=$AD$11,"AA",H49&gt;=$AC$11,"BA",H49&gt;=$AB$11,"BB",H49&gt;=$AA$11,"CB",H49&gt;=$Z$11,"CC",H49&gt;=$Y$11,"DC",H49&gt;=50,"DD"),IF(H49&gt;=$W$9,"FD","FF")),P49),"")</f>
        <v>BB</v>
      </c>
      <c r="R49" s="9">
        <f t="shared" si="1"/>
        <v>48</v>
      </c>
    </row>
    <row r="50" spans="1:18" x14ac:dyDescent="0.35">
      <c r="A50" s="3">
        <v>49</v>
      </c>
      <c r="B50" s="3">
        <v>45</v>
      </c>
      <c r="C50" s="3">
        <v>68</v>
      </c>
      <c r="D50" s="3" t="s">
        <v>34</v>
      </c>
      <c r="E50" s="16">
        <f t="shared" si="0"/>
        <v>45</v>
      </c>
      <c r="F50" s="16">
        <f t="shared" si="0"/>
        <v>68</v>
      </c>
      <c r="G50" s="9">
        <f t="shared" si="2"/>
        <v>58.8</v>
      </c>
      <c r="H50" s="9">
        <f t="shared" si="3"/>
        <v>58.8</v>
      </c>
      <c r="I50" s="9">
        <f t="shared" si="4"/>
        <v>58.8</v>
      </c>
      <c r="J50" s="9">
        <f t="shared" si="5"/>
        <v>58.8</v>
      </c>
      <c r="K50" s="9">
        <f t="shared" si="6"/>
        <v>58.8</v>
      </c>
      <c r="L50" s="9" t="str">
        <f t="shared" si="7"/>
        <v/>
      </c>
      <c r="M50" s="9" t="str">
        <f t="shared" si="8"/>
        <v/>
      </c>
      <c r="N50" s="9" t="str">
        <f t="shared" si="9"/>
        <v/>
      </c>
      <c r="O50" s="9" t="str">
        <f t="shared" si="10"/>
        <v/>
      </c>
      <c r="P50" s="9" t="str">
        <f t="shared" si="11"/>
        <v>BB</v>
      </c>
      <c r="Q50" s="9" t="str" cm="1">
        <f t="array" ref="Q50">IF(D50&lt;&gt;"",IF(D50&lt;&gt;"GR",IF(AND(D50&gt;=40,H50&gt;=30),_xlfn.IFS(H50&gt;=$AD$11,"AA",H50&gt;=$AC$11,"BA",H50&gt;=$AB$11,"BB",H50&gt;=$AA$11,"CB",H50&gt;=$Z$11,"CC",H50&gt;=$Y$11,"DC",H50&gt;=50,"DD"),IF(H50&gt;=$W$9,"FD","FF")),P50),"")</f>
        <v>BB</v>
      </c>
      <c r="R50" s="9">
        <f t="shared" si="1"/>
        <v>49</v>
      </c>
    </row>
    <row r="51" spans="1:18" x14ac:dyDescent="0.35">
      <c r="A51" s="3">
        <v>50</v>
      </c>
      <c r="B51" s="3">
        <v>33</v>
      </c>
      <c r="C51" s="3">
        <v>75</v>
      </c>
      <c r="D51" s="3" t="s">
        <v>34</v>
      </c>
      <c r="E51" s="16">
        <f t="shared" si="0"/>
        <v>33</v>
      </c>
      <c r="F51" s="16">
        <f t="shared" si="0"/>
        <v>75</v>
      </c>
      <c r="G51" s="9">
        <f t="shared" si="2"/>
        <v>58.2</v>
      </c>
      <c r="H51" s="9">
        <f t="shared" si="3"/>
        <v>58.2</v>
      </c>
      <c r="I51" s="9">
        <f t="shared" si="4"/>
        <v>58.2</v>
      </c>
      <c r="J51" s="9">
        <f t="shared" si="5"/>
        <v>58.2</v>
      </c>
      <c r="K51" s="9">
        <f t="shared" si="6"/>
        <v>58.2</v>
      </c>
      <c r="L51" s="9" t="str">
        <f t="shared" si="7"/>
        <v/>
      </c>
      <c r="M51" s="9" t="str">
        <f t="shared" si="8"/>
        <v/>
      </c>
      <c r="N51" s="9" t="str">
        <f t="shared" si="9"/>
        <v/>
      </c>
      <c r="O51" s="9" t="str">
        <f t="shared" si="10"/>
        <v/>
      </c>
      <c r="P51" s="9" t="str">
        <f t="shared" si="11"/>
        <v>BB</v>
      </c>
      <c r="Q51" s="9" t="str" cm="1">
        <f t="array" ref="Q51">IF(D51&lt;&gt;"",IF(D51&lt;&gt;"GR",IF(AND(D51&gt;=40,H51&gt;=30),_xlfn.IFS(H51&gt;=$AD$11,"AA",H51&gt;=$AC$11,"BA",H51&gt;=$AB$11,"BB",H51&gt;=$AA$11,"CB",H51&gt;=$Z$11,"CC",H51&gt;=$Y$11,"DC",H51&gt;=50,"DD"),IF(H51&gt;=$W$9,"FD","FF")),P51),"")</f>
        <v>BB</v>
      </c>
      <c r="R51" s="9">
        <f t="shared" si="1"/>
        <v>50</v>
      </c>
    </row>
    <row r="52" spans="1:18" x14ac:dyDescent="0.35">
      <c r="A52" s="3">
        <v>51</v>
      </c>
      <c r="B52" s="3">
        <v>39</v>
      </c>
      <c r="C52" s="3">
        <v>71</v>
      </c>
      <c r="D52" s="3" t="s">
        <v>34</v>
      </c>
      <c r="E52" s="16">
        <f t="shared" si="0"/>
        <v>39</v>
      </c>
      <c r="F52" s="16">
        <f t="shared" si="0"/>
        <v>71</v>
      </c>
      <c r="G52" s="9">
        <f t="shared" si="2"/>
        <v>58.2</v>
      </c>
      <c r="H52" s="9">
        <f t="shared" si="3"/>
        <v>58.2</v>
      </c>
      <c r="I52" s="9">
        <f t="shared" si="4"/>
        <v>58.2</v>
      </c>
      <c r="J52" s="9">
        <f t="shared" si="5"/>
        <v>58.2</v>
      </c>
      <c r="K52" s="9">
        <f t="shared" si="6"/>
        <v>58.2</v>
      </c>
      <c r="L52" s="9" t="str">
        <f t="shared" si="7"/>
        <v/>
      </c>
      <c r="M52" s="9" t="str">
        <f t="shared" si="8"/>
        <v/>
      </c>
      <c r="N52" s="9" t="str">
        <f t="shared" si="9"/>
        <v/>
      </c>
      <c r="O52" s="9" t="str">
        <f t="shared" si="10"/>
        <v/>
      </c>
      <c r="P52" s="9" t="str">
        <f t="shared" si="11"/>
        <v>BB</v>
      </c>
      <c r="Q52" s="9" t="str" cm="1">
        <f t="array" ref="Q52">IF(D52&lt;&gt;"",IF(D52&lt;&gt;"GR",IF(AND(D52&gt;=40,H52&gt;=30),_xlfn.IFS(H52&gt;=$AD$11,"AA",H52&gt;=$AC$11,"BA",H52&gt;=$AB$11,"BB",H52&gt;=$AA$11,"CB",H52&gt;=$Z$11,"CC",H52&gt;=$Y$11,"DC",H52&gt;=50,"DD"),IF(H52&gt;=$W$9,"FD","FF")),P52),"")</f>
        <v>BB</v>
      </c>
      <c r="R52" s="9">
        <f t="shared" si="1"/>
        <v>50</v>
      </c>
    </row>
    <row r="53" spans="1:18" x14ac:dyDescent="0.35">
      <c r="A53" s="3">
        <v>52</v>
      </c>
      <c r="B53" s="3">
        <v>26</v>
      </c>
      <c r="C53" s="3">
        <v>79</v>
      </c>
      <c r="D53" s="3" t="s">
        <v>34</v>
      </c>
      <c r="E53" s="16">
        <f t="shared" si="0"/>
        <v>26</v>
      </c>
      <c r="F53" s="16">
        <f t="shared" si="0"/>
        <v>79</v>
      </c>
      <c r="G53" s="9">
        <f t="shared" si="2"/>
        <v>57.8</v>
      </c>
      <c r="H53" s="9">
        <f t="shared" si="3"/>
        <v>57.8</v>
      </c>
      <c r="I53" s="9">
        <f t="shared" si="4"/>
        <v>57.8</v>
      </c>
      <c r="J53" s="9">
        <f t="shared" si="5"/>
        <v>57.8</v>
      </c>
      <c r="K53" s="9">
        <f t="shared" si="6"/>
        <v>57.8</v>
      </c>
      <c r="L53" s="9" t="str">
        <f t="shared" si="7"/>
        <v/>
      </c>
      <c r="M53" s="9" t="str">
        <f t="shared" si="8"/>
        <v/>
      </c>
      <c r="N53" s="9" t="str">
        <f t="shared" si="9"/>
        <v/>
      </c>
      <c r="O53" s="9" t="str">
        <f t="shared" si="10"/>
        <v/>
      </c>
      <c r="P53" s="9" t="str">
        <f t="shared" si="11"/>
        <v>BB</v>
      </c>
      <c r="Q53" s="9" t="str" cm="1">
        <f t="array" ref="Q53">IF(D53&lt;&gt;"",IF(D53&lt;&gt;"GR",IF(AND(D53&gt;=40,H53&gt;=30),_xlfn.IFS(H53&gt;=$AD$11,"AA",H53&gt;=$AC$11,"BA",H53&gt;=$AB$11,"BB",H53&gt;=$AA$11,"CB",H53&gt;=$Z$11,"CC",H53&gt;=$Y$11,"DC",H53&gt;=50,"DD"),IF(H53&gt;=$W$9,"FD","FF")),P53),"")</f>
        <v>BB</v>
      </c>
      <c r="R53" s="9">
        <f t="shared" si="1"/>
        <v>52</v>
      </c>
    </row>
    <row r="54" spans="1:18" x14ac:dyDescent="0.35">
      <c r="A54" s="3">
        <v>53</v>
      </c>
      <c r="B54" s="3">
        <v>42</v>
      </c>
      <c r="C54" s="3">
        <v>68</v>
      </c>
      <c r="D54" s="3" t="s">
        <v>34</v>
      </c>
      <c r="E54" s="16">
        <f t="shared" si="0"/>
        <v>42</v>
      </c>
      <c r="F54" s="16">
        <f t="shared" si="0"/>
        <v>68</v>
      </c>
      <c r="G54" s="9">
        <f t="shared" si="2"/>
        <v>57.599999999999994</v>
      </c>
      <c r="H54" s="9">
        <f t="shared" si="3"/>
        <v>57.599999999999994</v>
      </c>
      <c r="I54" s="9">
        <f t="shared" si="4"/>
        <v>57.599999999999994</v>
      </c>
      <c r="J54" s="9">
        <f t="shared" si="5"/>
        <v>57.599999999999994</v>
      </c>
      <c r="K54" s="9">
        <f t="shared" si="6"/>
        <v>57.599999999999994</v>
      </c>
      <c r="L54" s="9" t="str">
        <f t="shared" si="7"/>
        <v/>
      </c>
      <c r="M54" s="9" t="str">
        <f t="shared" si="8"/>
        <v/>
      </c>
      <c r="N54" s="9" t="str">
        <f t="shared" si="9"/>
        <v/>
      </c>
      <c r="O54" s="9" t="str">
        <f t="shared" si="10"/>
        <v/>
      </c>
      <c r="P54" s="9" t="str">
        <f t="shared" si="11"/>
        <v>BB</v>
      </c>
      <c r="Q54" s="9" t="str" cm="1">
        <f t="array" ref="Q54">IF(D54&lt;&gt;"",IF(D54&lt;&gt;"GR",IF(AND(D54&gt;=40,H54&gt;=30),_xlfn.IFS(H54&gt;=$AD$11,"AA",H54&gt;=$AC$11,"BA",H54&gt;=$AB$11,"BB",H54&gt;=$AA$11,"CB",H54&gt;=$Z$11,"CC",H54&gt;=$Y$11,"DC",H54&gt;=50,"DD"),IF(H54&gt;=$W$9,"FD","FF")),P54),"")</f>
        <v>BB</v>
      </c>
      <c r="R54" s="9">
        <f t="shared" si="1"/>
        <v>53</v>
      </c>
    </row>
    <row r="55" spans="1:18" x14ac:dyDescent="0.35">
      <c r="A55" s="3">
        <v>54</v>
      </c>
      <c r="B55" s="3">
        <v>38</v>
      </c>
      <c r="C55" s="3">
        <v>70</v>
      </c>
      <c r="D55" s="3" t="s">
        <v>34</v>
      </c>
      <c r="E55" s="16">
        <f t="shared" si="0"/>
        <v>38</v>
      </c>
      <c r="F55" s="16">
        <f t="shared" si="0"/>
        <v>70</v>
      </c>
      <c r="G55" s="9">
        <f t="shared" si="2"/>
        <v>57.2</v>
      </c>
      <c r="H55" s="9">
        <f t="shared" si="3"/>
        <v>57.2</v>
      </c>
      <c r="I55" s="9">
        <f t="shared" si="4"/>
        <v>57.2</v>
      </c>
      <c r="J55" s="9">
        <f t="shared" si="5"/>
        <v>57.2</v>
      </c>
      <c r="K55" s="9">
        <f t="shared" si="6"/>
        <v>57.2</v>
      </c>
      <c r="L55" s="9" t="str">
        <f t="shared" si="7"/>
        <v/>
      </c>
      <c r="M55" s="9" t="str">
        <f t="shared" si="8"/>
        <v/>
      </c>
      <c r="N55" s="9" t="str">
        <f t="shared" si="9"/>
        <v/>
      </c>
      <c r="O55" s="9" t="str">
        <f t="shared" si="10"/>
        <v/>
      </c>
      <c r="P55" s="9" t="str">
        <f t="shared" si="11"/>
        <v>BB</v>
      </c>
      <c r="Q55" s="9" t="str" cm="1">
        <f t="array" ref="Q55">IF(D55&lt;&gt;"",IF(D55&lt;&gt;"GR",IF(AND(D55&gt;=40,H55&gt;=30),_xlfn.IFS(H55&gt;=$AD$11,"AA",H55&gt;=$AC$11,"BA",H55&gt;=$AB$11,"BB",H55&gt;=$AA$11,"CB",H55&gt;=$Z$11,"CC",H55&gt;=$Y$11,"DC",H55&gt;=50,"DD"),IF(H55&gt;=$W$9,"FD","FF")),P55),"")</f>
        <v>BB</v>
      </c>
      <c r="R55" s="9">
        <f t="shared" si="1"/>
        <v>54</v>
      </c>
    </row>
    <row r="56" spans="1:18" x14ac:dyDescent="0.35">
      <c r="A56" s="3">
        <v>55</v>
      </c>
      <c r="B56" s="3">
        <v>45</v>
      </c>
      <c r="C56" s="3">
        <v>65</v>
      </c>
      <c r="D56" s="3" t="s">
        <v>34</v>
      </c>
      <c r="E56" s="16">
        <f t="shared" si="0"/>
        <v>45</v>
      </c>
      <c r="F56" s="16">
        <f t="shared" si="0"/>
        <v>65</v>
      </c>
      <c r="G56" s="9">
        <f t="shared" si="2"/>
        <v>57</v>
      </c>
      <c r="H56" s="9">
        <f t="shared" si="3"/>
        <v>57</v>
      </c>
      <c r="I56" s="9">
        <f t="shared" si="4"/>
        <v>57</v>
      </c>
      <c r="J56" s="9">
        <f t="shared" si="5"/>
        <v>57</v>
      </c>
      <c r="K56" s="9">
        <f t="shared" si="6"/>
        <v>57</v>
      </c>
      <c r="L56" s="9" t="str">
        <f t="shared" si="7"/>
        <v/>
      </c>
      <c r="M56" s="9" t="str">
        <f t="shared" si="8"/>
        <v/>
      </c>
      <c r="N56" s="9" t="str">
        <f t="shared" si="9"/>
        <v/>
      </c>
      <c r="O56" s="9" t="str">
        <f t="shared" si="10"/>
        <v/>
      </c>
      <c r="P56" s="9" t="str">
        <f t="shared" si="11"/>
        <v>BB</v>
      </c>
      <c r="Q56" s="9" t="str" cm="1">
        <f t="array" ref="Q56">IF(D56&lt;&gt;"",IF(D56&lt;&gt;"GR",IF(AND(D56&gt;=40,H56&gt;=30),_xlfn.IFS(H56&gt;=$AD$11,"AA",H56&gt;=$AC$11,"BA",H56&gt;=$AB$11,"BB",H56&gt;=$AA$11,"CB",H56&gt;=$Z$11,"CC",H56&gt;=$Y$11,"DC",H56&gt;=50,"DD"),IF(H56&gt;=$W$9,"FD","FF")),P56),"")</f>
        <v>BB</v>
      </c>
      <c r="R56" s="9">
        <f t="shared" si="1"/>
        <v>55</v>
      </c>
    </row>
    <row r="57" spans="1:18" x14ac:dyDescent="0.35">
      <c r="A57" s="3">
        <v>56</v>
      </c>
      <c r="B57" s="3">
        <v>47</v>
      </c>
      <c r="C57" s="3">
        <v>63</v>
      </c>
      <c r="D57" s="3" t="s">
        <v>34</v>
      </c>
      <c r="E57" s="16">
        <f t="shared" si="0"/>
        <v>47</v>
      </c>
      <c r="F57" s="16">
        <f t="shared" si="0"/>
        <v>63</v>
      </c>
      <c r="G57" s="9">
        <f t="shared" si="2"/>
        <v>56.599999999999994</v>
      </c>
      <c r="H57" s="9">
        <f t="shared" si="3"/>
        <v>56.599999999999994</v>
      </c>
      <c r="I57" s="9">
        <f t="shared" si="4"/>
        <v>56.599999999999994</v>
      </c>
      <c r="J57" s="9">
        <f t="shared" si="5"/>
        <v>56.599999999999994</v>
      </c>
      <c r="K57" s="9">
        <f t="shared" si="6"/>
        <v>56.599999999999994</v>
      </c>
      <c r="L57" s="9" t="str">
        <f t="shared" si="7"/>
        <v/>
      </c>
      <c r="M57" s="9" t="str">
        <f t="shared" si="8"/>
        <v/>
      </c>
      <c r="N57" s="9" t="str">
        <f t="shared" si="9"/>
        <v/>
      </c>
      <c r="O57" s="9" t="str">
        <f t="shared" si="10"/>
        <v/>
      </c>
      <c r="P57" s="9" t="str">
        <f t="shared" si="11"/>
        <v>BB</v>
      </c>
      <c r="Q57" s="9" t="str" cm="1">
        <f t="array" ref="Q57">IF(D57&lt;&gt;"",IF(D57&lt;&gt;"GR",IF(AND(D57&gt;=40,H57&gt;=30),_xlfn.IFS(H57&gt;=$AD$11,"AA",H57&gt;=$AC$11,"BA",H57&gt;=$AB$11,"BB",H57&gt;=$AA$11,"CB",H57&gt;=$Z$11,"CC",H57&gt;=$Y$11,"DC",H57&gt;=50,"DD"),IF(H57&gt;=$W$9,"FD","FF")),P57),"")</f>
        <v>BB</v>
      </c>
      <c r="R57" s="9">
        <f t="shared" si="1"/>
        <v>56</v>
      </c>
    </row>
    <row r="58" spans="1:18" x14ac:dyDescent="0.35">
      <c r="A58" s="3">
        <v>57</v>
      </c>
      <c r="B58" s="3">
        <v>27</v>
      </c>
      <c r="C58" s="3">
        <v>76</v>
      </c>
      <c r="D58" s="3" t="s">
        <v>34</v>
      </c>
      <c r="E58" s="16">
        <f t="shared" si="0"/>
        <v>27</v>
      </c>
      <c r="F58" s="16">
        <f t="shared" si="0"/>
        <v>76</v>
      </c>
      <c r="G58" s="9">
        <f t="shared" si="2"/>
        <v>56.400000000000006</v>
      </c>
      <c r="H58" s="9">
        <f t="shared" si="3"/>
        <v>56.400000000000006</v>
      </c>
      <c r="I58" s="9">
        <f t="shared" si="4"/>
        <v>56.400000000000006</v>
      </c>
      <c r="J58" s="9">
        <f t="shared" si="5"/>
        <v>56.400000000000006</v>
      </c>
      <c r="K58" s="9">
        <f t="shared" si="6"/>
        <v>56.400000000000006</v>
      </c>
      <c r="L58" s="9" t="str">
        <f t="shared" si="7"/>
        <v/>
      </c>
      <c r="M58" s="9" t="str">
        <f t="shared" si="8"/>
        <v/>
      </c>
      <c r="N58" s="9" t="str">
        <f t="shared" si="9"/>
        <v/>
      </c>
      <c r="O58" s="9" t="str">
        <f t="shared" si="10"/>
        <v/>
      </c>
      <c r="P58" s="9" t="str">
        <f t="shared" si="11"/>
        <v>BB</v>
      </c>
      <c r="Q58" s="9" t="str" cm="1">
        <f t="array" ref="Q58">IF(D58&lt;&gt;"",IF(D58&lt;&gt;"GR",IF(AND(D58&gt;=40,H58&gt;=30),_xlfn.IFS(H58&gt;=$AD$11,"AA",H58&gt;=$AC$11,"BA",H58&gt;=$AB$11,"BB",H58&gt;=$AA$11,"CB",H58&gt;=$Z$11,"CC",H58&gt;=$Y$11,"DC",H58&gt;=50,"DD"),IF(H58&gt;=$W$9,"FD","FF")),P58),"")</f>
        <v>BB</v>
      </c>
      <c r="R58" s="9">
        <f t="shared" si="1"/>
        <v>57</v>
      </c>
    </row>
    <row r="59" spans="1:18" x14ac:dyDescent="0.35">
      <c r="A59" s="3">
        <v>58</v>
      </c>
      <c r="B59" s="3">
        <v>45</v>
      </c>
      <c r="C59" s="3">
        <v>64</v>
      </c>
      <c r="D59" s="3" t="s">
        <v>34</v>
      </c>
      <c r="E59" s="16">
        <f t="shared" si="0"/>
        <v>45</v>
      </c>
      <c r="F59" s="16">
        <f t="shared" si="0"/>
        <v>64</v>
      </c>
      <c r="G59" s="9">
        <f t="shared" si="2"/>
        <v>56.4</v>
      </c>
      <c r="H59" s="9">
        <f t="shared" si="3"/>
        <v>56.4</v>
      </c>
      <c r="I59" s="9">
        <f t="shared" si="4"/>
        <v>56.4</v>
      </c>
      <c r="J59" s="9">
        <f t="shared" si="5"/>
        <v>56.4</v>
      </c>
      <c r="K59" s="9">
        <f t="shared" si="6"/>
        <v>56.4</v>
      </c>
      <c r="L59" s="9" t="str">
        <f t="shared" si="7"/>
        <v/>
      </c>
      <c r="M59" s="9" t="str">
        <f t="shared" si="8"/>
        <v/>
      </c>
      <c r="N59" s="9" t="str">
        <f t="shared" si="9"/>
        <v/>
      </c>
      <c r="O59" s="9" t="str">
        <f t="shared" si="10"/>
        <v/>
      </c>
      <c r="P59" s="9" t="str">
        <f t="shared" si="11"/>
        <v>BB</v>
      </c>
      <c r="Q59" s="9" t="str" cm="1">
        <f t="array" ref="Q59">IF(D59&lt;&gt;"",IF(D59&lt;&gt;"GR",IF(AND(D59&gt;=40,H59&gt;=30),_xlfn.IFS(H59&gt;=$AD$11,"AA",H59&gt;=$AC$11,"BA",H59&gt;=$AB$11,"BB",H59&gt;=$AA$11,"CB",H59&gt;=$Z$11,"CC",H59&gt;=$Y$11,"DC",H59&gt;=50,"DD"),IF(H59&gt;=$W$9,"FD","FF")),P59),"")</f>
        <v>BB</v>
      </c>
      <c r="R59" s="9">
        <f t="shared" si="1"/>
        <v>58</v>
      </c>
    </row>
    <row r="60" spans="1:18" x14ac:dyDescent="0.35">
      <c r="A60" s="3">
        <v>59</v>
      </c>
      <c r="B60" s="3">
        <v>43</v>
      </c>
      <c r="C60" s="3">
        <v>65</v>
      </c>
      <c r="D60" s="3" t="s">
        <v>34</v>
      </c>
      <c r="E60" s="16">
        <f t="shared" si="0"/>
        <v>43</v>
      </c>
      <c r="F60" s="16">
        <f t="shared" si="0"/>
        <v>65</v>
      </c>
      <c r="G60" s="9">
        <f t="shared" si="2"/>
        <v>56.2</v>
      </c>
      <c r="H60" s="9">
        <f t="shared" si="3"/>
        <v>56.2</v>
      </c>
      <c r="I60" s="9">
        <f t="shared" si="4"/>
        <v>56.2</v>
      </c>
      <c r="J60" s="9">
        <f t="shared" si="5"/>
        <v>56.2</v>
      </c>
      <c r="K60" s="9">
        <f t="shared" si="6"/>
        <v>56.2</v>
      </c>
      <c r="L60" s="9" t="str">
        <f t="shared" si="7"/>
        <v/>
      </c>
      <c r="M60" s="9" t="str">
        <f t="shared" si="8"/>
        <v/>
      </c>
      <c r="N60" s="9" t="str">
        <f t="shared" si="9"/>
        <v/>
      </c>
      <c r="O60" s="9" t="str">
        <f t="shared" si="10"/>
        <v/>
      </c>
      <c r="P60" s="9" t="str">
        <f t="shared" si="11"/>
        <v>BB</v>
      </c>
      <c r="Q60" s="9" t="str" cm="1">
        <f t="array" ref="Q60">IF(D60&lt;&gt;"",IF(D60&lt;&gt;"GR",IF(AND(D60&gt;=40,H60&gt;=30),_xlfn.IFS(H60&gt;=$AD$11,"AA",H60&gt;=$AC$11,"BA",H60&gt;=$AB$11,"BB",H60&gt;=$AA$11,"CB",H60&gt;=$Z$11,"CC",H60&gt;=$Y$11,"DC",H60&gt;=50,"DD"),IF(H60&gt;=$W$9,"FD","FF")),P60),"")</f>
        <v>BB</v>
      </c>
      <c r="R60" s="9">
        <f t="shared" si="1"/>
        <v>59</v>
      </c>
    </row>
    <row r="61" spans="1:18" x14ac:dyDescent="0.35">
      <c r="A61" s="3">
        <v>60</v>
      </c>
      <c r="B61" s="3">
        <v>38</v>
      </c>
      <c r="C61" s="3">
        <v>68</v>
      </c>
      <c r="D61" s="3" t="s">
        <v>34</v>
      </c>
      <c r="E61" s="16">
        <f t="shared" si="0"/>
        <v>38</v>
      </c>
      <c r="F61" s="16">
        <f t="shared" si="0"/>
        <v>68</v>
      </c>
      <c r="G61" s="9">
        <f t="shared" si="2"/>
        <v>56</v>
      </c>
      <c r="H61" s="9">
        <f t="shared" si="3"/>
        <v>56</v>
      </c>
      <c r="I61" s="9">
        <f t="shared" si="4"/>
        <v>56</v>
      </c>
      <c r="J61" s="9">
        <f t="shared" si="5"/>
        <v>56</v>
      </c>
      <c r="K61" s="9">
        <f t="shared" si="6"/>
        <v>56</v>
      </c>
      <c r="L61" s="9" t="str">
        <f t="shared" si="7"/>
        <v/>
      </c>
      <c r="M61" s="9" t="str">
        <f t="shared" si="8"/>
        <v/>
      </c>
      <c r="N61" s="9" t="str">
        <f t="shared" si="9"/>
        <v/>
      </c>
      <c r="O61" s="9" t="str">
        <f t="shared" si="10"/>
        <v/>
      </c>
      <c r="P61" s="9" t="str">
        <f t="shared" si="11"/>
        <v>BB</v>
      </c>
      <c r="Q61" s="9" t="str" cm="1">
        <f t="array" ref="Q61">IF(D61&lt;&gt;"",IF(D61&lt;&gt;"GR",IF(AND(D61&gt;=40,H61&gt;=30),_xlfn.IFS(H61&gt;=$AD$11,"AA",H61&gt;=$AC$11,"BA",H61&gt;=$AB$11,"BB",H61&gt;=$AA$11,"CB",H61&gt;=$Z$11,"CC",H61&gt;=$Y$11,"DC",H61&gt;=50,"DD"),IF(H61&gt;=$W$9,"FD","FF")),P61),"")</f>
        <v>BB</v>
      </c>
      <c r="R61" s="9">
        <f t="shared" si="1"/>
        <v>60</v>
      </c>
    </row>
    <row r="62" spans="1:18" x14ac:dyDescent="0.35">
      <c r="A62" s="3">
        <v>61</v>
      </c>
      <c r="B62" s="3">
        <v>29</v>
      </c>
      <c r="C62" s="3">
        <v>74</v>
      </c>
      <c r="D62" s="3" t="s">
        <v>34</v>
      </c>
      <c r="E62" s="16">
        <f t="shared" si="0"/>
        <v>29</v>
      </c>
      <c r="F62" s="16">
        <f t="shared" si="0"/>
        <v>74</v>
      </c>
      <c r="G62" s="9">
        <f t="shared" si="2"/>
        <v>56</v>
      </c>
      <c r="H62" s="9">
        <f t="shared" si="3"/>
        <v>56</v>
      </c>
      <c r="I62" s="9">
        <f t="shared" si="4"/>
        <v>56</v>
      </c>
      <c r="J62" s="9">
        <f t="shared" si="5"/>
        <v>56</v>
      </c>
      <c r="K62" s="9">
        <f t="shared" si="6"/>
        <v>56</v>
      </c>
      <c r="L62" s="9" t="str">
        <f t="shared" si="7"/>
        <v/>
      </c>
      <c r="M62" s="9" t="str">
        <f t="shared" si="8"/>
        <v/>
      </c>
      <c r="N62" s="9" t="str">
        <f t="shared" si="9"/>
        <v/>
      </c>
      <c r="O62" s="9" t="str">
        <f t="shared" si="10"/>
        <v/>
      </c>
      <c r="P62" s="9" t="str">
        <f t="shared" si="11"/>
        <v>BB</v>
      </c>
      <c r="Q62" s="9" t="str" cm="1">
        <f t="array" ref="Q62">IF(D62&lt;&gt;"",IF(D62&lt;&gt;"GR",IF(AND(D62&gt;=40,H62&gt;=30),_xlfn.IFS(H62&gt;=$AD$11,"AA",H62&gt;=$AC$11,"BA",H62&gt;=$AB$11,"BB",H62&gt;=$AA$11,"CB",H62&gt;=$Z$11,"CC",H62&gt;=$Y$11,"DC",H62&gt;=50,"DD"),IF(H62&gt;=$W$9,"FD","FF")),P62),"")</f>
        <v>BB</v>
      </c>
      <c r="R62" s="9">
        <f t="shared" si="1"/>
        <v>60</v>
      </c>
    </row>
    <row r="63" spans="1:18" x14ac:dyDescent="0.35">
      <c r="A63" s="3">
        <v>62</v>
      </c>
      <c r="B63" s="3">
        <v>42</v>
      </c>
      <c r="C63" s="3">
        <v>65</v>
      </c>
      <c r="D63" s="3" t="s">
        <v>34</v>
      </c>
      <c r="E63" s="16">
        <f t="shared" si="0"/>
        <v>42</v>
      </c>
      <c r="F63" s="16">
        <f t="shared" si="0"/>
        <v>65</v>
      </c>
      <c r="G63" s="9">
        <f t="shared" si="2"/>
        <v>55.8</v>
      </c>
      <c r="H63" s="9">
        <f t="shared" si="3"/>
        <v>55.8</v>
      </c>
      <c r="I63" s="9">
        <f t="shared" si="4"/>
        <v>55.8</v>
      </c>
      <c r="J63" s="9">
        <f t="shared" si="5"/>
        <v>55.8</v>
      </c>
      <c r="K63" s="9">
        <f t="shared" si="6"/>
        <v>55.8</v>
      </c>
      <c r="L63" s="9" t="str">
        <f t="shared" si="7"/>
        <v/>
      </c>
      <c r="M63" s="9" t="str">
        <f t="shared" si="8"/>
        <v/>
      </c>
      <c r="N63" s="9" t="str">
        <f t="shared" si="9"/>
        <v/>
      </c>
      <c r="O63" s="9" t="str">
        <f t="shared" si="10"/>
        <v/>
      </c>
      <c r="P63" s="9" t="str">
        <f t="shared" si="11"/>
        <v>BB</v>
      </c>
      <c r="Q63" s="9" t="str" cm="1">
        <f t="array" ref="Q63">IF(D63&lt;&gt;"",IF(D63&lt;&gt;"GR",IF(AND(D63&gt;=40,H63&gt;=30),_xlfn.IFS(H63&gt;=$AD$11,"AA",H63&gt;=$AC$11,"BA",H63&gt;=$AB$11,"BB",H63&gt;=$AA$11,"CB",H63&gt;=$Z$11,"CC",H63&gt;=$Y$11,"DC",H63&gt;=50,"DD"),IF(H63&gt;=$W$9,"FD","FF")),P63),"")</f>
        <v>BB</v>
      </c>
      <c r="R63" s="9">
        <f t="shared" si="1"/>
        <v>62</v>
      </c>
    </row>
    <row r="64" spans="1:18" x14ac:dyDescent="0.35">
      <c r="A64" s="3">
        <v>63</v>
      </c>
      <c r="B64" s="3">
        <v>54</v>
      </c>
      <c r="C64" s="3">
        <v>57</v>
      </c>
      <c r="D64" s="3" t="s">
        <v>34</v>
      </c>
      <c r="E64" s="16">
        <f t="shared" si="0"/>
        <v>54</v>
      </c>
      <c r="F64" s="16">
        <f t="shared" si="0"/>
        <v>57</v>
      </c>
      <c r="G64" s="9">
        <f t="shared" si="2"/>
        <v>55.8</v>
      </c>
      <c r="H64" s="9">
        <f t="shared" si="3"/>
        <v>55.8</v>
      </c>
      <c r="I64" s="9">
        <f t="shared" si="4"/>
        <v>55.8</v>
      </c>
      <c r="J64" s="9">
        <f t="shared" si="5"/>
        <v>55.8</v>
      </c>
      <c r="K64" s="9">
        <f t="shared" si="6"/>
        <v>55.8</v>
      </c>
      <c r="L64" s="9" t="str">
        <f t="shared" si="7"/>
        <v/>
      </c>
      <c r="M64" s="9" t="str">
        <f t="shared" si="8"/>
        <v/>
      </c>
      <c r="N64" s="9" t="str">
        <f t="shared" si="9"/>
        <v/>
      </c>
      <c r="O64" s="9" t="str">
        <f t="shared" si="10"/>
        <v/>
      </c>
      <c r="P64" s="9" t="str">
        <f t="shared" si="11"/>
        <v>BB</v>
      </c>
      <c r="Q64" s="9" t="str" cm="1">
        <f t="array" ref="Q64">IF(D64&lt;&gt;"",IF(D64&lt;&gt;"GR",IF(AND(D64&gt;=40,H64&gt;=30),_xlfn.IFS(H64&gt;=$AD$11,"AA",H64&gt;=$AC$11,"BA",H64&gt;=$AB$11,"BB",H64&gt;=$AA$11,"CB",H64&gt;=$Z$11,"CC",H64&gt;=$Y$11,"DC",H64&gt;=50,"DD"),IF(H64&gt;=$W$9,"FD","FF")),P64),"")</f>
        <v>BB</v>
      </c>
      <c r="R64" s="9">
        <f t="shared" si="1"/>
        <v>62</v>
      </c>
    </row>
    <row r="65" spans="1:18" x14ac:dyDescent="0.35">
      <c r="A65" s="3">
        <v>64</v>
      </c>
      <c r="B65" s="3">
        <v>21</v>
      </c>
      <c r="C65" s="3">
        <v>79</v>
      </c>
      <c r="D65" s="3" t="s">
        <v>34</v>
      </c>
      <c r="E65" s="16">
        <f t="shared" si="0"/>
        <v>21</v>
      </c>
      <c r="F65" s="16">
        <f t="shared" si="0"/>
        <v>79</v>
      </c>
      <c r="G65" s="9">
        <f t="shared" si="2"/>
        <v>55.8</v>
      </c>
      <c r="H65" s="9">
        <f t="shared" si="3"/>
        <v>55.8</v>
      </c>
      <c r="I65" s="9">
        <f t="shared" si="4"/>
        <v>55.8</v>
      </c>
      <c r="J65" s="9">
        <f t="shared" si="5"/>
        <v>55.8</v>
      </c>
      <c r="K65" s="9">
        <f t="shared" si="6"/>
        <v>55.8</v>
      </c>
      <c r="L65" s="9" t="str">
        <f t="shared" si="7"/>
        <v/>
      </c>
      <c r="M65" s="9" t="str">
        <f t="shared" si="8"/>
        <v/>
      </c>
      <c r="N65" s="9" t="str">
        <f t="shared" si="9"/>
        <v/>
      </c>
      <c r="O65" s="9" t="str">
        <f t="shared" si="10"/>
        <v/>
      </c>
      <c r="P65" s="9" t="str">
        <f t="shared" si="11"/>
        <v>BB</v>
      </c>
      <c r="Q65" s="9" t="str" cm="1">
        <f t="array" ref="Q65">IF(D65&lt;&gt;"",IF(D65&lt;&gt;"GR",IF(AND(D65&gt;=40,H65&gt;=30),_xlfn.IFS(H65&gt;=$AD$11,"AA",H65&gt;=$AC$11,"BA",H65&gt;=$AB$11,"BB",H65&gt;=$AA$11,"CB",H65&gt;=$Z$11,"CC",H65&gt;=$Y$11,"DC",H65&gt;=50,"DD"),IF(H65&gt;=$W$9,"FD","FF")),P65),"")</f>
        <v>BB</v>
      </c>
      <c r="R65" s="9">
        <f t="shared" si="1"/>
        <v>62</v>
      </c>
    </row>
    <row r="66" spans="1:18" x14ac:dyDescent="0.35">
      <c r="A66" s="3">
        <v>65</v>
      </c>
      <c r="B66" s="3">
        <v>52</v>
      </c>
      <c r="C66" s="3">
        <v>30</v>
      </c>
      <c r="D66" s="3">
        <v>58</v>
      </c>
      <c r="E66" s="16">
        <f t="shared" ref="E66:F129" si="12">IF(B66="GR",0,B66)</f>
        <v>52</v>
      </c>
      <c r="F66" s="16">
        <f t="shared" si="12"/>
        <v>30</v>
      </c>
      <c r="G66" s="9">
        <f t="shared" si="2"/>
        <v>38.799999999999997</v>
      </c>
      <c r="H66" s="9">
        <f t="shared" si="3"/>
        <v>55.599999999999994</v>
      </c>
      <c r="I66" s="9" t="str">
        <f t="shared" si="4"/>
        <v/>
      </c>
      <c r="J66" s="9" t="str">
        <f t="shared" si="5"/>
        <v/>
      </c>
      <c r="K66" s="9" t="str">
        <f t="shared" si="6"/>
        <v/>
      </c>
      <c r="L66" s="9" t="str">
        <f t="shared" si="7"/>
        <v/>
      </c>
      <c r="M66" s="9" t="str">
        <f t="shared" si="8"/>
        <v/>
      </c>
      <c r="N66" s="9" t="str">
        <f t="shared" si="9"/>
        <v/>
      </c>
      <c r="O66" s="9" t="str">
        <f t="shared" si="10"/>
        <v/>
      </c>
      <c r="P66" s="9" t="str">
        <f t="shared" si="11"/>
        <v>FD</v>
      </c>
      <c r="Q66" s="9" t="str" cm="1">
        <f t="array" ref="Q66">IF(D66&lt;&gt;"",IF(D66&lt;&gt;"GR",IF(AND(D66&gt;=40,H66&gt;=30),_xlfn.IFS(H66&gt;=$AD$11,"AA",H66&gt;=$AC$11,"BA",H66&gt;=$AB$11,"BB",H66&gt;=$AA$11,"CB",H66&gt;=$Z$11,"CC",H66&gt;=$Y$11,"DC",H66&gt;=50,"DD"),IF(H66&gt;=$W$9,"FD","FF")),P66),"")</f>
        <v>BB</v>
      </c>
      <c r="R66" s="9">
        <f t="shared" ref="R66:R129" si="13">IF(AND(F66&gt;=55,G66&gt;=50),_xlfn.RANK.EQ(G66,$G$2:$G$326,0),0)</f>
        <v>0</v>
      </c>
    </row>
    <row r="67" spans="1:18" x14ac:dyDescent="0.35">
      <c r="A67" s="3">
        <v>66</v>
      </c>
      <c r="B67" s="3">
        <v>28</v>
      </c>
      <c r="C67" s="3">
        <v>74</v>
      </c>
      <c r="D67" s="3" t="s">
        <v>34</v>
      </c>
      <c r="E67" s="16">
        <f t="shared" si="12"/>
        <v>28</v>
      </c>
      <c r="F67" s="16">
        <f t="shared" si="12"/>
        <v>74</v>
      </c>
      <c r="G67" s="9">
        <f t="shared" ref="G67:G130" si="14">(E67*0.4)+(F67*0.6)</f>
        <v>55.6</v>
      </c>
      <c r="H67" s="9">
        <f t="shared" ref="H67:H130" si="15">IF(AND(D67&lt;&gt;"",D67&lt;&gt;"GR"),(B67*0.4)+(D67*0.6),G67)</f>
        <v>55.6</v>
      </c>
      <c r="I67" s="9">
        <f t="shared" ref="I67:I130" si="16">IF(AND(G67&gt;=30,F67&gt;=40),G67,"")</f>
        <v>55.6</v>
      </c>
      <c r="J67" s="9">
        <f t="shared" ref="J67:J130" si="17">IF(I67&lt;&gt;"",IF(_xlfn.RANK.EQ(I67,$I$2:$I$326,0)&lt;=ROUND(COUNTIFS($G$2:$G$326,"&gt;=30",$F$2:$F$326,"&gt;=40")/100*$AD$9,0),"",G67),"")</f>
        <v>55.6</v>
      </c>
      <c r="K67" s="9">
        <f t="shared" ref="K67:K130" si="18">IF(J67&lt;&gt;"",IF(_xlfn.RANK.EQ(J67,$J$2:$J$326,0)&lt;=ROUND(COUNTIFS($G$2:$G$326,"&gt;=30",$F$2:$F$326,"&gt;=40")/100*$AC$9,0),"",G67),"")</f>
        <v>55.6</v>
      </c>
      <c r="L67" s="9" t="str">
        <f t="shared" ref="L67:L130" si="19">IF(K67&lt;&gt;"",IF(_xlfn.RANK.EQ(K67,$K$2:$K$326,0)&lt;=ROUND(COUNTIFS($G$2:$G$326,"&gt;=30",$F$2:$F$326,"&gt;=40")/100*$AB$9,0),"",G67),"")</f>
        <v/>
      </c>
      <c r="M67" s="9" t="str">
        <f t="shared" ref="M67:M130" si="20">IF(L67&lt;&gt;"",IF(_xlfn.RANK.EQ(L67,$L$2:$L$326,0)&lt;=ROUND(COUNTIFS($G$2:$G$326,"&gt;=30",$F$2:$F$326,"&gt;=40")/100*$AA$9,0),"",G67),"")</f>
        <v/>
      </c>
      <c r="N67" s="9" t="str">
        <f t="shared" ref="N67:N130" si="21">IF(M67&lt;&gt;"",IF(_xlfn.RANK.EQ(M67,$M$2:$M$326,0)&lt;=ROUND(COUNTIFS($G$2:$G$326,"&gt;=30",$F$2:$F$326,"&gt;=40")/100*$Z$9,0),"",G67),"")</f>
        <v/>
      </c>
      <c r="O67" s="9" t="str">
        <f t="shared" ref="O67:O130" si="22">IF(N67&lt;&gt;"",IF(_xlfn.RANK.EQ(N67,$N$2:$N$326,0)&lt;=ROUND(COUNTIFS($G$2:$G$326,"&gt;=30",$F$2:$F$326,"&gt;=40")/100*$Y$9,0),"",G67),"")</f>
        <v/>
      </c>
      <c r="P67" s="9" t="str">
        <f t="shared" ref="P67:P130" si="23">IF(C67&lt;&gt;"",IF(AND(F67&gt;=40,G67&gt;=30),IF(_xlfn.RANK.EQ(I67,$I$2:$I$326,0)&lt;=ROUND(COUNTIFS($G$2:$G$326,"&gt;=30",$F$2:$F$326,"&gt;=40")/100*$AD$9,0),$AD$8,IF(_xlfn.RANK.EQ(J67,$J$2:$J$326,0)&lt;=ROUND(COUNTIFS($G$2:$G$326,"&gt;=30",$F$2:$F$326,"&gt;=40")/100*$AC$9,0),$AC$8,IF(_xlfn.RANK.EQ(K67,$K$2:$K$326,0)&lt;=ROUND(COUNTIFS($G$2:$G$326,"&gt;=30",$F$2:$F$326,"&gt;=40")/100*$AB$9,0),$AB$8,IF(_xlfn.RANK.EQ(L67,$L$2:$L$326,0)&lt;=ROUND(COUNTIFS($G$2:$G$326,"&gt;=30",$F$2:$F$326,"&gt;=40")/100*$AA$9,0),$AA$8,IF(_xlfn.RANK.EQ(M67,$M$2:$M$326,0)&lt;=ROUND(COUNTIFS($G$2:$G$326,"&gt;=30",$F$2:$F$326,"&gt;=40")/100*$Z$9,0),$Z$8,IF(_xlfn.RANK.EQ(N67,$N$2:$N$326,0)&lt;=ROUND(COUNTIFS($G$2:$G$326,"&gt;=30",$F$2:$F$326,"&gt;=40")/100*$Y$9,0),$Y$8,$X$8)))))),IF(G67&gt;=$W$9,$W$8,$V$8)),"")</f>
        <v>BB</v>
      </c>
      <c r="Q67" s="9" t="str" cm="1">
        <f t="array" ref="Q67">IF(D67&lt;&gt;"",IF(D67&lt;&gt;"GR",IF(AND(D67&gt;=40,H67&gt;=30),_xlfn.IFS(H67&gt;=$AD$11,"AA",H67&gt;=$AC$11,"BA",H67&gt;=$AB$11,"BB",H67&gt;=$AA$11,"CB",H67&gt;=$Z$11,"CC",H67&gt;=$Y$11,"DC",H67&gt;=50,"DD"),IF(H67&gt;=$W$9,"FD","FF")),P67),"")</f>
        <v>BB</v>
      </c>
      <c r="R67" s="9">
        <f t="shared" si="13"/>
        <v>65</v>
      </c>
    </row>
    <row r="68" spans="1:18" x14ac:dyDescent="0.35">
      <c r="A68" s="3">
        <v>67</v>
      </c>
      <c r="B68" s="3">
        <v>50</v>
      </c>
      <c r="C68" s="3">
        <v>59</v>
      </c>
      <c r="D68" s="3" t="s">
        <v>34</v>
      </c>
      <c r="E68" s="16">
        <f t="shared" si="12"/>
        <v>50</v>
      </c>
      <c r="F68" s="16">
        <f t="shared" si="12"/>
        <v>59</v>
      </c>
      <c r="G68" s="9">
        <f t="shared" si="14"/>
        <v>55.4</v>
      </c>
      <c r="H68" s="9">
        <f t="shared" si="15"/>
        <v>55.4</v>
      </c>
      <c r="I68" s="9">
        <f t="shared" si="16"/>
        <v>55.4</v>
      </c>
      <c r="J68" s="9">
        <f t="shared" si="17"/>
        <v>55.4</v>
      </c>
      <c r="K68" s="9">
        <f t="shared" si="18"/>
        <v>55.4</v>
      </c>
      <c r="L68" s="9" t="str">
        <f t="shared" si="19"/>
        <v/>
      </c>
      <c r="M68" s="9" t="str">
        <f t="shared" si="20"/>
        <v/>
      </c>
      <c r="N68" s="9" t="str">
        <f t="shared" si="21"/>
        <v/>
      </c>
      <c r="O68" s="9" t="str">
        <f t="shared" si="22"/>
        <v/>
      </c>
      <c r="P68" s="9" t="str">
        <f t="shared" si="23"/>
        <v>BB</v>
      </c>
      <c r="Q68" s="9" t="str" cm="1">
        <f t="array" ref="Q68">IF(D68&lt;&gt;"",IF(D68&lt;&gt;"GR",IF(AND(D68&gt;=40,H68&gt;=30),_xlfn.IFS(H68&gt;=$AD$11,"AA",H68&gt;=$AC$11,"BA",H68&gt;=$AB$11,"BB",H68&gt;=$AA$11,"CB",H68&gt;=$Z$11,"CC",H68&gt;=$Y$11,"DC",H68&gt;=50,"DD"),IF(H68&gt;=$W$9,"FD","FF")),P68),"")</f>
        <v>BB</v>
      </c>
      <c r="R68" s="9">
        <f t="shared" si="13"/>
        <v>66</v>
      </c>
    </row>
    <row r="69" spans="1:18" x14ac:dyDescent="0.35">
      <c r="A69" s="3">
        <v>68</v>
      </c>
      <c r="B69" s="3">
        <v>40</v>
      </c>
      <c r="C69" s="3">
        <v>65</v>
      </c>
      <c r="D69" s="3" t="s">
        <v>34</v>
      </c>
      <c r="E69" s="16">
        <f t="shared" si="12"/>
        <v>40</v>
      </c>
      <c r="F69" s="16">
        <f t="shared" si="12"/>
        <v>65</v>
      </c>
      <c r="G69" s="9">
        <f t="shared" si="14"/>
        <v>55</v>
      </c>
      <c r="H69" s="9">
        <f t="shared" si="15"/>
        <v>55</v>
      </c>
      <c r="I69" s="9">
        <f t="shared" si="16"/>
        <v>55</v>
      </c>
      <c r="J69" s="9">
        <f t="shared" si="17"/>
        <v>55</v>
      </c>
      <c r="K69" s="9">
        <f t="shared" si="18"/>
        <v>55</v>
      </c>
      <c r="L69" s="9" t="str">
        <f t="shared" si="19"/>
        <v/>
      </c>
      <c r="M69" s="9" t="str">
        <f t="shared" si="20"/>
        <v/>
      </c>
      <c r="N69" s="9" t="str">
        <f t="shared" si="21"/>
        <v/>
      </c>
      <c r="O69" s="9" t="str">
        <f t="shared" si="22"/>
        <v/>
      </c>
      <c r="P69" s="9" t="str">
        <f t="shared" si="23"/>
        <v>BB</v>
      </c>
      <c r="Q69" s="9" t="str" cm="1">
        <f t="array" ref="Q69">IF(D69&lt;&gt;"",IF(D69&lt;&gt;"GR",IF(AND(D69&gt;=40,H69&gt;=30),_xlfn.IFS(H69&gt;=$AD$11,"AA",H69&gt;=$AC$11,"BA",H69&gt;=$AB$11,"BB",H69&gt;=$AA$11,"CB",H69&gt;=$Z$11,"CC",H69&gt;=$Y$11,"DC",H69&gt;=50,"DD"),IF(H69&gt;=$W$9,"FD","FF")),P69),"")</f>
        <v>BB</v>
      </c>
      <c r="R69" s="9">
        <f t="shared" si="13"/>
        <v>67</v>
      </c>
    </row>
    <row r="70" spans="1:18" x14ac:dyDescent="0.35">
      <c r="A70" s="3">
        <v>69</v>
      </c>
      <c r="B70" s="3">
        <v>43</v>
      </c>
      <c r="C70" s="3">
        <v>62</v>
      </c>
      <c r="D70" s="3" t="s">
        <v>34</v>
      </c>
      <c r="E70" s="16">
        <f t="shared" si="12"/>
        <v>43</v>
      </c>
      <c r="F70" s="16">
        <f t="shared" si="12"/>
        <v>62</v>
      </c>
      <c r="G70" s="9">
        <f t="shared" si="14"/>
        <v>54.399999999999991</v>
      </c>
      <c r="H70" s="9">
        <f t="shared" si="15"/>
        <v>54.399999999999991</v>
      </c>
      <c r="I70" s="9">
        <f t="shared" si="16"/>
        <v>54.399999999999991</v>
      </c>
      <c r="J70" s="9">
        <f t="shared" si="17"/>
        <v>54.399999999999991</v>
      </c>
      <c r="K70" s="9">
        <f t="shared" si="18"/>
        <v>54.399999999999991</v>
      </c>
      <c r="L70" s="9" t="str">
        <f t="shared" si="19"/>
        <v/>
      </c>
      <c r="M70" s="9" t="str">
        <f t="shared" si="20"/>
        <v/>
      </c>
      <c r="N70" s="9" t="str">
        <f t="shared" si="21"/>
        <v/>
      </c>
      <c r="O70" s="9" t="str">
        <f t="shared" si="22"/>
        <v/>
      </c>
      <c r="P70" s="9" t="str">
        <f t="shared" si="23"/>
        <v>BB</v>
      </c>
      <c r="Q70" s="9" t="str" cm="1">
        <f t="array" ref="Q70">IF(D70&lt;&gt;"",IF(D70&lt;&gt;"GR",IF(AND(D70&gt;=40,H70&gt;=30),_xlfn.IFS(H70&gt;=$AD$11,"AA",H70&gt;=$AC$11,"BA",H70&gt;=$AB$11,"BB",H70&gt;=$AA$11,"CB",H70&gt;=$Z$11,"CC",H70&gt;=$Y$11,"DC",H70&gt;=50,"DD"),IF(H70&gt;=$W$9,"FD","FF")),P70),"")</f>
        <v>BB</v>
      </c>
      <c r="R70" s="9">
        <f t="shared" si="13"/>
        <v>68</v>
      </c>
    </row>
    <row r="71" spans="1:18" x14ac:dyDescent="0.35">
      <c r="A71" s="3">
        <v>70</v>
      </c>
      <c r="B71" s="3">
        <v>18</v>
      </c>
      <c r="C71" s="3">
        <v>78</v>
      </c>
      <c r="D71" s="3" t="s">
        <v>34</v>
      </c>
      <c r="E71" s="16">
        <f t="shared" si="12"/>
        <v>18</v>
      </c>
      <c r="F71" s="16">
        <f t="shared" si="12"/>
        <v>78</v>
      </c>
      <c r="G71" s="9">
        <f t="shared" si="14"/>
        <v>54</v>
      </c>
      <c r="H71" s="9">
        <f t="shared" si="15"/>
        <v>54</v>
      </c>
      <c r="I71" s="9">
        <f t="shared" si="16"/>
        <v>54</v>
      </c>
      <c r="J71" s="9">
        <f t="shared" si="17"/>
        <v>54</v>
      </c>
      <c r="K71" s="9">
        <f t="shared" si="18"/>
        <v>54</v>
      </c>
      <c r="L71" s="9">
        <f t="shared" si="19"/>
        <v>54</v>
      </c>
      <c r="M71" s="9" t="str">
        <f t="shared" si="20"/>
        <v/>
      </c>
      <c r="N71" s="9" t="str">
        <f t="shared" si="21"/>
        <v/>
      </c>
      <c r="O71" s="9" t="str">
        <f t="shared" si="22"/>
        <v/>
      </c>
      <c r="P71" s="9" t="str">
        <f t="shared" si="23"/>
        <v>CB</v>
      </c>
      <c r="Q71" s="9" t="str" cm="1">
        <f t="array" ref="Q71">IF(D71&lt;&gt;"",IF(D71&lt;&gt;"GR",IF(AND(D71&gt;=40,H71&gt;=30),_xlfn.IFS(H71&gt;=$AD$11,"AA",H71&gt;=$AC$11,"BA",H71&gt;=$AB$11,"BB",H71&gt;=$AA$11,"CB",H71&gt;=$Z$11,"CC",H71&gt;=$Y$11,"DC",H71&gt;=50,"DD"),IF(H71&gt;=$W$9,"FD","FF")),P71),"")</f>
        <v>CB</v>
      </c>
      <c r="R71" s="9">
        <f t="shared" si="13"/>
        <v>69</v>
      </c>
    </row>
    <row r="72" spans="1:18" x14ac:dyDescent="0.35">
      <c r="A72" s="3">
        <v>71</v>
      </c>
      <c r="B72" s="3">
        <v>40</v>
      </c>
      <c r="C72" s="3">
        <v>63</v>
      </c>
      <c r="D72" s="3" t="s">
        <v>34</v>
      </c>
      <c r="E72" s="16">
        <f t="shared" si="12"/>
        <v>40</v>
      </c>
      <c r="F72" s="16">
        <f t="shared" si="12"/>
        <v>63</v>
      </c>
      <c r="G72" s="9">
        <f t="shared" si="14"/>
        <v>53.8</v>
      </c>
      <c r="H72" s="9">
        <f t="shared" si="15"/>
        <v>53.8</v>
      </c>
      <c r="I72" s="9">
        <f t="shared" si="16"/>
        <v>53.8</v>
      </c>
      <c r="J72" s="9">
        <f t="shared" si="17"/>
        <v>53.8</v>
      </c>
      <c r="K72" s="9">
        <f t="shared" si="18"/>
        <v>53.8</v>
      </c>
      <c r="L72" s="9">
        <f t="shared" si="19"/>
        <v>53.8</v>
      </c>
      <c r="M72" s="9" t="str">
        <f t="shared" si="20"/>
        <v/>
      </c>
      <c r="N72" s="9" t="str">
        <f t="shared" si="21"/>
        <v/>
      </c>
      <c r="O72" s="9" t="str">
        <f t="shared" si="22"/>
        <v/>
      </c>
      <c r="P72" s="9" t="str">
        <f t="shared" si="23"/>
        <v>CB</v>
      </c>
      <c r="Q72" s="9" t="str" cm="1">
        <f t="array" ref="Q72">IF(D72&lt;&gt;"",IF(D72&lt;&gt;"GR",IF(AND(D72&gt;=40,H72&gt;=30),_xlfn.IFS(H72&gt;=$AD$11,"AA",H72&gt;=$AC$11,"BA",H72&gt;=$AB$11,"BB",H72&gt;=$AA$11,"CB",H72&gt;=$Z$11,"CC",H72&gt;=$Y$11,"DC",H72&gt;=50,"DD"),IF(H72&gt;=$W$9,"FD","FF")),P72),"")</f>
        <v>CB</v>
      </c>
      <c r="R72" s="9">
        <f t="shared" si="13"/>
        <v>70</v>
      </c>
    </row>
    <row r="73" spans="1:18" x14ac:dyDescent="0.35">
      <c r="A73" s="3">
        <v>72</v>
      </c>
      <c r="B73" s="3">
        <v>40</v>
      </c>
      <c r="C73" s="3">
        <v>63</v>
      </c>
      <c r="D73" s="3" t="s">
        <v>34</v>
      </c>
      <c r="E73" s="16">
        <f t="shared" si="12"/>
        <v>40</v>
      </c>
      <c r="F73" s="16">
        <f t="shared" si="12"/>
        <v>63</v>
      </c>
      <c r="G73" s="9">
        <f t="shared" si="14"/>
        <v>53.8</v>
      </c>
      <c r="H73" s="9">
        <f t="shared" si="15"/>
        <v>53.8</v>
      </c>
      <c r="I73" s="9">
        <f t="shared" si="16"/>
        <v>53.8</v>
      </c>
      <c r="J73" s="9">
        <f t="shared" si="17"/>
        <v>53.8</v>
      </c>
      <c r="K73" s="9">
        <f t="shared" si="18"/>
        <v>53.8</v>
      </c>
      <c r="L73" s="9">
        <f t="shared" si="19"/>
        <v>53.8</v>
      </c>
      <c r="M73" s="9" t="str">
        <f t="shared" si="20"/>
        <v/>
      </c>
      <c r="N73" s="9" t="str">
        <f t="shared" si="21"/>
        <v/>
      </c>
      <c r="O73" s="9" t="str">
        <f t="shared" si="22"/>
        <v/>
      </c>
      <c r="P73" s="9" t="str">
        <f t="shared" si="23"/>
        <v>CB</v>
      </c>
      <c r="Q73" s="9" t="str" cm="1">
        <f t="array" ref="Q73">IF(D73&lt;&gt;"",IF(D73&lt;&gt;"GR",IF(AND(D73&gt;=40,H73&gt;=30),_xlfn.IFS(H73&gt;=$AD$11,"AA",H73&gt;=$AC$11,"BA",H73&gt;=$AB$11,"BB",H73&gt;=$AA$11,"CB",H73&gt;=$Z$11,"CC",H73&gt;=$Y$11,"DC",H73&gt;=50,"DD"),IF(H73&gt;=$W$9,"FD","FF")),P73),"")</f>
        <v>CB</v>
      </c>
      <c r="R73" s="9">
        <f t="shared" si="13"/>
        <v>70</v>
      </c>
    </row>
    <row r="74" spans="1:18" x14ac:dyDescent="0.35">
      <c r="A74" s="3">
        <v>73</v>
      </c>
      <c r="B74" s="3">
        <v>67</v>
      </c>
      <c r="C74" s="3">
        <v>45</v>
      </c>
      <c r="D74" s="3" t="s">
        <v>34</v>
      </c>
      <c r="E74" s="16">
        <f t="shared" si="12"/>
        <v>67</v>
      </c>
      <c r="F74" s="16">
        <f t="shared" si="12"/>
        <v>45</v>
      </c>
      <c r="G74" s="9">
        <f t="shared" si="14"/>
        <v>53.8</v>
      </c>
      <c r="H74" s="9">
        <f t="shared" si="15"/>
        <v>53.8</v>
      </c>
      <c r="I74" s="9">
        <f t="shared" si="16"/>
        <v>53.8</v>
      </c>
      <c r="J74" s="9">
        <f t="shared" si="17"/>
        <v>53.8</v>
      </c>
      <c r="K74" s="9">
        <f t="shared" si="18"/>
        <v>53.8</v>
      </c>
      <c r="L74" s="9">
        <f t="shared" si="19"/>
        <v>53.8</v>
      </c>
      <c r="M74" s="9" t="str">
        <f t="shared" si="20"/>
        <v/>
      </c>
      <c r="N74" s="9" t="str">
        <f t="shared" si="21"/>
        <v/>
      </c>
      <c r="O74" s="9" t="str">
        <f t="shared" si="22"/>
        <v/>
      </c>
      <c r="P74" s="9" t="str">
        <f t="shared" si="23"/>
        <v>CB</v>
      </c>
      <c r="Q74" s="9" t="str" cm="1">
        <f t="array" ref="Q74">IF(D74&lt;&gt;"",IF(D74&lt;&gt;"GR",IF(AND(D74&gt;=40,H74&gt;=30),_xlfn.IFS(H74&gt;=$AD$11,"AA",H74&gt;=$AC$11,"BA",H74&gt;=$AB$11,"BB",H74&gt;=$AA$11,"CB",H74&gt;=$Z$11,"CC",H74&gt;=$Y$11,"DC",H74&gt;=50,"DD"),IF(H74&gt;=$W$9,"FD","FF")),P74),"")</f>
        <v>CB</v>
      </c>
      <c r="R74" s="9">
        <f t="shared" si="13"/>
        <v>0</v>
      </c>
    </row>
    <row r="75" spans="1:18" x14ac:dyDescent="0.35">
      <c r="A75" s="3">
        <v>74</v>
      </c>
      <c r="B75" s="3">
        <v>34</v>
      </c>
      <c r="C75" s="3">
        <v>67</v>
      </c>
      <c r="D75" s="3" t="s">
        <v>34</v>
      </c>
      <c r="E75" s="16">
        <f t="shared" si="12"/>
        <v>34</v>
      </c>
      <c r="F75" s="16">
        <f t="shared" si="12"/>
        <v>67</v>
      </c>
      <c r="G75" s="9">
        <f t="shared" si="14"/>
        <v>53.8</v>
      </c>
      <c r="H75" s="9">
        <f t="shared" si="15"/>
        <v>53.8</v>
      </c>
      <c r="I75" s="9">
        <f t="shared" si="16"/>
        <v>53.8</v>
      </c>
      <c r="J75" s="9">
        <f t="shared" si="17"/>
        <v>53.8</v>
      </c>
      <c r="K75" s="9">
        <f t="shared" si="18"/>
        <v>53.8</v>
      </c>
      <c r="L75" s="9">
        <f t="shared" si="19"/>
        <v>53.8</v>
      </c>
      <c r="M75" s="9" t="str">
        <f t="shared" si="20"/>
        <v/>
      </c>
      <c r="N75" s="9" t="str">
        <f t="shared" si="21"/>
        <v/>
      </c>
      <c r="O75" s="9" t="str">
        <f t="shared" si="22"/>
        <v/>
      </c>
      <c r="P75" s="9" t="str">
        <f t="shared" si="23"/>
        <v>CB</v>
      </c>
      <c r="Q75" s="9" t="str" cm="1">
        <f t="array" ref="Q75">IF(D75&lt;&gt;"",IF(D75&lt;&gt;"GR",IF(AND(D75&gt;=40,H75&gt;=30),_xlfn.IFS(H75&gt;=$AD$11,"AA",H75&gt;=$AC$11,"BA",H75&gt;=$AB$11,"BB",H75&gt;=$AA$11,"CB",H75&gt;=$Z$11,"CC",H75&gt;=$Y$11,"DC",H75&gt;=50,"DD"),IF(H75&gt;=$W$9,"FD","FF")),P75),"")</f>
        <v>CB</v>
      </c>
      <c r="R75" s="9">
        <f t="shared" si="13"/>
        <v>70</v>
      </c>
    </row>
    <row r="76" spans="1:18" x14ac:dyDescent="0.35">
      <c r="A76" s="3">
        <v>75</v>
      </c>
      <c r="B76" s="3">
        <v>40</v>
      </c>
      <c r="C76" s="3">
        <v>63</v>
      </c>
      <c r="D76" s="3" t="s">
        <v>34</v>
      </c>
      <c r="E76" s="16">
        <f t="shared" si="12"/>
        <v>40</v>
      </c>
      <c r="F76" s="16">
        <f t="shared" si="12"/>
        <v>63</v>
      </c>
      <c r="G76" s="9">
        <f t="shared" si="14"/>
        <v>53.8</v>
      </c>
      <c r="H76" s="9">
        <f t="shared" si="15"/>
        <v>53.8</v>
      </c>
      <c r="I76" s="9">
        <f t="shared" si="16"/>
        <v>53.8</v>
      </c>
      <c r="J76" s="9">
        <f t="shared" si="17"/>
        <v>53.8</v>
      </c>
      <c r="K76" s="9">
        <f t="shared" si="18"/>
        <v>53.8</v>
      </c>
      <c r="L76" s="9">
        <f t="shared" si="19"/>
        <v>53.8</v>
      </c>
      <c r="M76" s="9" t="str">
        <f t="shared" si="20"/>
        <v/>
      </c>
      <c r="N76" s="9" t="str">
        <f t="shared" si="21"/>
        <v/>
      </c>
      <c r="O76" s="9" t="str">
        <f t="shared" si="22"/>
        <v/>
      </c>
      <c r="P76" s="9" t="str">
        <f t="shared" si="23"/>
        <v>CB</v>
      </c>
      <c r="Q76" s="9" t="str" cm="1">
        <f t="array" ref="Q76">IF(D76&lt;&gt;"",IF(D76&lt;&gt;"GR",IF(AND(D76&gt;=40,H76&gt;=30),_xlfn.IFS(H76&gt;=$AD$11,"AA",H76&gt;=$AC$11,"BA",H76&gt;=$AB$11,"BB",H76&gt;=$AA$11,"CB",H76&gt;=$Z$11,"CC",H76&gt;=$Y$11,"DC",H76&gt;=50,"DD"),IF(H76&gt;=$W$9,"FD","FF")),P76),"")</f>
        <v>CB</v>
      </c>
      <c r="R76" s="9">
        <f t="shared" si="13"/>
        <v>70</v>
      </c>
    </row>
    <row r="77" spans="1:18" x14ac:dyDescent="0.35">
      <c r="A77" s="3">
        <v>76</v>
      </c>
      <c r="B77" s="3">
        <v>29</v>
      </c>
      <c r="C77" s="3">
        <v>31</v>
      </c>
      <c r="D77" s="3">
        <v>70</v>
      </c>
      <c r="E77" s="16">
        <f t="shared" si="12"/>
        <v>29</v>
      </c>
      <c r="F77" s="16">
        <f t="shared" si="12"/>
        <v>31</v>
      </c>
      <c r="G77" s="9">
        <f t="shared" si="14"/>
        <v>30.2</v>
      </c>
      <c r="H77" s="9">
        <f t="shared" si="15"/>
        <v>53.6</v>
      </c>
      <c r="I77" s="9" t="str">
        <f t="shared" si="16"/>
        <v/>
      </c>
      <c r="J77" s="9" t="str">
        <f t="shared" si="17"/>
        <v/>
      </c>
      <c r="K77" s="9" t="str">
        <f t="shared" si="18"/>
        <v/>
      </c>
      <c r="L77" s="9" t="str">
        <f t="shared" si="19"/>
        <v/>
      </c>
      <c r="M77" s="9" t="str">
        <f t="shared" si="20"/>
        <v/>
      </c>
      <c r="N77" s="9" t="str">
        <f t="shared" si="21"/>
        <v/>
      </c>
      <c r="O77" s="9" t="str">
        <f t="shared" si="22"/>
        <v/>
      </c>
      <c r="P77" s="9" t="str">
        <f t="shared" si="23"/>
        <v>FD</v>
      </c>
      <c r="Q77" s="9" t="str" cm="1">
        <f t="array" ref="Q77">IF(D77&lt;&gt;"",IF(D77&lt;&gt;"GR",IF(AND(D77&gt;=40,H77&gt;=30),_xlfn.IFS(H77&gt;=$AD$11,"AA",H77&gt;=$AC$11,"BA",H77&gt;=$AB$11,"BB",H77&gt;=$AA$11,"CB",H77&gt;=$Z$11,"CC",H77&gt;=$Y$11,"DC",H77&gt;=50,"DD"),IF(H77&gt;=$W$9,"FD","FF")),P77),"")</f>
        <v>CB</v>
      </c>
      <c r="R77" s="9">
        <f t="shared" si="13"/>
        <v>0</v>
      </c>
    </row>
    <row r="78" spans="1:18" x14ac:dyDescent="0.35">
      <c r="A78" s="3">
        <v>77</v>
      </c>
      <c r="B78" s="3">
        <v>38</v>
      </c>
      <c r="C78" s="3">
        <v>64</v>
      </c>
      <c r="D78" s="3" t="s">
        <v>34</v>
      </c>
      <c r="E78" s="16">
        <f t="shared" si="12"/>
        <v>38</v>
      </c>
      <c r="F78" s="16">
        <f t="shared" si="12"/>
        <v>64</v>
      </c>
      <c r="G78" s="9">
        <f t="shared" si="14"/>
        <v>53.6</v>
      </c>
      <c r="H78" s="9">
        <f t="shared" si="15"/>
        <v>53.6</v>
      </c>
      <c r="I78" s="9">
        <f t="shared" si="16"/>
        <v>53.6</v>
      </c>
      <c r="J78" s="9">
        <f t="shared" si="17"/>
        <v>53.6</v>
      </c>
      <c r="K78" s="9">
        <f t="shared" si="18"/>
        <v>53.6</v>
      </c>
      <c r="L78" s="9">
        <f t="shared" si="19"/>
        <v>53.6</v>
      </c>
      <c r="M78" s="9" t="str">
        <f t="shared" si="20"/>
        <v/>
      </c>
      <c r="N78" s="9" t="str">
        <f t="shared" si="21"/>
        <v/>
      </c>
      <c r="O78" s="9" t="str">
        <f t="shared" si="22"/>
        <v/>
      </c>
      <c r="P78" s="9" t="str">
        <f t="shared" si="23"/>
        <v>CB</v>
      </c>
      <c r="Q78" s="9" t="str" cm="1">
        <f t="array" ref="Q78">IF(D78&lt;&gt;"",IF(D78&lt;&gt;"GR",IF(AND(D78&gt;=40,H78&gt;=30),_xlfn.IFS(H78&gt;=$AD$11,"AA",H78&gt;=$AC$11,"BA",H78&gt;=$AB$11,"BB",H78&gt;=$AA$11,"CB",H78&gt;=$Z$11,"CC",H78&gt;=$Y$11,"DC",H78&gt;=50,"DD"),IF(H78&gt;=$W$9,"FD","FF")),P78),"")</f>
        <v>CB</v>
      </c>
      <c r="R78" s="9">
        <f t="shared" si="13"/>
        <v>75</v>
      </c>
    </row>
    <row r="79" spans="1:18" x14ac:dyDescent="0.35">
      <c r="A79" s="3">
        <v>78</v>
      </c>
      <c r="B79" s="3">
        <v>43</v>
      </c>
      <c r="C79" s="3">
        <v>30</v>
      </c>
      <c r="D79" s="3">
        <v>60</v>
      </c>
      <c r="E79" s="16">
        <f t="shared" si="12"/>
        <v>43</v>
      </c>
      <c r="F79" s="16">
        <f t="shared" si="12"/>
        <v>30</v>
      </c>
      <c r="G79" s="9">
        <f t="shared" si="14"/>
        <v>35.200000000000003</v>
      </c>
      <c r="H79" s="9">
        <f t="shared" si="15"/>
        <v>53.2</v>
      </c>
      <c r="I79" s="9" t="str">
        <f t="shared" si="16"/>
        <v/>
      </c>
      <c r="J79" s="9" t="str">
        <f t="shared" si="17"/>
        <v/>
      </c>
      <c r="K79" s="9" t="str">
        <f t="shared" si="18"/>
        <v/>
      </c>
      <c r="L79" s="9" t="str">
        <f t="shared" si="19"/>
        <v/>
      </c>
      <c r="M79" s="9" t="str">
        <f t="shared" si="20"/>
        <v/>
      </c>
      <c r="N79" s="9" t="str">
        <f t="shared" si="21"/>
        <v/>
      </c>
      <c r="O79" s="9" t="str">
        <f t="shared" si="22"/>
        <v/>
      </c>
      <c r="P79" s="9" t="str">
        <f t="shared" si="23"/>
        <v>FD</v>
      </c>
      <c r="Q79" s="9" t="str" cm="1">
        <f t="array" ref="Q79">IF(D79&lt;&gt;"",IF(D79&lt;&gt;"GR",IF(AND(D79&gt;=40,H79&gt;=30),_xlfn.IFS(H79&gt;=$AD$11,"AA",H79&gt;=$AC$11,"BA",H79&gt;=$AB$11,"BB",H79&gt;=$AA$11,"CB",H79&gt;=$Z$11,"CC",H79&gt;=$Y$11,"DC",H79&gt;=50,"DD"),IF(H79&gt;=$W$9,"FD","FF")),P79),"")</f>
        <v>CB</v>
      </c>
      <c r="R79" s="9">
        <f t="shared" si="13"/>
        <v>0</v>
      </c>
    </row>
    <row r="80" spans="1:18" x14ac:dyDescent="0.35">
      <c r="A80" s="3">
        <v>79</v>
      </c>
      <c r="B80" s="3">
        <v>50</v>
      </c>
      <c r="C80" s="3">
        <v>55</v>
      </c>
      <c r="D80" s="3" t="s">
        <v>34</v>
      </c>
      <c r="E80" s="16">
        <f t="shared" si="12"/>
        <v>50</v>
      </c>
      <c r="F80" s="16">
        <f t="shared" si="12"/>
        <v>55</v>
      </c>
      <c r="G80" s="9">
        <f t="shared" si="14"/>
        <v>53</v>
      </c>
      <c r="H80" s="9">
        <f t="shared" si="15"/>
        <v>53</v>
      </c>
      <c r="I80" s="9">
        <f t="shared" si="16"/>
        <v>53</v>
      </c>
      <c r="J80" s="9">
        <f t="shared" si="17"/>
        <v>53</v>
      </c>
      <c r="K80" s="9">
        <f t="shared" si="18"/>
        <v>53</v>
      </c>
      <c r="L80" s="9">
        <f t="shared" si="19"/>
        <v>53</v>
      </c>
      <c r="M80" s="9" t="str">
        <f t="shared" si="20"/>
        <v/>
      </c>
      <c r="N80" s="9" t="str">
        <f t="shared" si="21"/>
        <v/>
      </c>
      <c r="O80" s="9" t="str">
        <f t="shared" si="22"/>
        <v/>
      </c>
      <c r="P80" s="9" t="str">
        <f t="shared" si="23"/>
        <v>CB</v>
      </c>
      <c r="Q80" s="9" t="str" cm="1">
        <f t="array" ref="Q80">IF(D80&lt;&gt;"",IF(D80&lt;&gt;"GR",IF(AND(D80&gt;=40,H80&gt;=30),_xlfn.IFS(H80&gt;=$AD$11,"AA",H80&gt;=$AC$11,"BA",H80&gt;=$AB$11,"BB",H80&gt;=$AA$11,"CB",H80&gt;=$Z$11,"CC",H80&gt;=$Y$11,"DC",H80&gt;=50,"DD"),IF(H80&gt;=$W$9,"FD","FF")),P80),"")</f>
        <v>CB</v>
      </c>
      <c r="R80" s="9">
        <f t="shared" si="13"/>
        <v>76</v>
      </c>
    </row>
    <row r="81" spans="1:18" x14ac:dyDescent="0.35">
      <c r="A81" s="3">
        <v>80</v>
      </c>
      <c r="B81" s="3">
        <v>35</v>
      </c>
      <c r="C81" s="3">
        <v>65</v>
      </c>
      <c r="D81" s="3" t="s">
        <v>34</v>
      </c>
      <c r="E81" s="16">
        <f t="shared" si="12"/>
        <v>35</v>
      </c>
      <c r="F81" s="16">
        <f t="shared" si="12"/>
        <v>65</v>
      </c>
      <c r="G81" s="9">
        <f t="shared" si="14"/>
        <v>53</v>
      </c>
      <c r="H81" s="9">
        <f t="shared" si="15"/>
        <v>53</v>
      </c>
      <c r="I81" s="9">
        <f t="shared" si="16"/>
        <v>53</v>
      </c>
      <c r="J81" s="9">
        <f t="shared" si="17"/>
        <v>53</v>
      </c>
      <c r="K81" s="9">
        <f t="shared" si="18"/>
        <v>53</v>
      </c>
      <c r="L81" s="9">
        <f t="shared" si="19"/>
        <v>53</v>
      </c>
      <c r="M81" s="9" t="str">
        <f t="shared" si="20"/>
        <v/>
      </c>
      <c r="N81" s="9" t="str">
        <f t="shared" si="21"/>
        <v/>
      </c>
      <c r="O81" s="9" t="str">
        <f t="shared" si="22"/>
        <v/>
      </c>
      <c r="P81" s="9" t="str">
        <f t="shared" si="23"/>
        <v>CB</v>
      </c>
      <c r="Q81" s="9" t="str" cm="1">
        <f t="array" ref="Q81">IF(D81&lt;&gt;"",IF(D81&lt;&gt;"GR",IF(AND(D81&gt;=40,H81&gt;=30),_xlfn.IFS(H81&gt;=$AD$11,"AA",H81&gt;=$AC$11,"BA",H81&gt;=$AB$11,"BB",H81&gt;=$AA$11,"CB",H81&gt;=$Z$11,"CC",H81&gt;=$Y$11,"DC",H81&gt;=50,"DD"),IF(H81&gt;=$W$9,"FD","FF")),P81),"")</f>
        <v>CB</v>
      </c>
      <c r="R81" s="9">
        <f t="shared" si="13"/>
        <v>76</v>
      </c>
    </row>
    <row r="82" spans="1:18" x14ac:dyDescent="0.35">
      <c r="A82" s="3">
        <v>81</v>
      </c>
      <c r="B82" s="3">
        <v>39</v>
      </c>
      <c r="C82" s="3">
        <v>62</v>
      </c>
      <c r="D82" s="3" t="s">
        <v>34</v>
      </c>
      <c r="E82" s="16">
        <f t="shared" si="12"/>
        <v>39</v>
      </c>
      <c r="F82" s="16">
        <f t="shared" si="12"/>
        <v>62</v>
      </c>
      <c r="G82" s="9">
        <f t="shared" si="14"/>
        <v>52.8</v>
      </c>
      <c r="H82" s="9">
        <f t="shared" si="15"/>
        <v>52.8</v>
      </c>
      <c r="I82" s="9">
        <f t="shared" si="16"/>
        <v>52.8</v>
      </c>
      <c r="J82" s="9">
        <f t="shared" si="17"/>
        <v>52.8</v>
      </c>
      <c r="K82" s="9">
        <f t="shared" si="18"/>
        <v>52.8</v>
      </c>
      <c r="L82" s="9">
        <f t="shared" si="19"/>
        <v>52.8</v>
      </c>
      <c r="M82" s="9" t="str">
        <f t="shared" si="20"/>
        <v/>
      </c>
      <c r="N82" s="9" t="str">
        <f t="shared" si="21"/>
        <v/>
      </c>
      <c r="O82" s="9" t="str">
        <f t="shared" si="22"/>
        <v/>
      </c>
      <c r="P82" s="9" t="str">
        <f t="shared" si="23"/>
        <v>CB</v>
      </c>
      <c r="Q82" s="9" t="str" cm="1">
        <f t="array" ref="Q82">IF(D82&lt;&gt;"",IF(D82&lt;&gt;"GR",IF(AND(D82&gt;=40,H82&gt;=30),_xlfn.IFS(H82&gt;=$AD$11,"AA",H82&gt;=$AC$11,"BA",H82&gt;=$AB$11,"BB",H82&gt;=$AA$11,"CB",H82&gt;=$Z$11,"CC",H82&gt;=$Y$11,"DC",H82&gt;=50,"DD"),IF(H82&gt;=$W$9,"FD","FF")),P82),"")</f>
        <v>CB</v>
      </c>
      <c r="R82" s="9">
        <f t="shared" si="13"/>
        <v>78</v>
      </c>
    </row>
    <row r="83" spans="1:18" x14ac:dyDescent="0.35">
      <c r="A83" s="3">
        <v>82</v>
      </c>
      <c r="B83" s="3">
        <v>30</v>
      </c>
      <c r="C83" s="3">
        <v>68</v>
      </c>
      <c r="D83" s="3" t="s">
        <v>34</v>
      </c>
      <c r="E83" s="16">
        <f t="shared" si="12"/>
        <v>30</v>
      </c>
      <c r="F83" s="16">
        <f t="shared" si="12"/>
        <v>68</v>
      </c>
      <c r="G83" s="9">
        <f t="shared" si="14"/>
        <v>52.8</v>
      </c>
      <c r="H83" s="9">
        <f t="shared" si="15"/>
        <v>52.8</v>
      </c>
      <c r="I83" s="9">
        <f t="shared" si="16"/>
        <v>52.8</v>
      </c>
      <c r="J83" s="9">
        <f t="shared" si="17"/>
        <v>52.8</v>
      </c>
      <c r="K83" s="9">
        <f t="shared" si="18"/>
        <v>52.8</v>
      </c>
      <c r="L83" s="9">
        <f t="shared" si="19"/>
        <v>52.8</v>
      </c>
      <c r="M83" s="9" t="str">
        <f t="shared" si="20"/>
        <v/>
      </c>
      <c r="N83" s="9" t="str">
        <f t="shared" si="21"/>
        <v/>
      </c>
      <c r="O83" s="9" t="str">
        <f t="shared" si="22"/>
        <v/>
      </c>
      <c r="P83" s="9" t="str">
        <f t="shared" si="23"/>
        <v>CB</v>
      </c>
      <c r="Q83" s="9" t="str" cm="1">
        <f t="array" ref="Q83">IF(D83&lt;&gt;"",IF(D83&lt;&gt;"GR",IF(AND(D83&gt;=40,H83&gt;=30),_xlfn.IFS(H83&gt;=$AD$11,"AA",H83&gt;=$AC$11,"BA",H83&gt;=$AB$11,"BB",H83&gt;=$AA$11,"CB",H83&gt;=$Z$11,"CC",H83&gt;=$Y$11,"DC",H83&gt;=50,"DD"),IF(H83&gt;=$W$9,"FD","FF")),P83),"")</f>
        <v>CB</v>
      </c>
      <c r="R83" s="9">
        <f t="shared" si="13"/>
        <v>78</v>
      </c>
    </row>
    <row r="84" spans="1:18" x14ac:dyDescent="0.35">
      <c r="A84" s="3">
        <v>83</v>
      </c>
      <c r="B84" s="3">
        <v>41</v>
      </c>
      <c r="C84" s="3">
        <v>60</v>
      </c>
      <c r="D84" s="3" t="s">
        <v>34</v>
      </c>
      <c r="E84" s="16">
        <f t="shared" si="12"/>
        <v>41</v>
      </c>
      <c r="F84" s="16">
        <f t="shared" si="12"/>
        <v>60</v>
      </c>
      <c r="G84" s="9">
        <f t="shared" si="14"/>
        <v>52.400000000000006</v>
      </c>
      <c r="H84" s="9">
        <f t="shared" si="15"/>
        <v>52.400000000000006</v>
      </c>
      <c r="I84" s="9">
        <f t="shared" si="16"/>
        <v>52.400000000000006</v>
      </c>
      <c r="J84" s="9">
        <f t="shared" si="17"/>
        <v>52.400000000000006</v>
      </c>
      <c r="K84" s="9">
        <f t="shared" si="18"/>
        <v>52.400000000000006</v>
      </c>
      <c r="L84" s="9">
        <f t="shared" si="19"/>
        <v>52.400000000000006</v>
      </c>
      <c r="M84" s="9" t="str">
        <f t="shared" si="20"/>
        <v/>
      </c>
      <c r="N84" s="9" t="str">
        <f t="shared" si="21"/>
        <v/>
      </c>
      <c r="O84" s="9" t="str">
        <f t="shared" si="22"/>
        <v/>
      </c>
      <c r="P84" s="9" t="str">
        <f t="shared" si="23"/>
        <v>CB</v>
      </c>
      <c r="Q84" s="9" t="str" cm="1">
        <f t="array" ref="Q84">IF(D84&lt;&gt;"",IF(D84&lt;&gt;"GR",IF(AND(D84&gt;=40,H84&gt;=30),_xlfn.IFS(H84&gt;=$AD$11,"AA",H84&gt;=$AC$11,"BA",H84&gt;=$AB$11,"BB",H84&gt;=$AA$11,"CB",H84&gt;=$Z$11,"CC",H84&gt;=$Y$11,"DC",H84&gt;=50,"DD"),IF(H84&gt;=$W$9,"FD","FF")),P84),"")</f>
        <v>CB</v>
      </c>
      <c r="R84" s="9">
        <f t="shared" si="13"/>
        <v>80</v>
      </c>
    </row>
    <row r="85" spans="1:18" x14ac:dyDescent="0.35">
      <c r="A85" s="3">
        <v>84</v>
      </c>
      <c r="B85" s="3">
        <v>23</v>
      </c>
      <c r="C85" s="3">
        <v>72</v>
      </c>
      <c r="D85" s="3" t="s">
        <v>34</v>
      </c>
      <c r="E85" s="16">
        <f t="shared" si="12"/>
        <v>23</v>
      </c>
      <c r="F85" s="16">
        <f t="shared" si="12"/>
        <v>72</v>
      </c>
      <c r="G85" s="9">
        <f t="shared" si="14"/>
        <v>52.4</v>
      </c>
      <c r="H85" s="9">
        <f t="shared" si="15"/>
        <v>52.4</v>
      </c>
      <c r="I85" s="9">
        <f t="shared" si="16"/>
        <v>52.4</v>
      </c>
      <c r="J85" s="9">
        <f t="shared" si="17"/>
        <v>52.4</v>
      </c>
      <c r="K85" s="9">
        <f t="shared" si="18"/>
        <v>52.4</v>
      </c>
      <c r="L85" s="9">
        <f t="shared" si="19"/>
        <v>52.4</v>
      </c>
      <c r="M85" s="9" t="str">
        <f t="shared" si="20"/>
        <v/>
      </c>
      <c r="N85" s="9" t="str">
        <f t="shared" si="21"/>
        <v/>
      </c>
      <c r="O85" s="9" t="str">
        <f t="shared" si="22"/>
        <v/>
      </c>
      <c r="P85" s="9" t="str">
        <f t="shared" si="23"/>
        <v>CB</v>
      </c>
      <c r="Q85" s="9" t="str" cm="1">
        <f t="array" ref="Q85">IF(D85&lt;&gt;"",IF(D85&lt;&gt;"GR",IF(AND(D85&gt;=40,H85&gt;=30),_xlfn.IFS(H85&gt;=$AD$11,"AA",H85&gt;=$AC$11,"BA",H85&gt;=$AB$11,"BB",H85&gt;=$AA$11,"CB",H85&gt;=$Z$11,"CC",H85&gt;=$Y$11,"DC",H85&gt;=50,"DD"),IF(H85&gt;=$W$9,"FD","FF")),P85),"")</f>
        <v>CB</v>
      </c>
      <c r="R85" s="9">
        <f t="shared" si="13"/>
        <v>82</v>
      </c>
    </row>
    <row r="86" spans="1:18" x14ac:dyDescent="0.35">
      <c r="A86" s="3">
        <v>85</v>
      </c>
      <c r="B86" s="3">
        <v>23</v>
      </c>
      <c r="C86" s="3">
        <v>72</v>
      </c>
      <c r="D86" s="3" t="s">
        <v>34</v>
      </c>
      <c r="E86" s="16">
        <f t="shared" si="12"/>
        <v>23</v>
      </c>
      <c r="F86" s="16">
        <f t="shared" si="12"/>
        <v>72</v>
      </c>
      <c r="G86" s="9">
        <f t="shared" si="14"/>
        <v>52.4</v>
      </c>
      <c r="H86" s="9">
        <f t="shared" si="15"/>
        <v>52.4</v>
      </c>
      <c r="I86" s="9">
        <f t="shared" si="16"/>
        <v>52.4</v>
      </c>
      <c r="J86" s="9">
        <f t="shared" si="17"/>
        <v>52.4</v>
      </c>
      <c r="K86" s="9">
        <f t="shared" si="18"/>
        <v>52.4</v>
      </c>
      <c r="L86" s="9">
        <f t="shared" si="19"/>
        <v>52.4</v>
      </c>
      <c r="M86" s="9" t="str">
        <f t="shared" si="20"/>
        <v/>
      </c>
      <c r="N86" s="9" t="str">
        <f t="shared" si="21"/>
        <v/>
      </c>
      <c r="O86" s="9" t="str">
        <f t="shared" si="22"/>
        <v/>
      </c>
      <c r="P86" s="9" t="str">
        <f t="shared" si="23"/>
        <v>CB</v>
      </c>
      <c r="Q86" s="9" t="str" cm="1">
        <f t="array" ref="Q86">IF(D86&lt;&gt;"",IF(D86&lt;&gt;"GR",IF(AND(D86&gt;=40,H86&gt;=30),_xlfn.IFS(H86&gt;=$AD$11,"AA",H86&gt;=$AC$11,"BA",H86&gt;=$AB$11,"BB",H86&gt;=$AA$11,"CB",H86&gt;=$Z$11,"CC",H86&gt;=$Y$11,"DC",H86&gt;=50,"DD"),IF(H86&gt;=$W$9,"FD","FF")),P86),"")</f>
        <v>CB</v>
      </c>
      <c r="R86" s="9">
        <f t="shared" si="13"/>
        <v>82</v>
      </c>
    </row>
    <row r="87" spans="1:18" x14ac:dyDescent="0.35">
      <c r="A87" s="3">
        <v>86</v>
      </c>
      <c r="B87" s="3">
        <v>47</v>
      </c>
      <c r="C87" s="3">
        <v>56</v>
      </c>
      <c r="D87" s="3" t="s">
        <v>34</v>
      </c>
      <c r="E87" s="16">
        <f t="shared" si="12"/>
        <v>47</v>
      </c>
      <c r="F87" s="16">
        <f t="shared" si="12"/>
        <v>56</v>
      </c>
      <c r="G87" s="9">
        <f t="shared" si="14"/>
        <v>52.400000000000006</v>
      </c>
      <c r="H87" s="9">
        <f t="shared" si="15"/>
        <v>52.400000000000006</v>
      </c>
      <c r="I87" s="9">
        <f t="shared" si="16"/>
        <v>52.400000000000006</v>
      </c>
      <c r="J87" s="9">
        <f t="shared" si="17"/>
        <v>52.400000000000006</v>
      </c>
      <c r="K87" s="9">
        <f t="shared" si="18"/>
        <v>52.400000000000006</v>
      </c>
      <c r="L87" s="9">
        <f t="shared" si="19"/>
        <v>52.400000000000006</v>
      </c>
      <c r="M87" s="9" t="str">
        <f t="shared" si="20"/>
        <v/>
      </c>
      <c r="N87" s="9" t="str">
        <f t="shared" si="21"/>
        <v/>
      </c>
      <c r="O87" s="9" t="str">
        <f t="shared" si="22"/>
        <v/>
      </c>
      <c r="P87" s="9" t="str">
        <f t="shared" si="23"/>
        <v>CB</v>
      </c>
      <c r="Q87" s="9" t="str" cm="1">
        <f t="array" ref="Q87">IF(D87&lt;&gt;"",IF(D87&lt;&gt;"GR",IF(AND(D87&gt;=40,H87&gt;=30),_xlfn.IFS(H87&gt;=$AD$11,"AA",H87&gt;=$AC$11,"BA",H87&gt;=$AB$11,"BB",H87&gt;=$AA$11,"CB",H87&gt;=$Z$11,"CC",H87&gt;=$Y$11,"DC",H87&gt;=50,"DD"),IF(H87&gt;=$W$9,"FD","FF")),P87),"")</f>
        <v>CB</v>
      </c>
      <c r="R87" s="9">
        <f t="shared" si="13"/>
        <v>80</v>
      </c>
    </row>
    <row r="88" spans="1:18" x14ac:dyDescent="0.35">
      <c r="A88" s="3">
        <v>87</v>
      </c>
      <c r="B88" s="3">
        <v>29</v>
      </c>
      <c r="C88" s="3">
        <v>67</v>
      </c>
      <c r="D88" s="3" t="s">
        <v>34</v>
      </c>
      <c r="E88" s="16">
        <f t="shared" si="12"/>
        <v>29</v>
      </c>
      <c r="F88" s="16">
        <f t="shared" si="12"/>
        <v>67</v>
      </c>
      <c r="G88" s="9">
        <f t="shared" si="14"/>
        <v>51.8</v>
      </c>
      <c r="H88" s="9">
        <f t="shared" si="15"/>
        <v>51.8</v>
      </c>
      <c r="I88" s="9">
        <f t="shared" si="16"/>
        <v>51.8</v>
      </c>
      <c r="J88" s="9">
        <f t="shared" si="17"/>
        <v>51.8</v>
      </c>
      <c r="K88" s="9">
        <f t="shared" si="18"/>
        <v>51.8</v>
      </c>
      <c r="L88" s="9">
        <f t="shared" si="19"/>
        <v>51.8</v>
      </c>
      <c r="M88" s="9" t="str">
        <f t="shared" si="20"/>
        <v/>
      </c>
      <c r="N88" s="9" t="str">
        <f t="shared" si="21"/>
        <v/>
      </c>
      <c r="O88" s="9" t="str">
        <f t="shared" si="22"/>
        <v/>
      </c>
      <c r="P88" s="9" t="str">
        <f t="shared" si="23"/>
        <v>CB</v>
      </c>
      <c r="Q88" s="9" t="str" cm="1">
        <f t="array" ref="Q88">IF(D88&lt;&gt;"",IF(D88&lt;&gt;"GR",IF(AND(D88&gt;=40,H88&gt;=30),_xlfn.IFS(H88&gt;=$AD$11,"AA",H88&gt;=$AC$11,"BA",H88&gt;=$AB$11,"BB",H88&gt;=$AA$11,"CB",H88&gt;=$Z$11,"CC",H88&gt;=$Y$11,"DC",H88&gt;=50,"DD"),IF(H88&gt;=$W$9,"FD","FF")),P88),"")</f>
        <v>CB</v>
      </c>
      <c r="R88" s="9">
        <f t="shared" si="13"/>
        <v>84</v>
      </c>
    </row>
    <row r="89" spans="1:18" x14ac:dyDescent="0.35">
      <c r="A89" s="3">
        <v>88</v>
      </c>
      <c r="B89" s="3">
        <v>30</v>
      </c>
      <c r="C89" s="3">
        <v>66</v>
      </c>
      <c r="D89" s="3" t="s">
        <v>34</v>
      </c>
      <c r="E89" s="16">
        <f t="shared" si="12"/>
        <v>30</v>
      </c>
      <c r="F89" s="16">
        <f t="shared" si="12"/>
        <v>66</v>
      </c>
      <c r="G89" s="9">
        <f t="shared" si="14"/>
        <v>51.6</v>
      </c>
      <c r="H89" s="9">
        <f t="shared" si="15"/>
        <v>51.6</v>
      </c>
      <c r="I89" s="9">
        <f t="shared" si="16"/>
        <v>51.6</v>
      </c>
      <c r="J89" s="9">
        <f t="shared" si="17"/>
        <v>51.6</v>
      </c>
      <c r="K89" s="9">
        <f t="shared" si="18"/>
        <v>51.6</v>
      </c>
      <c r="L89" s="9">
        <f t="shared" si="19"/>
        <v>51.6</v>
      </c>
      <c r="M89" s="9" t="str">
        <f t="shared" si="20"/>
        <v/>
      </c>
      <c r="N89" s="9" t="str">
        <f t="shared" si="21"/>
        <v/>
      </c>
      <c r="O89" s="9" t="str">
        <f t="shared" si="22"/>
        <v/>
      </c>
      <c r="P89" s="9" t="str">
        <f t="shared" si="23"/>
        <v>CB</v>
      </c>
      <c r="Q89" s="9" t="str" cm="1">
        <f t="array" ref="Q89">IF(D89&lt;&gt;"",IF(D89&lt;&gt;"GR",IF(AND(D89&gt;=40,H89&gt;=30),_xlfn.IFS(H89&gt;=$AD$11,"AA",H89&gt;=$AC$11,"BA",H89&gt;=$AB$11,"BB",H89&gt;=$AA$11,"CB",H89&gt;=$Z$11,"CC",H89&gt;=$Y$11,"DC",H89&gt;=50,"DD"),IF(H89&gt;=$W$9,"FD","FF")),P89),"")</f>
        <v>CB</v>
      </c>
      <c r="R89" s="9">
        <f t="shared" si="13"/>
        <v>85</v>
      </c>
    </row>
    <row r="90" spans="1:18" x14ac:dyDescent="0.35">
      <c r="A90" s="3">
        <v>89</v>
      </c>
      <c r="B90" s="3">
        <v>54</v>
      </c>
      <c r="C90" s="3">
        <v>28</v>
      </c>
      <c r="D90" s="3">
        <v>50</v>
      </c>
      <c r="E90" s="16">
        <f t="shared" si="12"/>
        <v>54</v>
      </c>
      <c r="F90" s="16">
        <f t="shared" si="12"/>
        <v>28</v>
      </c>
      <c r="G90" s="9">
        <f t="shared" si="14"/>
        <v>38.400000000000006</v>
      </c>
      <c r="H90" s="9">
        <f t="shared" si="15"/>
        <v>51.6</v>
      </c>
      <c r="I90" s="9" t="str">
        <f t="shared" si="16"/>
        <v/>
      </c>
      <c r="J90" s="9" t="str">
        <f t="shared" si="17"/>
        <v/>
      </c>
      <c r="K90" s="9" t="str">
        <f t="shared" si="18"/>
        <v/>
      </c>
      <c r="L90" s="9" t="str">
        <f t="shared" si="19"/>
        <v/>
      </c>
      <c r="M90" s="9" t="str">
        <f t="shared" si="20"/>
        <v/>
      </c>
      <c r="N90" s="9" t="str">
        <f t="shared" si="21"/>
        <v/>
      </c>
      <c r="O90" s="9" t="str">
        <f t="shared" si="22"/>
        <v/>
      </c>
      <c r="P90" s="9" t="str">
        <f t="shared" si="23"/>
        <v>FD</v>
      </c>
      <c r="Q90" s="9" t="str" cm="1">
        <f t="array" ref="Q90">IF(D90&lt;&gt;"",IF(D90&lt;&gt;"GR",IF(AND(D90&gt;=40,H90&gt;=30),_xlfn.IFS(H90&gt;=$AD$11,"AA",H90&gt;=$AC$11,"BA",H90&gt;=$AB$11,"BB",H90&gt;=$AA$11,"CB",H90&gt;=$Z$11,"CC",H90&gt;=$Y$11,"DC",H90&gt;=50,"DD"),IF(H90&gt;=$W$9,"FD","FF")),P90),"")</f>
        <v>CB</v>
      </c>
      <c r="R90" s="9">
        <f t="shared" si="13"/>
        <v>0</v>
      </c>
    </row>
    <row r="91" spans="1:18" x14ac:dyDescent="0.35">
      <c r="A91" s="3">
        <v>90</v>
      </c>
      <c r="B91" s="3">
        <v>18</v>
      </c>
      <c r="C91" s="3">
        <v>74</v>
      </c>
      <c r="D91" s="3" t="s">
        <v>34</v>
      </c>
      <c r="E91" s="16">
        <f t="shared" si="12"/>
        <v>18</v>
      </c>
      <c r="F91" s="16">
        <f t="shared" si="12"/>
        <v>74</v>
      </c>
      <c r="G91" s="9">
        <f t="shared" si="14"/>
        <v>51.6</v>
      </c>
      <c r="H91" s="9">
        <f t="shared" si="15"/>
        <v>51.6</v>
      </c>
      <c r="I91" s="9">
        <f t="shared" si="16"/>
        <v>51.6</v>
      </c>
      <c r="J91" s="9">
        <f t="shared" si="17"/>
        <v>51.6</v>
      </c>
      <c r="K91" s="9">
        <f t="shared" si="18"/>
        <v>51.6</v>
      </c>
      <c r="L91" s="9">
        <f t="shared" si="19"/>
        <v>51.6</v>
      </c>
      <c r="M91" s="9" t="str">
        <f t="shared" si="20"/>
        <v/>
      </c>
      <c r="N91" s="9" t="str">
        <f t="shared" si="21"/>
        <v/>
      </c>
      <c r="O91" s="9" t="str">
        <f t="shared" si="22"/>
        <v/>
      </c>
      <c r="P91" s="9" t="str">
        <f t="shared" si="23"/>
        <v>CB</v>
      </c>
      <c r="Q91" s="9" t="str" cm="1">
        <f t="array" ref="Q91">IF(D91&lt;&gt;"",IF(D91&lt;&gt;"GR",IF(AND(D91&gt;=40,H91&gt;=30),_xlfn.IFS(H91&gt;=$AD$11,"AA",H91&gt;=$AC$11,"BA",H91&gt;=$AB$11,"BB",H91&gt;=$AA$11,"CB",H91&gt;=$Z$11,"CC",H91&gt;=$Y$11,"DC",H91&gt;=50,"DD"),IF(H91&gt;=$W$9,"FD","FF")),P91),"")</f>
        <v>CB</v>
      </c>
      <c r="R91" s="9">
        <f t="shared" si="13"/>
        <v>85</v>
      </c>
    </row>
    <row r="92" spans="1:18" x14ac:dyDescent="0.35">
      <c r="A92" s="3">
        <v>91</v>
      </c>
      <c r="B92" s="3">
        <v>30</v>
      </c>
      <c r="C92" s="3">
        <v>65</v>
      </c>
      <c r="D92" s="3" t="s">
        <v>34</v>
      </c>
      <c r="E92" s="16">
        <f t="shared" si="12"/>
        <v>30</v>
      </c>
      <c r="F92" s="16">
        <f t="shared" si="12"/>
        <v>65</v>
      </c>
      <c r="G92" s="9">
        <f t="shared" si="14"/>
        <v>51</v>
      </c>
      <c r="H92" s="9">
        <f t="shared" si="15"/>
        <v>51</v>
      </c>
      <c r="I92" s="9">
        <f t="shared" si="16"/>
        <v>51</v>
      </c>
      <c r="J92" s="9">
        <f t="shared" si="17"/>
        <v>51</v>
      </c>
      <c r="K92" s="9">
        <f t="shared" si="18"/>
        <v>51</v>
      </c>
      <c r="L92" s="9">
        <f t="shared" si="19"/>
        <v>51</v>
      </c>
      <c r="M92" s="9" t="str">
        <f t="shared" si="20"/>
        <v/>
      </c>
      <c r="N92" s="9" t="str">
        <f t="shared" si="21"/>
        <v/>
      </c>
      <c r="O92" s="9" t="str">
        <f t="shared" si="22"/>
        <v/>
      </c>
      <c r="P92" s="9" t="str">
        <f t="shared" si="23"/>
        <v>CB</v>
      </c>
      <c r="Q92" s="9" t="str" cm="1">
        <f t="array" ref="Q92">IF(D92&lt;&gt;"",IF(D92&lt;&gt;"GR",IF(AND(D92&gt;=40,H92&gt;=30),_xlfn.IFS(H92&gt;=$AD$11,"AA",H92&gt;=$AC$11,"BA",H92&gt;=$AB$11,"BB",H92&gt;=$AA$11,"CB",H92&gt;=$Z$11,"CC",H92&gt;=$Y$11,"DC",H92&gt;=50,"DD"),IF(H92&gt;=$W$9,"FD","FF")),P92),"")</f>
        <v>CB</v>
      </c>
      <c r="R92" s="9">
        <f t="shared" si="13"/>
        <v>87</v>
      </c>
    </row>
    <row r="93" spans="1:18" x14ac:dyDescent="0.35">
      <c r="A93" s="3">
        <v>92</v>
      </c>
      <c r="B93" s="3">
        <v>27</v>
      </c>
      <c r="C93" s="3">
        <v>67</v>
      </c>
      <c r="D93" s="3" t="s">
        <v>34</v>
      </c>
      <c r="E93" s="16">
        <f t="shared" si="12"/>
        <v>27</v>
      </c>
      <c r="F93" s="16">
        <f t="shared" si="12"/>
        <v>67</v>
      </c>
      <c r="G93" s="9">
        <f t="shared" si="14"/>
        <v>51</v>
      </c>
      <c r="H93" s="9">
        <f t="shared" si="15"/>
        <v>51</v>
      </c>
      <c r="I93" s="9">
        <f t="shared" si="16"/>
        <v>51</v>
      </c>
      <c r="J93" s="9">
        <f t="shared" si="17"/>
        <v>51</v>
      </c>
      <c r="K93" s="9">
        <f t="shared" si="18"/>
        <v>51</v>
      </c>
      <c r="L93" s="9">
        <f t="shared" si="19"/>
        <v>51</v>
      </c>
      <c r="M93" s="9" t="str">
        <f t="shared" si="20"/>
        <v/>
      </c>
      <c r="N93" s="9" t="str">
        <f t="shared" si="21"/>
        <v/>
      </c>
      <c r="O93" s="9" t="str">
        <f t="shared" si="22"/>
        <v/>
      </c>
      <c r="P93" s="9" t="str">
        <f t="shared" si="23"/>
        <v>CB</v>
      </c>
      <c r="Q93" s="9" t="str" cm="1">
        <f t="array" ref="Q93">IF(D93&lt;&gt;"",IF(D93&lt;&gt;"GR",IF(AND(D93&gt;=40,H93&gt;=30),_xlfn.IFS(H93&gt;=$AD$11,"AA",H93&gt;=$AC$11,"BA",H93&gt;=$AB$11,"BB",H93&gt;=$AA$11,"CB",H93&gt;=$Z$11,"CC",H93&gt;=$Y$11,"DC",H93&gt;=50,"DD"),IF(H93&gt;=$W$9,"FD","FF")),P93),"")</f>
        <v>CB</v>
      </c>
      <c r="R93" s="9">
        <f t="shared" si="13"/>
        <v>87</v>
      </c>
    </row>
    <row r="94" spans="1:18" x14ac:dyDescent="0.35">
      <c r="A94" s="3">
        <v>93</v>
      </c>
      <c r="B94" s="3">
        <v>33</v>
      </c>
      <c r="C94" s="3">
        <v>63</v>
      </c>
      <c r="D94" s="3" t="s">
        <v>34</v>
      </c>
      <c r="E94" s="16">
        <f t="shared" si="12"/>
        <v>33</v>
      </c>
      <c r="F94" s="16">
        <f t="shared" si="12"/>
        <v>63</v>
      </c>
      <c r="G94" s="9">
        <f t="shared" si="14"/>
        <v>51</v>
      </c>
      <c r="H94" s="9">
        <f t="shared" si="15"/>
        <v>51</v>
      </c>
      <c r="I94" s="9">
        <f t="shared" si="16"/>
        <v>51</v>
      </c>
      <c r="J94" s="9">
        <f t="shared" si="17"/>
        <v>51</v>
      </c>
      <c r="K94" s="9">
        <f t="shared" si="18"/>
        <v>51</v>
      </c>
      <c r="L94" s="9">
        <f t="shared" si="19"/>
        <v>51</v>
      </c>
      <c r="M94" s="9" t="str">
        <f t="shared" si="20"/>
        <v/>
      </c>
      <c r="N94" s="9" t="str">
        <f t="shared" si="21"/>
        <v/>
      </c>
      <c r="O94" s="9" t="str">
        <f t="shared" si="22"/>
        <v/>
      </c>
      <c r="P94" s="9" t="str">
        <f t="shared" si="23"/>
        <v>CB</v>
      </c>
      <c r="Q94" s="9" t="str" cm="1">
        <f t="array" ref="Q94">IF(D94&lt;&gt;"",IF(D94&lt;&gt;"GR",IF(AND(D94&gt;=40,H94&gt;=30),_xlfn.IFS(H94&gt;=$AD$11,"AA",H94&gt;=$AC$11,"BA",H94&gt;=$AB$11,"BB",H94&gt;=$AA$11,"CB",H94&gt;=$Z$11,"CC",H94&gt;=$Y$11,"DC",H94&gt;=50,"DD"),IF(H94&gt;=$W$9,"FD","FF")),P94),"")</f>
        <v>CB</v>
      </c>
      <c r="R94" s="9">
        <f t="shared" si="13"/>
        <v>87</v>
      </c>
    </row>
    <row r="95" spans="1:18" x14ac:dyDescent="0.35">
      <c r="A95" s="3">
        <v>94</v>
      </c>
      <c r="B95" s="3">
        <v>20</v>
      </c>
      <c r="C95" s="3">
        <v>71</v>
      </c>
      <c r="D95" s="3" t="s">
        <v>34</v>
      </c>
      <c r="E95" s="16">
        <f t="shared" si="12"/>
        <v>20</v>
      </c>
      <c r="F95" s="16">
        <f t="shared" si="12"/>
        <v>71</v>
      </c>
      <c r="G95" s="9">
        <f t="shared" si="14"/>
        <v>50.6</v>
      </c>
      <c r="H95" s="9">
        <f t="shared" si="15"/>
        <v>50.6</v>
      </c>
      <c r="I95" s="9">
        <f t="shared" si="16"/>
        <v>50.6</v>
      </c>
      <c r="J95" s="9">
        <f t="shared" si="17"/>
        <v>50.6</v>
      </c>
      <c r="K95" s="9">
        <f t="shared" si="18"/>
        <v>50.6</v>
      </c>
      <c r="L95" s="9">
        <f t="shared" si="19"/>
        <v>50.6</v>
      </c>
      <c r="M95" s="9" t="str">
        <f t="shared" si="20"/>
        <v/>
      </c>
      <c r="N95" s="9" t="str">
        <f t="shared" si="21"/>
        <v/>
      </c>
      <c r="O95" s="9" t="str">
        <f t="shared" si="22"/>
        <v/>
      </c>
      <c r="P95" s="9" t="str">
        <f t="shared" si="23"/>
        <v>CB</v>
      </c>
      <c r="Q95" s="9" t="str" cm="1">
        <f t="array" ref="Q95">IF(D95&lt;&gt;"",IF(D95&lt;&gt;"GR",IF(AND(D95&gt;=40,H95&gt;=30),_xlfn.IFS(H95&gt;=$AD$11,"AA",H95&gt;=$AC$11,"BA",H95&gt;=$AB$11,"BB",H95&gt;=$AA$11,"CB",H95&gt;=$Z$11,"CC",H95&gt;=$Y$11,"DC",H95&gt;=50,"DD"),IF(H95&gt;=$W$9,"FD","FF")),P95),"")</f>
        <v>CB</v>
      </c>
      <c r="R95" s="9">
        <f t="shared" si="13"/>
        <v>90</v>
      </c>
    </row>
    <row r="96" spans="1:18" x14ac:dyDescent="0.35">
      <c r="A96" s="3">
        <v>95</v>
      </c>
      <c r="B96" s="3">
        <v>18</v>
      </c>
      <c r="C96" s="3">
        <v>72</v>
      </c>
      <c r="D96" s="3" t="s">
        <v>34</v>
      </c>
      <c r="E96" s="16">
        <f t="shared" si="12"/>
        <v>18</v>
      </c>
      <c r="F96" s="16">
        <f t="shared" si="12"/>
        <v>72</v>
      </c>
      <c r="G96" s="9">
        <f t="shared" si="14"/>
        <v>50.4</v>
      </c>
      <c r="H96" s="9">
        <f t="shared" si="15"/>
        <v>50.4</v>
      </c>
      <c r="I96" s="9">
        <f t="shared" si="16"/>
        <v>50.4</v>
      </c>
      <c r="J96" s="9">
        <f t="shared" si="17"/>
        <v>50.4</v>
      </c>
      <c r="K96" s="9">
        <f t="shared" si="18"/>
        <v>50.4</v>
      </c>
      <c r="L96" s="9">
        <f t="shared" si="19"/>
        <v>50.4</v>
      </c>
      <c r="M96" s="9" t="str">
        <f t="shared" si="20"/>
        <v/>
      </c>
      <c r="N96" s="9" t="str">
        <f t="shared" si="21"/>
        <v/>
      </c>
      <c r="O96" s="9" t="str">
        <f t="shared" si="22"/>
        <v/>
      </c>
      <c r="P96" s="9" t="str">
        <f t="shared" si="23"/>
        <v>CB</v>
      </c>
      <c r="Q96" s="9" t="str" cm="1">
        <f t="array" ref="Q96">IF(D96&lt;&gt;"",IF(D96&lt;&gt;"GR",IF(AND(D96&gt;=40,H96&gt;=30),_xlfn.IFS(H96&gt;=$AD$11,"AA",H96&gt;=$AC$11,"BA",H96&gt;=$AB$11,"BB",H96&gt;=$AA$11,"CB",H96&gt;=$Z$11,"CC",H96&gt;=$Y$11,"DC",H96&gt;=50,"DD"),IF(H96&gt;=$W$9,"FD","FF")),P96),"")</f>
        <v>CB</v>
      </c>
      <c r="R96" s="9">
        <f t="shared" si="13"/>
        <v>91</v>
      </c>
    </row>
    <row r="97" spans="1:18" x14ac:dyDescent="0.35">
      <c r="A97" s="3">
        <v>96</v>
      </c>
      <c r="B97" s="3">
        <v>21</v>
      </c>
      <c r="C97" s="3">
        <v>70</v>
      </c>
      <c r="D97" s="3" t="s">
        <v>34</v>
      </c>
      <c r="E97" s="16">
        <f t="shared" si="12"/>
        <v>21</v>
      </c>
      <c r="F97" s="16">
        <f t="shared" si="12"/>
        <v>70</v>
      </c>
      <c r="G97" s="9">
        <f t="shared" si="14"/>
        <v>50.4</v>
      </c>
      <c r="H97" s="9">
        <f t="shared" si="15"/>
        <v>50.4</v>
      </c>
      <c r="I97" s="9">
        <f t="shared" si="16"/>
        <v>50.4</v>
      </c>
      <c r="J97" s="9">
        <f t="shared" si="17"/>
        <v>50.4</v>
      </c>
      <c r="K97" s="9">
        <f t="shared" si="18"/>
        <v>50.4</v>
      </c>
      <c r="L97" s="9">
        <f t="shared" si="19"/>
        <v>50.4</v>
      </c>
      <c r="M97" s="9" t="str">
        <f t="shared" si="20"/>
        <v/>
      </c>
      <c r="N97" s="9" t="str">
        <f t="shared" si="21"/>
        <v/>
      </c>
      <c r="O97" s="9" t="str">
        <f t="shared" si="22"/>
        <v/>
      </c>
      <c r="P97" s="9" t="str">
        <f t="shared" si="23"/>
        <v>CB</v>
      </c>
      <c r="Q97" s="9" t="str" cm="1">
        <f t="array" ref="Q97">IF(D97&lt;&gt;"",IF(D97&lt;&gt;"GR",IF(AND(D97&gt;=40,H97&gt;=30),_xlfn.IFS(H97&gt;=$AD$11,"AA",H97&gt;=$AC$11,"BA",H97&gt;=$AB$11,"BB",H97&gt;=$AA$11,"CB",H97&gt;=$Z$11,"CC",H97&gt;=$Y$11,"DC",H97&gt;=50,"DD"),IF(H97&gt;=$W$9,"FD","FF")),P97),"")</f>
        <v>CB</v>
      </c>
      <c r="R97" s="9">
        <f t="shared" si="13"/>
        <v>91</v>
      </c>
    </row>
    <row r="98" spans="1:18" x14ac:dyDescent="0.35">
      <c r="A98" s="3">
        <v>97</v>
      </c>
      <c r="B98" s="3">
        <v>15</v>
      </c>
      <c r="C98" s="3">
        <v>74</v>
      </c>
      <c r="D98" s="3" t="s">
        <v>34</v>
      </c>
      <c r="E98" s="16">
        <f t="shared" si="12"/>
        <v>15</v>
      </c>
      <c r="F98" s="16">
        <f t="shared" si="12"/>
        <v>74</v>
      </c>
      <c r="G98" s="9">
        <f t="shared" si="14"/>
        <v>50.4</v>
      </c>
      <c r="H98" s="9">
        <f t="shared" si="15"/>
        <v>50.4</v>
      </c>
      <c r="I98" s="9">
        <f t="shared" si="16"/>
        <v>50.4</v>
      </c>
      <c r="J98" s="9">
        <f t="shared" si="17"/>
        <v>50.4</v>
      </c>
      <c r="K98" s="9">
        <f t="shared" si="18"/>
        <v>50.4</v>
      </c>
      <c r="L98" s="9">
        <f t="shared" si="19"/>
        <v>50.4</v>
      </c>
      <c r="M98" s="9" t="str">
        <f t="shared" si="20"/>
        <v/>
      </c>
      <c r="N98" s="9" t="str">
        <f t="shared" si="21"/>
        <v/>
      </c>
      <c r="O98" s="9" t="str">
        <f t="shared" si="22"/>
        <v/>
      </c>
      <c r="P98" s="9" t="str">
        <f t="shared" si="23"/>
        <v>CB</v>
      </c>
      <c r="Q98" s="9" t="str" cm="1">
        <f t="array" ref="Q98">IF(D98&lt;&gt;"",IF(D98&lt;&gt;"GR",IF(AND(D98&gt;=40,H98&gt;=30),_xlfn.IFS(H98&gt;=$AD$11,"AA",H98&gt;=$AC$11,"BA",H98&gt;=$AB$11,"BB",H98&gt;=$AA$11,"CB",H98&gt;=$Z$11,"CC",H98&gt;=$Y$11,"DC",H98&gt;=50,"DD"),IF(H98&gt;=$W$9,"FD","FF")),P98),"")</f>
        <v>CB</v>
      </c>
      <c r="R98" s="9">
        <f t="shared" si="13"/>
        <v>91</v>
      </c>
    </row>
    <row r="99" spans="1:18" x14ac:dyDescent="0.35">
      <c r="A99" s="3">
        <v>98</v>
      </c>
      <c r="B99" s="3">
        <v>25</v>
      </c>
      <c r="C99" s="3">
        <v>67</v>
      </c>
      <c r="D99" s="3" t="s">
        <v>34</v>
      </c>
      <c r="E99" s="16">
        <f t="shared" si="12"/>
        <v>25</v>
      </c>
      <c r="F99" s="16">
        <f t="shared" si="12"/>
        <v>67</v>
      </c>
      <c r="G99" s="9">
        <f t="shared" si="14"/>
        <v>50.199999999999996</v>
      </c>
      <c r="H99" s="9">
        <f t="shared" si="15"/>
        <v>50.199999999999996</v>
      </c>
      <c r="I99" s="9">
        <f t="shared" si="16"/>
        <v>50.199999999999996</v>
      </c>
      <c r="J99" s="9">
        <f t="shared" si="17"/>
        <v>50.199999999999996</v>
      </c>
      <c r="K99" s="9">
        <f t="shared" si="18"/>
        <v>50.199999999999996</v>
      </c>
      <c r="L99" s="9">
        <f t="shared" si="19"/>
        <v>50.199999999999996</v>
      </c>
      <c r="M99" s="9" t="str">
        <f t="shared" si="20"/>
        <v/>
      </c>
      <c r="N99" s="9" t="str">
        <f t="shared" si="21"/>
        <v/>
      </c>
      <c r="O99" s="9" t="str">
        <f t="shared" si="22"/>
        <v/>
      </c>
      <c r="P99" s="9" t="str">
        <f t="shared" si="23"/>
        <v>CB</v>
      </c>
      <c r="Q99" s="9" t="str" cm="1">
        <f t="array" ref="Q99">IF(D99&lt;&gt;"",IF(D99&lt;&gt;"GR",IF(AND(D99&gt;=40,H99&gt;=30),_xlfn.IFS(H99&gt;=$AD$11,"AA",H99&gt;=$AC$11,"BA",H99&gt;=$AB$11,"BB",H99&gt;=$AA$11,"CB",H99&gt;=$Z$11,"CC",H99&gt;=$Y$11,"DC",H99&gt;=50,"DD"),IF(H99&gt;=$W$9,"FD","FF")),P99),"")</f>
        <v>CB</v>
      </c>
      <c r="R99" s="9">
        <f t="shared" si="13"/>
        <v>95</v>
      </c>
    </row>
    <row r="100" spans="1:18" x14ac:dyDescent="0.35">
      <c r="A100" s="3">
        <v>99</v>
      </c>
      <c r="B100" s="3">
        <v>13</v>
      </c>
      <c r="C100" s="3">
        <v>75</v>
      </c>
      <c r="D100" s="3" t="s">
        <v>34</v>
      </c>
      <c r="E100" s="16">
        <f t="shared" si="12"/>
        <v>13</v>
      </c>
      <c r="F100" s="16">
        <f t="shared" si="12"/>
        <v>75</v>
      </c>
      <c r="G100" s="9">
        <f t="shared" si="14"/>
        <v>50.2</v>
      </c>
      <c r="H100" s="9">
        <f t="shared" si="15"/>
        <v>50.2</v>
      </c>
      <c r="I100" s="9">
        <f t="shared" si="16"/>
        <v>50.2</v>
      </c>
      <c r="J100" s="9">
        <f t="shared" si="17"/>
        <v>50.2</v>
      </c>
      <c r="K100" s="9">
        <f t="shared" si="18"/>
        <v>50.2</v>
      </c>
      <c r="L100" s="9">
        <f t="shared" si="19"/>
        <v>50.2</v>
      </c>
      <c r="M100" s="9" t="str">
        <f t="shared" si="20"/>
        <v/>
      </c>
      <c r="N100" s="9" t="str">
        <f t="shared" si="21"/>
        <v/>
      </c>
      <c r="O100" s="9" t="str">
        <f t="shared" si="22"/>
        <v/>
      </c>
      <c r="P100" s="9" t="str">
        <f t="shared" si="23"/>
        <v>CB</v>
      </c>
      <c r="Q100" s="9" t="str" cm="1">
        <f t="array" ref="Q100">IF(D100&lt;&gt;"",IF(D100&lt;&gt;"GR",IF(AND(D100&gt;=40,H100&gt;=30),_xlfn.IFS(H100&gt;=$AD$11,"AA",H100&gt;=$AC$11,"BA",H100&gt;=$AB$11,"BB",H100&gt;=$AA$11,"CB",H100&gt;=$Z$11,"CC",H100&gt;=$Y$11,"DC",H100&gt;=50,"DD"),IF(H100&gt;=$W$9,"FD","FF")),P100),"")</f>
        <v>CB</v>
      </c>
      <c r="R100" s="9">
        <f t="shared" si="13"/>
        <v>94</v>
      </c>
    </row>
    <row r="101" spans="1:18" x14ac:dyDescent="0.35">
      <c r="A101" s="3">
        <v>100</v>
      </c>
      <c r="B101" s="3">
        <v>44</v>
      </c>
      <c r="C101" s="3">
        <v>54</v>
      </c>
      <c r="D101" s="3" t="s">
        <v>34</v>
      </c>
      <c r="E101" s="16">
        <f t="shared" si="12"/>
        <v>44</v>
      </c>
      <c r="F101" s="16">
        <f t="shared" si="12"/>
        <v>54</v>
      </c>
      <c r="G101" s="9">
        <f t="shared" si="14"/>
        <v>50</v>
      </c>
      <c r="H101" s="9">
        <f t="shared" si="15"/>
        <v>50</v>
      </c>
      <c r="I101" s="9">
        <f t="shared" si="16"/>
        <v>50</v>
      </c>
      <c r="J101" s="9">
        <f t="shared" si="17"/>
        <v>50</v>
      </c>
      <c r="K101" s="9">
        <f t="shared" si="18"/>
        <v>50</v>
      </c>
      <c r="L101" s="9">
        <f t="shared" si="19"/>
        <v>50</v>
      </c>
      <c r="M101" s="9" t="str">
        <f t="shared" si="20"/>
        <v/>
      </c>
      <c r="N101" s="9" t="str">
        <f t="shared" si="21"/>
        <v/>
      </c>
      <c r="O101" s="9" t="str">
        <f t="shared" si="22"/>
        <v/>
      </c>
      <c r="P101" s="9" t="str">
        <f t="shared" si="23"/>
        <v>CB</v>
      </c>
      <c r="Q101" s="9" t="str" cm="1">
        <f t="array" ref="Q101">IF(D101&lt;&gt;"",IF(D101&lt;&gt;"GR",IF(AND(D101&gt;=40,H101&gt;=30),_xlfn.IFS(H101&gt;=$AD$11,"AA",H101&gt;=$AC$11,"BA",H101&gt;=$AB$11,"BB",H101&gt;=$AA$11,"CB",H101&gt;=$Z$11,"CC",H101&gt;=$Y$11,"DC",H101&gt;=50,"DD"),IF(H101&gt;=$W$9,"FD","FF")),P101),"")</f>
        <v>CB</v>
      </c>
      <c r="R101" s="9">
        <f t="shared" si="13"/>
        <v>0</v>
      </c>
    </row>
    <row r="102" spans="1:18" x14ac:dyDescent="0.35">
      <c r="A102" s="3">
        <v>101</v>
      </c>
      <c r="B102" s="3">
        <v>51</v>
      </c>
      <c r="C102" s="3">
        <v>49</v>
      </c>
      <c r="D102" s="3" t="s">
        <v>34</v>
      </c>
      <c r="E102" s="16">
        <f t="shared" si="12"/>
        <v>51</v>
      </c>
      <c r="F102" s="16">
        <f t="shared" si="12"/>
        <v>49</v>
      </c>
      <c r="G102" s="9">
        <f t="shared" si="14"/>
        <v>49.8</v>
      </c>
      <c r="H102" s="9">
        <f t="shared" si="15"/>
        <v>49.8</v>
      </c>
      <c r="I102" s="9">
        <f t="shared" si="16"/>
        <v>49.8</v>
      </c>
      <c r="J102" s="9">
        <f t="shared" si="17"/>
        <v>49.8</v>
      </c>
      <c r="K102" s="9">
        <f t="shared" si="18"/>
        <v>49.8</v>
      </c>
      <c r="L102" s="9">
        <f t="shared" si="19"/>
        <v>49.8</v>
      </c>
      <c r="M102" s="9" t="str">
        <f t="shared" si="20"/>
        <v/>
      </c>
      <c r="N102" s="9" t="str">
        <f t="shared" si="21"/>
        <v/>
      </c>
      <c r="O102" s="9" t="str">
        <f t="shared" si="22"/>
        <v/>
      </c>
      <c r="P102" s="9" t="str">
        <f t="shared" si="23"/>
        <v>CB</v>
      </c>
      <c r="Q102" s="9" t="str" cm="1">
        <f t="array" ref="Q102">IF(D102&lt;&gt;"",IF(D102&lt;&gt;"GR",IF(AND(D102&gt;=40,H102&gt;=30),_xlfn.IFS(H102&gt;=$AD$11,"AA",H102&gt;=$AC$11,"BA",H102&gt;=$AB$11,"BB",H102&gt;=$AA$11,"CB",H102&gt;=$Z$11,"CC",H102&gt;=$Y$11,"DC",H102&gt;=50,"DD"),IF(H102&gt;=$W$9,"FD","FF")),P102),"")</f>
        <v>CB</v>
      </c>
      <c r="R102" s="9">
        <f t="shared" si="13"/>
        <v>0</v>
      </c>
    </row>
    <row r="103" spans="1:18" x14ac:dyDescent="0.35">
      <c r="A103" s="3">
        <v>102</v>
      </c>
      <c r="B103" s="3">
        <v>49</v>
      </c>
      <c r="C103" s="3">
        <v>50</v>
      </c>
      <c r="D103" s="3" t="s">
        <v>34</v>
      </c>
      <c r="E103" s="16">
        <f t="shared" si="12"/>
        <v>49</v>
      </c>
      <c r="F103" s="16">
        <f t="shared" si="12"/>
        <v>50</v>
      </c>
      <c r="G103" s="9">
        <f t="shared" si="14"/>
        <v>49.6</v>
      </c>
      <c r="H103" s="9">
        <f t="shared" si="15"/>
        <v>49.6</v>
      </c>
      <c r="I103" s="9">
        <f t="shared" si="16"/>
        <v>49.6</v>
      </c>
      <c r="J103" s="9">
        <f t="shared" si="17"/>
        <v>49.6</v>
      </c>
      <c r="K103" s="9">
        <f t="shared" si="18"/>
        <v>49.6</v>
      </c>
      <c r="L103" s="9">
        <f t="shared" si="19"/>
        <v>49.6</v>
      </c>
      <c r="M103" s="9" t="str">
        <f t="shared" si="20"/>
        <v/>
      </c>
      <c r="N103" s="9" t="str">
        <f t="shared" si="21"/>
        <v/>
      </c>
      <c r="O103" s="9" t="str">
        <f t="shared" si="22"/>
        <v/>
      </c>
      <c r="P103" s="9" t="str">
        <f t="shared" si="23"/>
        <v>CB</v>
      </c>
      <c r="Q103" s="9" t="str" cm="1">
        <f t="array" ref="Q103">IF(D103&lt;&gt;"",IF(D103&lt;&gt;"GR",IF(AND(D103&gt;=40,H103&gt;=30),_xlfn.IFS(H103&gt;=$AD$11,"AA",H103&gt;=$AC$11,"BA",H103&gt;=$AB$11,"BB",H103&gt;=$AA$11,"CB",H103&gt;=$Z$11,"CC",H103&gt;=$Y$11,"DC",H103&gt;=50,"DD"),IF(H103&gt;=$W$9,"FD","FF")),P103),"")</f>
        <v>CB</v>
      </c>
      <c r="R103" s="9">
        <f t="shared" si="13"/>
        <v>0</v>
      </c>
    </row>
    <row r="104" spans="1:18" x14ac:dyDescent="0.35">
      <c r="A104" s="3">
        <v>103</v>
      </c>
      <c r="B104" s="3">
        <v>31</v>
      </c>
      <c r="C104" s="3">
        <v>62</v>
      </c>
      <c r="D104" s="3" t="s">
        <v>34</v>
      </c>
      <c r="E104" s="16">
        <f t="shared" si="12"/>
        <v>31</v>
      </c>
      <c r="F104" s="16">
        <f t="shared" si="12"/>
        <v>62</v>
      </c>
      <c r="G104" s="9">
        <f t="shared" si="14"/>
        <v>49.599999999999994</v>
      </c>
      <c r="H104" s="9">
        <f t="shared" si="15"/>
        <v>49.599999999999994</v>
      </c>
      <c r="I104" s="9">
        <f t="shared" si="16"/>
        <v>49.599999999999994</v>
      </c>
      <c r="J104" s="9">
        <f t="shared" si="17"/>
        <v>49.599999999999994</v>
      </c>
      <c r="K104" s="9">
        <f t="shared" si="18"/>
        <v>49.599999999999994</v>
      </c>
      <c r="L104" s="9">
        <f t="shared" si="19"/>
        <v>49.599999999999994</v>
      </c>
      <c r="M104" s="9" t="str">
        <f t="shared" si="20"/>
        <v/>
      </c>
      <c r="N104" s="9" t="str">
        <f t="shared" si="21"/>
        <v/>
      </c>
      <c r="O104" s="9" t="str">
        <f t="shared" si="22"/>
        <v/>
      </c>
      <c r="P104" s="9" t="str">
        <f t="shared" si="23"/>
        <v>CB</v>
      </c>
      <c r="Q104" s="9" t="str" cm="1">
        <f t="array" ref="Q104">IF(D104&lt;&gt;"",IF(D104&lt;&gt;"GR",IF(AND(D104&gt;=40,H104&gt;=30),_xlfn.IFS(H104&gt;=$AD$11,"AA",H104&gt;=$AC$11,"BA",H104&gt;=$AB$11,"BB",H104&gt;=$AA$11,"CB",H104&gt;=$Z$11,"CC",H104&gt;=$Y$11,"DC",H104&gt;=50,"DD"),IF(H104&gt;=$W$9,"FD","FF")),P104),"")</f>
        <v>CB</v>
      </c>
      <c r="R104" s="9">
        <f t="shared" si="13"/>
        <v>0</v>
      </c>
    </row>
    <row r="105" spans="1:18" x14ac:dyDescent="0.35">
      <c r="A105" s="3">
        <v>104</v>
      </c>
      <c r="B105" s="3">
        <v>47</v>
      </c>
      <c r="C105" s="3">
        <v>51</v>
      </c>
      <c r="D105" s="3" t="s">
        <v>34</v>
      </c>
      <c r="E105" s="16">
        <f t="shared" si="12"/>
        <v>47</v>
      </c>
      <c r="F105" s="16">
        <f t="shared" si="12"/>
        <v>51</v>
      </c>
      <c r="G105" s="9">
        <f t="shared" si="14"/>
        <v>49.4</v>
      </c>
      <c r="H105" s="9">
        <f t="shared" si="15"/>
        <v>49.4</v>
      </c>
      <c r="I105" s="9">
        <f t="shared" si="16"/>
        <v>49.4</v>
      </c>
      <c r="J105" s="9">
        <f t="shared" si="17"/>
        <v>49.4</v>
      </c>
      <c r="K105" s="9">
        <f t="shared" si="18"/>
        <v>49.4</v>
      </c>
      <c r="L105" s="9">
        <f t="shared" si="19"/>
        <v>49.4</v>
      </c>
      <c r="M105" s="9" t="str">
        <f t="shared" si="20"/>
        <v/>
      </c>
      <c r="N105" s="9" t="str">
        <f t="shared" si="21"/>
        <v/>
      </c>
      <c r="O105" s="9" t="str">
        <f t="shared" si="22"/>
        <v/>
      </c>
      <c r="P105" s="9" t="str">
        <f t="shared" si="23"/>
        <v>CB</v>
      </c>
      <c r="Q105" s="9" t="str" cm="1">
        <f t="array" ref="Q105">IF(D105&lt;&gt;"",IF(D105&lt;&gt;"GR",IF(AND(D105&gt;=40,H105&gt;=30),_xlfn.IFS(H105&gt;=$AD$11,"AA",H105&gt;=$AC$11,"BA",H105&gt;=$AB$11,"BB",H105&gt;=$AA$11,"CB",H105&gt;=$Z$11,"CC",H105&gt;=$Y$11,"DC",H105&gt;=50,"DD"),IF(H105&gt;=$W$9,"FD","FF")),P105),"")</f>
        <v>CB</v>
      </c>
      <c r="R105" s="9">
        <f t="shared" si="13"/>
        <v>0</v>
      </c>
    </row>
    <row r="106" spans="1:18" x14ac:dyDescent="0.35">
      <c r="A106" s="3">
        <v>105</v>
      </c>
      <c r="B106" s="3">
        <v>26</v>
      </c>
      <c r="C106" s="3">
        <v>65</v>
      </c>
      <c r="D106" s="3" t="s">
        <v>34</v>
      </c>
      <c r="E106" s="16">
        <f t="shared" si="12"/>
        <v>26</v>
      </c>
      <c r="F106" s="16">
        <f t="shared" si="12"/>
        <v>65</v>
      </c>
      <c r="G106" s="9">
        <f t="shared" si="14"/>
        <v>49.4</v>
      </c>
      <c r="H106" s="9">
        <f t="shared" si="15"/>
        <v>49.4</v>
      </c>
      <c r="I106" s="9">
        <f t="shared" si="16"/>
        <v>49.4</v>
      </c>
      <c r="J106" s="9">
        <f t="shared" si="17"/>
        <v>49.4</v>
      </c>
      <c r="K106" s="9">
        <f t="shared" si="18"/>
        <v>49.4</v>
      </c>
      <c r="L106" s="9">
        <f t="shared" si="19"/>
        <v>49.4</v>
      </c>
      <c r="M106" s="9" t="str">
        <f t="shared" si="20"/>
        <v/>
      </c>
      <c r="N106" s="9" t="str">
        <f t="shared" si="21"/>
        <v/>
      </c>
      <c r="O106" s="9" t="str">
        <f t="shared" si="22"/>
        <v/>
      </c>
      <c r="P106" s="9" t="str">
        <f t="shared" si="23"/>
        <v>CB</v>
      </c>
      <c r="Q106" s="9" t="str" cm="1">
        <f t="array" ref="Q106">IF(D106&lt;&gt;"",IF(D106&lt;&gt;"GR",IF(AND(D106&gt;=40,H106&gt;=30),_xlfn.IFS(H106&gt;=$AD$11,"AA",H106&gt;=$AC$11,"BA",H106&gt;=$AB$11,"BB",H106&gt;=$AA$11,"CB",H106&gt;=$Z$11,"CC",H106&gt;=$Y$11,"DC",H106&gt;=50,"DD"),IF(H106&gt;=$W$9,"FD","FF")),P106),"")</f>
        <v>CB</v>
      </c>
      <c r="R106" s="9">
        <f t="shared" si="13"/>
        <v>0</v>
      </c>
    </row>
    <row r="107" spans="1:18" x14ac:dyDescent="0.35">
      <c r="A107" s="3">
        <v>106</v>
      </c>
      <c r="B107" s="3">
        <v>29</v>
      </c>
      <c r="C107" s="3">
        <v>63</v>
      </c>
      <c r="D107" s="3" t="s">
        <v>34</v>
      </c>
      <c r="E107" s="16">
        <f t="shared" si="12"/>
        <v>29</v>
      </c>
      <c r="F107" s="16">
        <f t="shared" si="12"/>
        <v>63</v>
      </c>
      <c r="G107" s="9">
        <f t="shared" si="14"/>
        <v>49.4</v>
      </c>
      <c r="H107" s="9">
        <f t="shared" si="15"/>
        <v>49.4</v>
      </c>
      <c r="I107" s="9">
        <f t="shared" si="16"/>
        <v>49.4</v>
      </c>
      <c r="J107" s="9">
        <f t="shared" si="17"/>
        <v>49.4</v>
      </c>
      <c r="K107" s="9">
        <f t="shared" si="18"/>
        <v>49.4</v>
      </c>
      <c r="L107" s="9">
        <f t="shared" si="19"/>
        <v>49.4</v>
      </c>
      <c r="M107" s="9" t="str">
        <f t="shared" si="20"/>
        <v/>
      </c>
      <c r="N107" s="9" t="str">
        <f t="shared" si="21"/>
        <v/>
      </c>
      <c r="O107" s="9" t="str">
        <f t="shared" si="22"/>
        <v/>
      </c>
      <c r="P107" s="9" t="str">
        <f t="shared" si="23"/>
        <v>CB</v>
      </c>
      <c r="Q107" s="9" t="str" cm="1">
        <f t="array" ref="Q107">IF(D107&lt;&gt;"",IF(D107&lt;&gt;"GR",IF(AND(D107&gt;=40,H107&gt;=30),_xlfn.IFS(H107&gt;=$AD$11,"AA",H107&gt;=$AC$11,"BA",H107&gt;=$AB$11,"BB",H107&gt;=$AA$11,"CB",H107&gt;=$Z$11,"CC",H107&gt;=$Y$11,"DC",H107&gt;=50,"DD"),IF(H107&gt;=$W$9,"FD","FF")),P107),"")</f>
        <v>CB</v>
      </c>
      <c r="R107" s="9">
        <f t="shared" si="13"/>
        <v>0</v>
      </c>
    </row>
    <row r="108" spans="1:18" x14ac:dyDescent="0.35">
      <c r="A108" s="3">
        <v>107</v>
      </c>
      <c r="B108" s="3">
        <v>45</v>
      </c>
      <c r="C108" s="3">
        <v>52</v>
      </c>
      <c r="D108" s="3" t="s">
        <v>34</v>
      </c>
      <c r="E108" s="16">
        <f t="shared" si="12"/>
        <v>45</v>
      </c>
      <c r="F108" s="16">
        <f t="shared" si="12"/>
        <v>52</v>
      </c>
      <c r="G108" s="9">
        <f t="shared" si="14"/>
        <v>49.2</v>
      </c>
      <c r="H108" s="9">
        <f t="shared" si="15"/>
        <v>49.2</v>
      </c>
      <c r="I108" s="9">
        <f t="shared" si="16"/>
        <v>49.2</v>
      </c>
      <c r="J108" s="9">
        <f t="shared" si="17"/>
        <v>49.2</v>
      </c>
      <c r="K108" s="9">
        <f t="shared" si="18"/>
        <v>49.2</v>
      </c>
      <c r="L108" s="9">
        <f t="shared" si="19"/>
        <v>49.2</v>
      </c>
      <c r="M108" s="9" t="str">
        <f t="shared" si="20"/>
        <v/>
      </c>
      <c r="N108" s="9" t="str">
        <f t="shared" si="21"/>
        <v/>
      </c>
      <c r="O108" s="9" t="str">
        <f t="shared" si="22"/>
        <v/>
      </c>
      <c r="P108" s="9" t="str">
        <f t="shared" si="23"/>
        <v>CB</v>
      </c>
      <c r="Q108" s="9" t="str" cm="1">
        <f t="array" ref="Q108">IF(D108&lt;&gt;"",IF(D108&lt;&gt;"GR",IF(AND(D108&gt;=40,H108&gt;=30),_xlfn.IFS(H108&gt;=$AD$11,"AA",H108&gt;=$AC$11,"BA",H108&gt;=$AB$11,"BB",H108&gt;=$AA$11,"CB",H108&gt;=$Z$11,"CC",H108&gt;=$Y$11,"DC",H108&gt;=50,"DD"),IF(H108&gt;=$W$9,"FD","FF")),P108),"")</f>
        <v>CB</v>
      </c>
      <c r="R108" s="9">
        <f t="shared" si="13"/>
        <v>0</v>
      </c>
    </row>
    <row r="109" spans="1:18" x14ac:dyDescent="0.35">
      <c r="A109" s="3">
        <v>108</v>
      </c>
      <c r="B109" s="3">
        <v>7</v>
      </c>
      <c r="C109" s="3">
        <v>77</v>
      </c>
      <c r="D109" s="3" t="s">
        <v>34</v>
      </c>
      <c r="E109" s="16">
        <f t="shared" si="12"/>
        <v>7</v>
      </c>
      <c r="F109" s="16">
        <f t="shared" si="12"/>
        <v>77</v>
      </c>
      <c r="G109" s="9">
        <f t="shared" si="14"/>
        <v>48.999999999999993</v>
      </c>
      <c r="H109" s="9">
        <f t="shared" si="15"/>
        <v>48.999999999999993</v>
      </c>
      <c r="I109" s="9">
        <f t="shared" si="16"/>
        <v>48.999999999999993</v>
      </c>
      <c r="J109" s="9">
        <f t="shared" si="17"/>
        <v>48.999999999999993</v>
      </c>
      <c r="K109" s="9">
        <f t="shared" si="18"/>
        <v>48.999999999999993</v>
      </c>
      <c r="L109" s="9">
        <f t="shared" si="19"/>
        <v>48.999999999999993</v>
      </c>
      <c r="M109" s="9" t="str">
        <f t="shared" si="20"/>
        <v/>
      </c>
      <c r="N109" s="9" t="str">
        <f t="shared" si="21"/>
        <v/>
      </c>
      <c r="O109" s="9" t="str">
        <f t="shared" si="22"/>
        <v/>
      </c>
      <c r="P109" s="9" t="str">
        <f t="shared" si="23"/>
        <v>CB</v>
      </c>
      <c r="Q109" s="9" t="str" cm="1">
        <f t="array" ref="Q109">IF(D109&lt;&gt;"",IF(D109&lt;&gt;"GR",IF(AND(D109&gt;=40,H109&gt;=30),_xlfn.IFS(H109&gt;=$AD$11,"AA",H109&gt;=$AC$11,"BA",H109&gt;=$AB$11,"BB",H109&gt;=$AA$11,"CB",H109&gt;=$Z$11,"CC",H109&gt;=$Y$11,"DC",H109&gt;=50,"DD"),IF(H109&gt;=$W$9,"FD","FF")),P109),"")</f>
        <v>CB</v>
      </c>
      <c r="R109" s="9">
        <f t="shared" si="13"/>
        <v>0</v>
      </c>
    </row>
    <row r="110" spans="1:18" x14ac:dyDescent="0.35">
      <c r="A110" s="3">
        <v>109</v>
      </c>
      <c r="B110" s="3">
        <v>40</v>
      </c>
      <c r="C110" s="3">
        <v>55</v>
      </c>
      <c r="D110" s="3" t="s">
        <v>34</v>
      </c>
      <c r="E110" s="16">
        <f t="shared" si="12"/>
        <v>40</v>
      </c>
      <c r="F110" s="16">
        <f t="shared" si="12"/>
        <v>55</v>
      </c>
      <c r="G110" s="9">
        <f t="shared" si="14"/>
        <v>49</v>
      </c>
      <c r="H110" s="9">
        <f t="shared" si="15"/>
        <v>49</v>
      </c>
      <c r="I110" s="9">
        <f t="shared" si="16"/>
        <v>49</v>
      </c>
      <c r="J110" s="9">
        <f t="shared" si="17"/>
        <v>49</v>
      </c>
      <c r="K110" s="9">
        <f t="shared" si="18"/>
        <v>49</v>
      </c>
      <c r="L110" s="9">
        <f t="shared" si="19"/>
        <v>49</v>
      </c>
      <c r="M110" s="9" t="str">
        <f t="shared" si="20"/>
        <v/>
      </c>
      <c r="N110" s="9" t="str">
        <f t="shared" si="21"/>
        <v/>
      </c>
      <c r="O110" s="9" t="str">
        <f t="shared" si="22"/>
        <v/>
      </c>
      <c r="P110" s="9" t="str">
        <f t="shared" si="23"/>
        <v>CB</v>
      </c>
      <c r="Q110" s="9" t="str" cm="1">
        <f t="array" ref="Q110">IF(D110&lt;&gt;"",IF(D110&lt;&gt;"GR",IF(AND(D110&gt;=40,H110&gt;=30),_xlfn.IFS(H110&gt;=$AD$11,"AA",H110&gt;=$AC$11,"BA",H110&gt;=$AB$11,"BB",H110&gt;=$AA$11,"CB",H110&gt;=$Z$11,"CC",H110&gt;=$Y$11,"DC",H110&gt;=50,"DD"),IF(H110&gt;=$W$9,"FD","FF")),P110),"")</f>
        <v>CB</v>
      </c>
      <c r="R110" s="9">
        <f t="shared" si="13"/>
        <v>0</v>
      </c>
    </row>
    <row r="111" spans="1:18" x14ac:dyDescent="0.35">
      <c r="A111" s="3">
        <v>110</v>
      </c>
      <c r="B111" s="3">
        <v>35</v>
      </c>
      <c r="C111" s="3">
        <v>58</v>
      </c>
      <c r="D111" s="3" t="s">
        <v>34</v>
      </c>
      <c r="E111" s="16">
        <f t="shared" si="12"/>
        <v>35</v>
      </c>
      <c r="F111" s="16">
        <f t="shared" si="12"/>
        <v>58</v>
      </c>
      <c r="G111" s="9">
        <f t="shared" si="14"/>
        <v>48.8</v>
      </c>
      <c r="H111" s="9">
        <f t="shared" si="15"/>
        <v>48.8</v>
      </c>
      <c r="I111" s="9">
        <f t="shared" si="16"/>
        <v>48.8</v>
      </c>
      <c r="J111" s="9">
        <f t="shared" si="17"/>
        <v>48.8</v>
      </c>
      <c r="K111" s="9">
        <f t="shared" si="18"/>
        <v>48.8</v>
      </c>
      <c r="L111" s="9">
        <f t="shared" si="19"/>
        <v>48.8</v>
      </c>
      <c r="M111" s="9" t="str">
        <f t="shared" si="20"/>
        <v/>
      </c>
      <c r="N111" s="9" t="str">
        <f t="shared" si="21"/>
        <v/>
      </c>
      <c r="O111" s="9" t="str">
        <f t="shared" si="22"/>
        <v/>
      </c>
      <c r="P111" s="9" t="str">
        <f t="shared" si="23"/>
        <v>CB</v>
      </c>
      <c r="Q111" s="9" t="str" cm="1">
        <f t="array" ref="Q111">IF(D111&lt;&gt;"",IF(D111&lt;&gt;"GR",IF(AND(D111&gt;=40,H111&gt;=30),_xlfn.IFS(H111&gt;=$AD$11,"AA",H111&gt;=$AC$11,"BA",H111&gt;=$AB$11,"BB",H111&gt;=$AA$11,"CB",H111&gt;=$Z$11,"CC",H111&gt;=$Y$11,"DC",H111&gt;=50,"DD"),IF(H111&gt;=$W$9,"FD","FF")),P111),"")</f>
        <v>CB</v>
      </c>
      <c r="R111" s="9">
        <f t="shared" si="13"/>
        <v>0</v>
      </c>
    </row>
    <row r="112" spans="1:18" x14ac:dyDescent="0.35">
      <c r="A112" s="3">
        <v>111</v>
      </c>
      <c r="B112" s="3">
        <v>27</v>
      </c>
      <c r="C112" s="3">
        <v>63</v>
      </c>
      <c r="D112" s="3" t="s">
        <v>34</v>
      </c>
      <c r="E112" s="16">
        <f t="shared" si="12"/>
        <v>27</v>
      </c>
      <c r="F112" s="16">
        <f t="shared" si="12"/>
        <v>63</v>
      </c>
      <c r="G112" s="9">
        <f t="shared" si="14"/>
        <v>48.599999999999994</v>
      </c>
      <c r="H112" s="9">
        <f t="shared" si="15"/>
        <v>48.599999999999994</v>
      </c>
      <c r="I112" s="9">
        <f t="shared" si="16"/>
        <v>48.599999999999994</v>
      </c>
      <c r="J112" s="9">
        <f t="shared" si="17"/>
        <v>48.599999999999994</v>
      </c>
      <c r="K112" s="9">
        <f t="shared" si="18"/>
        <v>48.599999999999994</v>
      </c>
      <c r="L112" s="9">
        <f t="shared" si="19"/>
        <v>48.599999999999994</v>
      </c>
      <c r="M112" s="9" t="str">
        <f t="shared" si="20"/>
        <v/>
      </c>
      <c r="N112" s="9" t="str">
        <f t="shared" si="21"/>
        <v/>
      </c>
      <c r="O112" s="9" t="str">
        <f t="shared" si="22"/>
        <v/>
      </c>
      <c r="P112" s="9" t="str">
        <f t="shared" si="23"/>
        <v>CB</v>
      </c>
      <c r="Q112" s="9" t="str" cm="1">
        <f t="array" ref="Q112">IF(D112&lt;&gt;"",IF(D112&lt;&gt;"GR",IF(AND(D112&gt;=40,H112&gt;=30),_xlfn.IFS(H112&gt;=$AD$11,"AA",H112&gt;=$AC$11,"BA",H112&gt;=$AB$11,"BB",H112&gt;=$AA$11,"CB",H112&gt;=$Z$11,"CC",H112&gt;=$Y$11,"DC",H112&gt;=50,"DD"),IF(H112&gt;=$W$9,"FD","FF")),P112),"")</f>
        <v>CB</v>
      </c>
      <c r="R112" s="9">
        <f t="shared" si="13"/>
        <v>0</v>
      </c>
    </row>
    <row r="113" spans="1:18" x14ac:dyDescent="0.35">
      <c r="A113" s="3">
        <v>112</v>
      </c>
      <c r="B113" s="3">
        <v>24</v>
      </c>
      <c r="C113" s="3">
        <v>65</v>
      </c>
      <c r="D113" s="3" t="s">
        <v>34</v>
      </c>
      <c r="E113" s="16">
        <f t="shared" si="12"/>
        <v>24</v>
      </c>
      <c r="F113" s="16">
        <f t="shared" si="12"/>
        <v>65</v>
      </c>
      <c r="G113" s="9">
        <f t="shared" si="14"/>
        <v>48.6</v>
      </c>
      <c r="H113" s="9">
        <f t="shared" si="15"/>
        <v>48.6</v>
      </c>
      <c r="I113" s="9">
        <f t="shared" si="16"/>
        <v>48.6</v>
      </c>
      <c r="J113" s="9">
        <f t="shared" si="17"/>
        <v>48.6</v>
      </c>
      <c r="K113" s="9">
        <f t="shared" si="18"/>
        <v>48.6</v>
      </c>
      <c r="L113" s="9">
        <f t="shared" si="19"/>
        <v>48.6</v>
      </c>
      <c r="M113" s="9" t="str">
        <f t="shared" si="20"/>
        <v/>
      </c>
      <c r="N113" s="9" t="str">
        <f t="shared" si="21"/>
        <v/>
      </c>
      <c r="O113" s="9" t="str">
        <f t="shared" si="22"/>
        <v/>
      </c>
      <c r="P113" s="9" t="str">
        <f t="shared" si="23"/>
        <v>CB</v>
      </c>
      <c r="Q113" s="9" t="str" cm="1">
        <f t="array" ref="Q113">IF(D113&lt;&gt;"",IF(D113&lt;&gt;"GR",IF(AND(D113&gt;=40,H113&gt;=30),_xlfn.IFS(H113&gt;=$AD$11,"AA",H113&gt;=$AC$11,"BA",H113&gt;=$AB$11,"BB",H113&gt;=$AA$11,"CB",H113&gt;=$Z$11,"CC",H113&gt;=$Y$11,"DC",H113&gt;=50,"DD"),IF(H113&gt;=$W$9,"FD","FF")),P113),"")</f>
        <v>CB</v>
      </c>
      <c r="R113" s="9">
        <f t="shared" si="13"/>
        <v>0</v>
      </c>
    </row>
    <row r="114" spans="1:18" x14ac:dyDescent="0.35">
      <c r="A114" s="3">
        <v>113</v>
      </c>
      <c r="B114" s="3">
        <v>46</v>
      </c>
      <c r="C114" s="3">
        <v>32</v>
      </c>
      <c r="D114" s="3">
        <v>50</v>
      </c>
      <c r="E114" s="16">
        <f t="shared" si="12"/>
        <v>46</v>
      </c>
      <c r="F114" s="16">
        <f t="shared" si="12"/>
        <v>32</v>
      </c>
      <c r="G114" s="9">
        <f t="shared" si="14"/>
        <v>37.6</v>
      </c>
      <c r="H114" s="9">
        <f t="shared" si="15"/>
        <v>48.400000000000006</v>
      </c>
      <c r="I114" s="9" t="str">
        <f t="shared" si="16"/>
        <v/>
      </c>
      <c r="J114" s="9" t="str">
        <f t="shared" si="17"/>
        <v/>
      </c>
      <c r="K114" s="9" t="str">
        <f t="shared" si="18"/>
        <v/>
      </c>
      <c r="L114" s="9" t="str">
        <f t="shared" si="19"/>
        <v/>
      </c>
      <c r="M114" s="9" t="str">
        <f t="shared" si="20"/>
        <v/>
      </c>
      <c r="N114" s="9" t="str">
        <f t="shared" si="21"/>
        <v/>
      </c>
      <c r="O114" s="9" t="str">
        <f t="shared" si="22"/>
        <v/>
      </c>
      <c r="P114" s="9" t="str">
        <f t="shared" si="23"/>
        <v>FD</v>
      </c>
      <c r="Q114" s="9" t="str" cm="1">
        <f t="array" ref="Q114">IF(D114&lt;&gt;"",IF(D114&lt;&gt;"GR",IF(AND(D114&gt;=40,H114&gt;=30),_xlfn.IFS(H114&gt;=$AD$11,"AA",H114&gt;=$AC$11,"BA",H114&gt;=$AB$11,"BB",H114&gt;=$AA$11,"CB",H114&gt;=$Z$11,"CC",H114&gt;=$Y$11,"DC",H114&gt;=50,"DD"),IF(H114&gt;=$W$9,"FD","FF")),P114),"")</f>
        <v>CB</v>
      </c>
      <c r="R114" s="9">
        <f t="shared" si="13"/>
        <v>0</v>
      </c>
    </row>
    <row r="115" spans="1:18" x14ac:dyDescent="0.35">
      <c r="A115" s="3">
        <v>114</v>
      </c>
      <c r="B115" s="3">
        <v>30</v>
      </c>
      <c r="C115" s="3">
        <v>29</v>
      </c>
      <c r="D115" s="3">
        <v>60</v>
      </c>
      <c r="E115" s="16">
        <f t="shared" si="12"/>
        <v>30</v>
      </c>
      <c r="F115" s="16">
        <f t="shared" si="12"/>
        <v>29</v>
      </c>
      <c r="G115" s="9">
        <f t="shared" si="14"/>
        <v>29.4</v>
      </c>
      <c r="H115" s="9">
        <f t="shared" si="15"/>
        <v>48</v>
      </c>
      <c r="I115" s="9" t="str">
        <f t="shared" si="16"/>
        <v/>
      </c>
      <c r="J115" s="9" t="str">
        <f t="shared" si="17"/>
        <v/>
      </c>
      <c r="K115" s="9" t="str">
        <f t="shared" si="18"/>
        <v/>
      </c>
      <c r="L115" s="9" t="str">
        <f t="shared" si="19"/>
        <v/>
      </c>
      <c r="M115" s="9" t="str">
        <f t="shared" si="20"/>
        <v/>
      </c>
      <c r="N115" s="9" t="str">
        <f t="shared" si="21"/>
        <v/>
      </c>
      <c r="O115" s="9" t="str">
        <f t="shared" si="22"/>
        <v/>
      </c>
      <c r="P115" s="9" t="str">
        <f t="shared" si="23"/>
        <v>FD</v>
      </c>
      <c r="Q115" s="9" t="str" cm="1">
        <f t="array" ref="Q115">IF(D115&lt;&gt;"",IF(D115&lt;&gt;"GR",IF(AND(D115&gt;=40,H115&gt;=30),_xlfn.IFS(H115&gt;=$AD$11,"AA",H115&gt;=$AC$11,"BA",H115&gt;=$AB$11,"BB",H115&gt;=$AA$11,"CB",H115&gt;=$Z$11,"CC",H115&gt;=$Y$11,"DC",H115&gt;=50,"DD"),IF(H115&gt;=$W$9,"FD","FF")),P115),"")</f>
        <v>CB</v>
      </c>
      <c r="R115" s="9">
        <f t="shared" si="13"/>
        <v>0</v>
      </c>
    </row>
    <row r="116" spans="1:18" x14ac:dyDescent="0.35">
      <c r="A116" s="3">
        <v>115</v>
      </c>
      <c r="B116" s="3">
        <v>48</v>
      </c>
      <c r="C116" s="3" t="s">
        <v>34</v>
      </c>
      <c r="D116" s="3">
        <v>48</v>
      </c>
      <c r="E116" s="16">
        <f t="shared" si="12"/>
        <v>48</v>
      </c>
      <c r="F116" s="16">
        <f t="shared" si="12"/>
        <v>0</v>
      </c>
      <c r="G116" s="9">
        <f t="shared" si="14"/>
        <v>19.200000000000003</v>
      </c>
      <c r="H116" s="9">
        <f t="shared" si="15"/>
        <v>48</v>
      </c>
      <c r="I116" s="9" t="str">
        <f t="shared" si="16"/>
        <v/>
      </c>
      <c r="J116" s="9" t="str">
        <f t="shared" si="17"/>
        <v/>
      </c>
      <c r="K116" s="9" t="str">
        <f t="shared" si="18"/>
        <v/>
      </c>
      <c r="L116" s="9" t="str">
        <f t="shared" si="19"/>
        <v/>
      </c>
      <c r="M116" s="9" t="str">
        <f t="shared" si="20"/>
        <v/>
      </c>
      <c r="N116" s="9" t="str">
        <f t="shared" si="21"/>
        <v/>
      </c>
      <c r="O116" s="9" t="str">
        <f t="shared" si="22"/>
        <v/>
      </c>
      <c r="P116" s="9" t="str">
        <f t="shared" si="23"/>
        <v>FF</v>
      </c>
      <c r="Q116" s="9" t="str" cm="1">
        <f t="array" ref="Q116">IF(D116&lt;&gt;"",IF(D116&lt;&gt;"GR",IF(AND(D116&gt;=40,H116&gt;=30),_xlfn.IFS(H116&gt;=$AD$11,"AA",H116&gt;=$AC$11,"BA",H116&gt;=$AB$11,"BB",H116&gt;=$AA$11,"CB",H116&gt;=$Z$11,"CC",H116&gt;=$Y$11,"DC",H116&gt;=50,"DD"),IF(H116&gt;=$W$9,"FD","FF")),P116),"")</f>
        <v>CB</v>
      </c>
      <c r="R116" s="9">
        <f t="shared" si="13"/>
        <v>0</v>
      </c>
    </row>
    <row r="117" spans="1:18" x14ac:dyDescent="0.35">
      <c r="A117" s="3">
        <v>116</v>
      </c>
      <c r="B117" s="3">
        <v>42</v>
      </c>
      <c r="C117" s="3">
        <v>51</v>
      </c>
      <c r="D117" s="3" t="s">
        <v>34</v>
      </c>
      <c r="E117" s="16">
        <f t="shared" si="12"/>
        <v>42</v>
      </c>
      <c r="F117" s="16">
        <f t="shared" si="12"/>
        <v>51</v>
      </c>
      <c r="G117" s="9">
        <f t="shared" si="14"/>
        <v>47.4</v>
      </c>
      <c r="H117" s="9">
        <f t="shared" si="15"/>
        <v>47.4</v>
      </c>
      <c r="I117" s="9">
        <f t="shared" si="16"/>
        <v>47.4</v>
      </c>
      <c r="J117" s="9">
        <f t="shared" si="17"/>
        <v>47.4</v>
      </c>
      <c r="K117" s="9">
        <f t="shared" si="18"/>
        <v>47.4</v>
      </c>
      <c r="L117" s="9">
        <f t="shared" si="19"/>
        <v>47.4</v>
      </c>
      <c r="M117" s="9" t="str">
        <f t="shared" si="20"/>
        <v/>
      </c>
      <c r="N117" s="9" t="str">
        <f t="shared" si="21"/>
        <v/>
      </c>
      <c r="O117" s="9" t="str">
        <f t="shared" si="22"/>
        <v/>
      </c>
      <c r="P117" s="9" t="str">
        <f t="shared" si="23"/>
        <v>CB</v>
      </c>
      <c r="Q117" s="9" t="str" cm="1">
        <f t="array" ref="Q117">IF(D117&lt;&gt;"",IF(D117&lt;&gt;"GR",IF(AND(D117&gt;=40,H117&gt;=30),_xlfn.IFS(H117&gt;=$AD$11,"AA",H117&gt;=$AC$11,"BA",H117&gt;=$AB$11,"BB",H117&gt;=$AA$11,"CB",H117&gt;=$Z$11,"CC",H117&gt;=$Y$11,"DC",H117&gt;=50,"DD"),IF(H117&gt;=$W$9,"FD","FF")),P117),"")</f>
        <v>CB</v>
      </c>
      <c r="R117" s="9">
        <f t="shared" si="13"/>
        <v>0</v>
      </c>
    </row>
    <row r="118" spans="1:18" x14ac:dyDescent="0.35">
      <c r="A118" s="3">
        <v>117</v>
      </c>
      <c r="B118" s="3">
        <v>45</v>
      </c>
      <c r="C118" s="3">
        <v>49</v>
      </c>
      <c r="D118" s="3" t="s">
        <v>34</v>
      </c>
      <c r="E118" s="16">
        <f t="shared" si="12"/>
        <v>45</v>
      </c>
      <c r="F118" s="16">
        <f t="shared" si="12"/>
        <v>49</v>
      </c>
      <c r="G118" s="9">
        <f t="shared" si="14"/>
        <v>47.4</v>
      </c>
      <c r="H118" s="9">
        <f t="shared" si="15"/>
        <v>47.4</v>
      </c>
      <c r="I118" s="9">
        <f t="shared" si="16"/>
        <v>47.4</v>
      </c>
      <c r="J118" s="9">
        <f t="shared" si="17"/>
        <v>47.4</v>
      </c>
      <c r="K118" s="9">
        <f t="shared" si="18"/>
        <v>47.4</v>
      </c>
      <c r="L118" s="9">
        <f t="shared" si="19"/>
        <v>47.4</v>
      </c>
      <c r="M118" s="9" t="str">
        <f t="shared" si="20"/>
        <v/>
      </c>
      <c r="N118" s="9" t="str">
        <f t="shared" si="21"/>
        <v/>
      </c>
      <c r="O118" s="9" t="str">
        <f t="shared" si="22"/>
        <v/>
      </c>
      <c r="P118" s="9" t="str">
        <f t="shared" si="23"/>
        <v>CB</v>
      </c>
      <c r="Q118" s="9" t="str" cm="1">
        <f t="array" ref="Q118">IF(D118&lt;&gt;"",IF(D118&lt;&gt;"GR",IF(AND(D118&gt;=40,H118&gt;=30),_xlfn.IFS(H118&gt;=$AD$11,"AA",H118&gt;=$AC$11,"BA",H118&gt;=$AB$11,"BB",H118&gt;=$AA$11,"CB",H118&gt;=$Z$11,"CC",H118&gt;=$Y$11,"DC",H118&gt;=50,"DD"),IF(H118&gt;=$W$9,"FD","FF")),P118),"")</f>
        <v>CB</v>
      </c>
      <c r="R118" s="9">
        <f t="shared" si="13"/>
        <v>0</v>
      </c>
    </row>
    <row r="119" spans="1:18" x14ac:dyDescent="0.35">
      <c r="A119" s="3">
        <v>118</v>
      </c>
      <c r="B119" s="3">
        <v>36</v>
      </c>
      <c r="C119" s="3">
        <v>55</v>
      </c>
      <c r="D119" s="3" t="s">
        <v>34</v>
      </c>
      <c r="E119" s="16">
        <f t="shared" si="12"/>
        <v>36</v>
      </c>
      <c r="F119" s="16">
        <f t="shared" si="12"/>
        <v>55</v>
      </c>
      <c r="G119" s="9">
        <f t="shared" si="14"/>
        <v>47.4</v>
      </c>
      <c r="H119" s="9">
        <f t="shared" si="15"/>
        <v>47.4</v>
      </c>
      <c r="I119" s="9">
        <f t="shared" si="16"/>
        <v>47.4</v>
      </c>
      <c r="J119" s="9">
        <f t="shared" si="17"/>
        <v>47.4</v>
      </c>
      <c r="K119" s="9">
        <f t="shared" si="18"/>
        <v>47.4</v>
      </c>
      <c r="L119" s="9">
        <f t="shared" si="19"/>
        <v>47.4</v>
      </c>
      <c r="M119" s="9" t="str">
        <f t="shared" si="20"/>
        <v/>
      </c>
      <c r="N119" s="9" t="str">
        <f t="shared" si="21"/>
        <v/>
      </c>
      <c r="O119" s="9" t="str">
        <f t="shared" si="22"/>
        <v/>
      </c>
      <c r="P119" s="9" t="str">
        <f t="shared" si="23"/>
        <v>CB</v>
      </c>
      <c r="Q119" s="9" t="str" cm="1">
        <f t="array" ref="Q119">IF(D119&lt;&gt;"",IF(D119&lt;&gt;"GR",IF(AND(D119&gt;=40,H119&gt;=30),_xlfn.IFS(H119&gt;=$AD$11,"AA",H119&gt;=$AC$11,"BA",H119&gt;=$AB$11,"BB",H119&gt;=$AA$11,"CB",H119&gt;=$Z$11,"CC",H119&gt;=$Y$11,"DC",H119&gt;=50,"DD"),IF(H119&gt;=$W$9,"FD","FF")),P119),"")</f>
        <v>CB</v>
      </c>
      <c r="R119" s="9">
        <f t="shared" si="13"/>
        <v>0</v>
      </c>
    </row>
    <row r="120" spans="1:18" x14ac:dyDescent="0.35">
      <c r="A120" s="3">
        <v>119</v>
      </c>
      <c r="B120" s="3">
        <v>10</v>
      </c>
      <c r="C120" s="3">
        <v>72</v>
      </c>
      <c r="D120" s="3" t="s">
        <v>34</v>
      </c>
      <c r="E120" s="16">
        <f t="shared" si="12"/>
        <v>10</v>
      </c>
      <c r="F120" s="16">
        <f t="shared" si="12"/>
        <v>72</v>
      </c>
      <c r="G120" s="9">
        <f t="shared" si="14"/>
        <v>47.199999999999996</v>
      </c>
      <c r="H120" s="9">
        <f t="shared" si="15"/>
        <v>47.199999999999996</v>
      </c>
      <c r="I120" s="9">
        <f t="shared" si="16"/>
        <v>47.199999999999996</v>
      </c>
      <c r="J120" s="9">
        <f t="shared" si="17"/>
        <v>47.199999999999996</v>
      </c>
      <c r="K120" s="9">
        <f t="shared" si="18"/>
        <v>47.199999999999996</v>
      </c>
      <c r="L120" s="9">
        <f t="shared" si="19"/>
        <v>47.199999999999996</v>
      </c>
      <c r="M120" s="9" t="str">
        <f t="shared" si="20"/>
        <v/>
      </c>
      <c r="N120" s="9" t="str">
        <f t="shared" si="21"/>
        <v/>
      </c>
      <c r="O120" s="9" t="str">
        <f t="shared" si="22"/>
        <v/>
      </c>
      <c r="P120" s="9" t="str">
        <f t="shared" si="23"/>
        <v>CB</v>
      </c>
      <c r="Q120" s="9" t="str" cm="1">
        <f t="array" ref="Q120">IF(D120&lt;&gt;"",IF(D120&lt;&gt;"GR",IF(AND(D120&gt;=40,H120&gt;=30),_xlfn.IFS(H120&gt;=$AD$11,"AA",H120&gt;=$AC$11,"BA",H120&gt;=$AB$11,"BB",H120&gt;=$AA$11,"CB",H120&gt;=$Z$11,"CC",H120&gt;=$Y$11,"DC",H120&gt;=50,"DD"),IF(H120&gt;=$W$9,"FD","FF")),P120),"")</f>
        <v>CB</v>
      </c>
      <c r="R120" s="9">
        <f t="shared" si="13"/>
        <v>0</v>
      </c>
    </row>
    <row r="121" spans="1:18" x14ac:dyDescent="0.35">
      <c r="A121" s="3">
        <v>120</v>
      </c>
      <c r="B121" s="3">
        <v>34</v>
      </c>
      <c r="C121" s="3">
        <v>56</v>
      </c>
      <c r="D121" s="3" t="s">
        <v>34</v>
      </c>
      <c r="E121" s="16">
        <f t="shared" si="12"/>
        <v>34</v>
      </c>
      <c r="F121" s="16">
        <f t="shared" si="12"/>
        <v>56</v>
      </c>
      <c r="G121" s="9">
        <f t="shared" si="14"/>
        <v>47.2</v>
      </c>
      <c r="H121" s="9">
        <f t="shared" si="15"/>
        <v>47.2</v>
      </c>
      <c r="I121" s="9">
        <f t="shared" si="16"/>
        <v>47.2</v>
      </c>
      <c r="J121" s="9">
        <f t="shared" si="17"/>
        <v>47.2</v>
      </c>
      <c r="K121" s="9">
        <f t="shared" si="18"/>
        <v>47.2</v>
      </c>
      <c r="L121" s="9">
        <f t="shared" si="19"/>
        <v>47.2</v>
      </c>
      <c r="M121" s="9" t="str">
        <f t="shared" si="20"/>
        <v/>
      </c>
      <c r="N121" s="9" t="str">
        <f t="shared" si="21"/>
        <v/>
      </c>
      <c r="O121" s="9" t="str">
        <f t="shared" si="22"/>
        <v/>
      </c>
      <c r="P121" s="9" t="str">
        <f t="shared" si="23"/>
        <v>CB</v>
      </c>
      <c r="Q121" s="9" t="str" cm="1">
        <f t="array" ref="Q121">IF(D121&lt;&gt;"",IF(D121&lt;&gt;"GR",IF(AND(D121&gt;=40,H121&gt;=30),_xlfn.IFS(H121&gt;=$AD$11,"AA",H121&gt;=$AC$11,"BA",H121&gt;=$AB$11,"BB",H121&gt;=$AA$11,"CB",H121&gt;=$Z$11,"CC",H121&gt;=$Y$11,"DC",H121&gt;=50,"DD"),IF(H121&gt;=$W$9,"FD","FF")),P121),"")</f>
        <v>CB</v>
      </c>
      <c r="R121" s="9">
        <f t="shared" si="13"/>
        <v>0</v>
      </c>
    </row>
    <row r="122" spans="1:18" x14ac:dyDescent="0.35">
      <c r="A122" s="3">
        <v>121</v>
      </c>
      <c r="B122" s="3">
        <v>34</v>
      </c>
      <c r="C122" s="3" t="s">
        <v>34</v>
      </c>
      <c r="D122" s="3">
        <v>56</v>
      </c>
      <c r="E122" s="16">
        <f t="shared" si="12"/>
        <v>34</v>
      </c>
      <c r="F122" s="16">
        <f t="shared" si="12"/>
        <v>0</v>
      </c>
      <c r="G122" s="9">
        <f t="shared" si="14"/>
        <v>13.600000000000001</v>
      </c>
      <c r="H122" s="9">
        <f t="shared" si="15"/>
        <v>47.2</v>
      </c>
      <c r="I122" s="9" t="str">
        <f t="shared" si="16"/>
        <v/>
      </c>
      <c r="J122" s="9" t="str">
        <f t="shared" si="17"/>
        <v/>
      </c>
      <c r="K122" s="9" t="str">
        <f t="shared" si="18"/>
        <v/>
      </c>
      <c r="L122" s="9" t="str">
        <f t="shared" si="19"/>
        <v/>
      </c>
      <c r="M122" s="9" t="str">
        <f t="shared" si="20"/>
        <v/>
      </c>
      <c r="N122" s="9" t="str">
        <f t="shared" si="21"/>
        <v/>
      </c>
      <c r="O122" s="9" t="str">
        <f t="shared" si="22"/>
        <v/>
      </c>
      <c r="P122" s="9" t="str">
        <f t="shared" si="23"/>
        <v>FF</v>
      </c>
      <c r="Q122" s="9" t="str" cm="1">
        <f t="array" ref="Q122">IF(D122&lt;&gt;"",IF(D122&lt;&gt;"GR",IF(AND(D122&gt;=40,H122&gt;=30),_xlfn.IFS(H122&gt;=$AD$11,"AA",H122&gt;=$AC$11,"BA",H122&gt;=$AB$11,"BB",H122&gt;=$AA$11,"CB",H122&gt;=$Z$11,"CC",H122&gt;=$Y$11,"DC",H122&gt;=50,"DD"),IF(H122&gt;=$W$9,"FD","FF")),P122),"")</f>
        <v>CB</v>
      </c>
      <c r="R122" s="9">
        <f t="shared" si="13"/>
        <v>0</v>
      </c>
    </row>
    <row r="123" spans="1:18" x14ac:dyDescent="0.35">
      <c r="A123" s="3">
        <v>122</v>
      </c>
      <c r="B123" s="3">
        <v>35</v>
      </c>
      <c r="C123" s="3">
        <v>55</v>
      </c>
      <c r="D123" s="3" t="s">
        <v>34</v>
      </c>
      <c r="E123" s="16">
        <f t="shared" si="12"/>
        <v>35</v>
      </c>
      <c r="F123" s="16">
        <f t="shared" si="12"/>
        <v>55</v>
      </c>
      <c r="G123" s="9">
        <f t="shared" si="14"/>
        <v>47</v>
      </c>
      <c r="H123" s="9">
        <f t="shared" si="15"/>
        <v>47</v>
      </c>
      <c r="I123" s="9">
        <f t="shared" si="16"/>
        <v>47</v>
      </c>
      <c r="J123" s="9">
        <f t="shared" si="17"/>
        <v>47</v>
      </c>
      <c r="K123" s="9">
        <f t="shared" si="18"/>
        <v>47</v>
      </c>
      <c r="L123" s="9">
        <f t="shared" si="19"/>
        <v>47</v>
      </c>
      <c r="M123" s="9">
        <f t="shared" si="20"/>
        <v>47</v>
      </c>
      <c r="N123" s="9" t="str">
        <f t="shared" si="21"/>
        <v/>
      </c>
      <c r="O123" s="9" t="str">
        <f t="shared" si="22"/>
        <v/>
      </c>
      <c r="P123" s="9" t="str">
        <f t="shared" si="23"/>
        <v>CC</v>
      </c>
      <c r="Q123" s="9" t="str" cm="1">
        <f t="array" ref="Q123">IF(D123&lt;&gt;"",IF(D123&lt;&gt;"GR",IF(AND(D123&gt;=40,H123&gt;=30),_xlfn.IFS(H123&gt;=$AD$11,"AA",H123&gt;=$AC$11,"BA",H123&gt;=$AB$11,"BB",H123&gt;=$AA$11,"CB",H123&gt;=$Z$11,"CC",H123&gt;=$Y$11,"DC",H123&gt;=50,"DD"),IF(H123&gt;=$W$9,"FD","FF")),P123),"")</f>
        <v>CC</v>
      </c>
      <c r="R123" s="9">
        <f t="shared" si="13"/>
        <v>0</v>
      </c>
    </row>
    <row r="124" spans="1:18" x14ac:dyDescent="0.35">
      <c r="A124" s="3">
        <v>123</v>
      </c>
      <c r="B124" s="3">
        <v>20</v>
      </c>
      <c r="C124" s="3">
        <v>65</v>
      </c>
      <c r="D124" s="3" t="s">
        <v>34</v>
      </c>
      <c r="E124" s="16">
        <f t="shared" si="12"/>
        <v>20</v>
      </c>
      <c r="F124" s="16">
        <f t="shared" si="12"/>
        <v>65</v>
      </c>
      <c r="G124" s="9">
        <f t="shared" si="14"/>
        <v>47</v>
      </c>
      <c r="H124" s="9">
        <f t="shared" si="15"/>
        <v>47</v>
      </c>
      <c r="I124" s="9">
        <f t="shared" si="16"/>
        <v>47</v>
      </c>
      <c r="J124" s="9">
        <f t="shared" si="17"/>
        <v>47</v>
      </c>
      <c r="K124" s="9">
        <f t="shared" si="18"/>
        <v>47</v>
      </c>
      <c r="L124" s="9">
        <f t="shared" si="19"/>
        <v>47</v>
      </c>
      <c r="M124" s="9">
        <f t="shared" si="20"/>
        <v>47</v>
      </c>
      <c r="N124" s="9" t="str">
        <f t="shared" si="21"/>
        <v/>
      </c>
      <c r="O124" s="9" t="str">
        <f t="shared" si="22"/>
        <v/>
      </c>
      <c r="P124" s="9" t="str">
        <f t="shared" si="23"/>
        <v>CC</v>
      </c>
      <c r="Q124" s="9" t="str" cm="1">
        <f t="array" ref="Q124">IF(D124&lt;&gt;"",IF(D124&lt;&gt;"GR",IF(AND(D124&gt;=40,H124&gt;=30),_xlfn.IFS(H124&gt;=$AD$11,"AA",H124&gt;=$AC$11,"BA",H124&gt;=$AB$11,"BB",H124&gt;=$AA$11,"CB",H124&gt;=$Z$11,"CC",H124&gt;=$Y$11,"DC",H124&gt;=50,"DD"),IF(H124&gt;=$W$9,"FD","FF")),P124),"")</f>
        <v>CC</v>
      </c>
      <c r="R124" s="9">
        <f t="shared" si="13"/>
        <v>0</v>
      </c>
    </row>
    <row r="125" spans="1:18" x14ac:dyDescent="0.35">
      <c r="A125" s="3">
        <v>124</v>
      </c>
      <c r="B125" s="3">
        <v>36</v>
      </c>
      <c r="C125" s="3">
        <v>30</v>
      </c>
      <c r="D125" s="3">
        <v>54</v>
      </c>
      <c r="E125" s="16">
        <f t="shared" si="12"/>
        <v>36</v>
      </c>
      <c r="F125" s="16">
        <f t="shared" si="12"/>
        <v>30</v>
      </c>
      <c r="G125" s="9">
        <f t="shared" si="14"/>
        <v>32.4</v>
      </c>
      <c r="H125" s="9">
        <f t="shared" si="15"/>
        <v>46.8</v>
      </c>
      <c r="I125" s="9" t="str">
        <f t="shared" si="16"/>
        <v/>
      </c>
      <c r="J125" s="9" t="str">
        <f t="shared" si="17"/>
        <v/>
      </c>
      <c r="K125" s="9" t="str">
        <f t="shared" si="18"/>
        <v/>
      </c>
      <c r="L125" s="9" t="str">
        <f t="shared" si="19"/>
        <v/>
      </c>
      <c r="M125" s="9" t="str">
        <f t="shared" si="20"/>
        <v/>
      </c>
      <c r="N125" s="9" t="str">
        <f t="shared" si="21"/>
        <v/>
      </c>
      <c r="O125" s="9" t="str">
        <f t="shared" si="22"/>
        <v/>
      </c>
      <c r="P125" s="9" t="str">
        <f t="shared" si="23"/>
        <v>FD</v>
      </c>
      <c r="Q125" s="9" t="str" cm="1">
        <f t="array" ref="Q125">IF(D125&lt;&gt;"",IF(D125&lt;&gt;"GR",IF(AND(D125&gt;=40,H125&gt;=30),_xlfn.IFS(H125&gt;=$AD$11,"AA",H125&gt;=$AC$11,"BA",H125&gt;=$AB$11,"BB",H125&gt;=$AA$11,"CB",H125&gt;=$Z$11,"CC",H125&gt;=$Y$11,"DC",H125&gt;=50,"DD"),IF(H125&gt;=$W$9,"FD","FF")),P125),"")</f>
        <v>CC</v>
      </c>
      <c r="R125" s="9">
        <f t="shared" si="13"/>
        <v>0</v>
      </c>
    </row>
    <row r="126" spans="1:18" x14ac:dyDescent="0.35">
      <c r="A126" s="3">
        <v>125</v>
      </c>
      <c r="B126" s="3">
        <v>42</v>
      </c>
      <c r="C126" s="3">
        <v>50</v>
      </c>
      <c r="D126" s="3" t="s">
        <v>34</v>
      </c>
      <c r="E126" s="16">
        <f t="shared" si="12"/>
        <v>42</v>
      </c>
      <c r="F126" s="16">
        <f t="shared" si="12"/>
        <v>50</v>
      </c>
      <c r="G126" s="9">
        <f t="shared" si="14"/>
        <v>46.8</v>
      </c>
      <c r="H126" s="9">
        <f t="shared" si="15"/>
        <v>46.8</v>
      </c>
      <c r="I126" s="9">
        <f t="shared" si="16"/>
        <v>46.8</v>
      </c>
      <c r="J126" s="9">
        <f t="shared" si="17"/>
        <v>46.8</v>
      </c>
      <c r="K126" s="9">
        <f t="shared" si="18"/>
        <v>46.8</v>
      </c>
      <c r="L126" s="9">
        <f t="shared" si="19"/>
        <v>46.8</v>
      </c>
      <c r="M126" s="9">
        <f t="shared" si="20"/>
        <v>46.8</v>
      </c>
      <c r="N126" s="9" t="str">
        <f t="shared" si="21"/>
        <v/>
      </c>
      <c r="O126" s="9" t="str">
        <f t="shared" si="22"/>
        <v/>
      </c>
      <c r="P126" s="9" t="str">
        <f t="shared" si="23"/>
        <v>CC</v>
      </c>
      <c r="Q126" s="9" t="str" cm="1">
        <f t="array" ref="Q126">IF(D126&lt;&gt;"",IF(D126&lt;&gt;"GR",IF(AND(D126&gt;=40,H126&gt;=30),_xlfn.IFS(H126&gt;=$AD$11,"AA",H126&gt;=$AC$11,"BA",H126&gt;=$AB$11,"BB",H126&gt;=$AA$11,"CB",H126&gt;=$Z$11,"CC",H126&gt;=$Y$11,"DC",H126&gt;=50,"DD"),IF(H126&gt;=$W$9,"FD","FF")),P126),"")</f>
        <v>CC</v>
      </c>
      <c r="R126" s="9">
        <f t="shared" si="13"/>
        <v>0</v>
      </c>
    </row>
    <row r="127" spans="1:18" x14ac:dyDescent="0.35">
      <c r="A127" s="3">
        <v>126</v>
      </c>
      <c r="B127" s="3">
        <v>21</v>
      </c>
      <c r="C127" s="3">
        <v>64</v>
      </c>
      <c r="D127" s="3" t="s">
        <v>34</v>
      </c>
      <c r="E127" s="16">
        <f t="shared" si="12"/>
        <v>21</v>
      </c>
      <c r="F127" s="16">
        <f t="shared" si="12"/>
        <v>64</v>
      </c>
      <c r="G127" s="9">
        <f t="shared" si="14"/>
        <v>46.8</v>
      </c>
      <c r="H127" s="9">
        <f t="shared" si="15"/>
        <v>46.8</v>
      </c>
      <c r="I127" s="9">
        <f t="shared" si="16"/>
        <v>46.8</v>
      </c>
      <c r="J127" s="9">
        <f t="shared" si="17"/>
        <v>46.8</v>
      </c>
      <c r="K127" s="9">
        <f t="shared" si="18"/>
        <v>46.8</v>
      </c>
      <c r="L127" s="9">
        <f t="shared" si="19"/>
        <v>46.8</v>
      </c>
      <c r="M127" s="9">
        <f t="shared" si="20"/>
        <v>46.8</v>
      </c>
      <c r="N127" s="9" t="str">
        <f t="shared" si="21"/>
        <v/>
      </c>
      <c r="O127" s="9" t="str">
        <f t="shared" si="22"/>
        <v/>
      </c>
      <c r="P127" s="9" t="str">
        <f t="shared" si="23"/>
        <v>CC</v>
      </c>
      <c r="Q127" s="9" t="str" cm="1">
        <f t="array" ref="Q127">IF(D127&lt;&gt;"",IF(D127&lt;&gt;"GR",IF(AND(D127&gt;=40,H127&gt;=30),_xlfn.IFS(H127&gt;=$AD$11,"AA",H127&gt;=$AC$11,"BA",H127&gt;=$AB$11,"BB",H127&gt;=$AA$11,"CB",H127&gt;=$Z$11,"CC",H127&gt;=$Y$11,"DC",H127&gt;=50,"DD"),IF(H127&gt;=$W$9,"FD","FF")),P127),"")</f>
        <v>CC</v>
      </c>
      <c r="R127" s="9">
        <f t="shared" si="13"/>
        <v>0</v>
      </c>
    </row>
    <row r="128" spans="1:18" x14ac:dyDescent="0.35">
      <c r="A128" s="3">
        <v>127</v>
      </c>
      <c r="B128" s="3">
        <v>35</v>
      </c>
      <c r="C128" s="3">
        <v>54</v>
      </c>
      <c r="D128" s="3" t="s">
        <v>34</v>
      </c>
      <c r="E128" s="16">
        <f t="shared" si="12"/>
        <v>35</v>
      </c>
      <c r="F128" s="16">
        <f t="shared" si="12"/>
        <v>54</v>
      </c>
      <c r="G128" s="9">
        <f t="shared" si="14"/>
        <v>46.4</v>
      </c>
      <c r="H128" s="9">
        <f t="shared" si="15"/>
        <v>46.4</v>
      </c>
      <c r="I128" s="9">
        <f t="shared" si="16"/>
        <v>46.4</v>
      </c>
      <c r="J128" s="9">
        <f t="shared" si="17"/>
        <v>46.4</v>
      </c>
      <c r="K128" s="9">
        <f t="shared" si="18"/>
        <v>46.4</v>
      </c>
      <c r="L128" s="9">
        <f t="shared" si="19"/>
        <v>46.4</v>
      </c>
      <c r="M128" s="9">
        <f t="shared" si="20"/>
        <v>46.4</v>
      </c>
      <c r="N128" s="9" t="str">
        <f t="shared" si="21"/>
        <v/>
      </c>
      <c r="O128" s="9" t="str">
        <f t="shared" si="22"/>
        <v/>
      </c>
      <c r="P128" s="9" t="str">
        <f t="shared" si="23"/>
        <v>CC</v>
      </c>
      <c r="Q128" s="9" t="str" cm="1">
        <f t="array" ref="Q128">IF(D128&lt;&gt;"",IF(D128&lt;&gt;"GR",IF(AND(D128&gt;=40,H128&gt;=30),_xlfn.IFS(H128&gt;=$AD$11,"AA",H128&gt;=$AC$11,"BA",H128&gt;=$AB$11,"BB",H128&gt;=$AA$11,"CB",H128&gt;=$Z$11,"CC",H128&gt;=$Y$11,"DC",H128&gt;=50,"DD"),IF(H128&gt;=$W$9,"FD","FF")),P128),"")</f>
        <v>CC</v>
      </c>
      <c r="R128" s="9">
        <f t="shared" si="13"/>
        <v>0</v>
      </c>
    </row>
    <row r="129" spans="1:18" x14ac:dyDescent="0.35">
      <c r="A129" s="3">
        <v>128</v>
      </c>
      <c r="B129" s="3">
        <v>18</v>
      </c>
      <c r="C129" s="3">
        <v>65</v>
      </c>
      <c r="D129" s="3" t="s">
        <v>34</v>
      </c>
      <c r="E129" s="16">
        <f t="shared" si="12"/>
        <v>18</v>
      </c>
      <c r="F129" s="16">
        <f t="shared" si="12"/>
        <v>65</v>
      </c>
      <c r="G129" s="9">
        <f t="shared" si="14"/>
        <v>46.2</v>
      </c>
      <c r="H129" s="9">
        <f t="shared" si="15"/>
        <v>46.2</v>
      </c>
      <c r="I129" s="9">
        <f t="shared" si="16"/>
        <v>46.2</v>
      </c>
      <c r="J129" s="9">
        <f t="shared" si="17"/>
        <v>46.2</v>
      </c>
      <c r="K129" s="9">
        <f t="shared" si="18"/>
        <v>46.2</v>
      </c>
      <c r="L129" s="9">
        <f t="shared" si="19"/>
        <v>46.2</v>
      </c>
      <c r="M129" s="9">
        <f t="shared" si="20"/>
        <v>46.2</v>
      </c>
      <c r="N129" s="9" t="str">
        <f t="shared" si="21"/>
        <v/>
      </c>
      <c r="O129" s="9" t="str">
        <f t="shared" si="22"/>
        <v/>
      </c>
      <c r="P129" s="9" t="str">
        <f t="shared" si="23"/>
        <v>CC</v>
      </c>
      <c r="Q129" s="9" t="str" cm="1">
        <f t="array" ref="Q129">IF(D129&lt;&gt;"",IF(D129&lt;&gt;"GR",IF(AND(D129&gt;=40,H129&gt;=30),_xlfn.IFS(H129&gt;=$AD$11,"AA",H129&gt;=$AC$11,"BA",H129&gt;=$AB$11,"BB",H129&gt;=$AA$11,"CB",H129&gt;=$Z$11,"CC",H129&gt;=$Y$11,"DC",H129&gt;=50,"DD"),IF(H129&gt;=$W$9,"FD","FF")),P129),"")</f>
        <v>CC</v>
      </c>
      <c r="R129" s="9">
        <f t="shared" si="13"/>
        <v>0</v>
      </c>
    </row>
    <row r="130" spans="1:18" x14ac:dyDescent="0.35">
      <c r="A130" s="3">
        <v>129</v>
      </c>
      <c r="B130" s="3">
        <v>30</v>
      </c>
      <c r="C130" s="3">
        <v>57</v>
      </c>
      <c r="D130" s="3" t="s">
        <v>34</v>
      </c>
      <c r="E130" s="16">
        <f t="shared" ref="E130:F193" si="24">IF(B130="GR",0,B130)</f>
        <v>30</v>
      </c>
      <c r="F130" s="16">
        <f t="shared" si="24"/>
        <v>57</v>
      </c>
      <c r="G130" s="9">
        <f t="shared" si="14"/>
        <v>46.199999999999996</v>
      </c>
      <c r="H130" s="9">
        <f t="shared" si="15"/>
        <v>46.199999999999996</v>
      </c>
      <c r="I130" s="9">
        <f t="shared" si="16"/>
        <v>46.199999999999996</v>
      </c>
      <c r="J130" s="9">
        <f t="shared" si="17"/>
        <v>46.199999999999996</v>
      </c>
      <c r="K130" s="9">
        <f t="shared" si="18"/>
        <v>46.199999999999996</v>
      </c>
      <c r="L130" s="9">
        <f t="shared" si="19"/>
        <v>46.199999999999996</v>
      </c>
      <c r="M130" s="9">
        <f t="shared" si="20"/>
        <v>46.199999999999996</v>
      </c>
      <c r="N130" s="9" t="str">
        <f t="shared" si="21"/>
        <v/>
      </c>
      <c r="O130" s="9" t="str">
        <f t="shared" si="22"/>
        <v/>
      </c>
      <c r="P130" s="9" t="str">
        <f t="shared" si="23"/>
        <v>CC</v>
      </c>
      <c r="Q130" s="9" t="str" cm="1">
        <f t="array" ref="Q130">IF(D130&lt;&gt;"",IF(D130&lt;&gt;"GR",IF(AND(D130&gt;=40,H130&gt;=30),_xlfn.IFS(H130&gt;=$AD$11,"AA",H130&gt;=$AC$11,"BA",H130&gt;=$AB$11,"BB",H130&gt;=$AA$11,"CB",H130&gt;=$Z$11,"CC",H130&gt;=$Y$11,"DC",H130&gt;=50,"DD"),IF(H130&gt;=$W$9,"FD","FF")),P130),"")</f>
        <v>CC</v>
      </c>
      <c r="R130" s="9">
        <f t="shared" ref="R130:R193" si="25">IF(AND(F130&gt;=55,G130&gt;=50),_xlfn.RANK.EQ(G130,$G$2:$G$326,0),0)</f>
        <v>0</v>
      </c>
    </row>
    <row r="131" spans="1:18" x14ac:dyDescent="0.35">
      <c r="A131" s="3">
        <v>130</v>
      </c>
      <c r="B131" s="3">
        <v>27</v>
      </c>
      <c r="C131" s="3">
        <v>59</v>
      </c>
      <c r="D131" s="3" t="s">
        <v>34</v>
      </c>
      <c r="E131" s="16">
        <f t="shared" si="24"/>
        <v>27</v>
      </c>
      <c r="F131" s="16">
        <f t="shared" si="24"/>
        <v>59</v>
      </c>
      <c r="G131" s="9">
        <f t="shared" ref="G131:G194" si="26">(E131*0.4)+(F131*0.6)</f>
        <v>46.2</v>
      </c>
      <c r="H131" s="9">
        <f t="shared" ref="H131:H194" si="27">IF(AND(D131&lt;&gt;"",D131&lt;&gt;"GR"),(B131*0.4)+(D131*0.6),G131)</f>
        <v>46.2</v>
      </c>
      <c r="I131" s="9">
        <f t="shared" ref="I131:I194" si="28">IF(AND(G131&gt;=30,F131&gt;=40),G131,"")</f>
        <v>46.2</v>
      </c>
      <c r="J131" s="9">
        <f t="shared" ref="J131:J194" si="29">IF(I131&lt;&gt;"",IF(_xlfn.RANK.EQ(I131,$I$2:$I$326,0)&lt;=ROUND(COUNTIFS($G$2:$G$326,"&gt;=30",$F$2:$F$326,"&gt;=40")/100*$AD$9,0),"",G131),"")</f>
        <v>46.2</v>
      </c>
      <c r="K131" s="9">
        <f t="shared" ref="K131:K194" si="30">IF(J131&lt;&gt;"",IF(_xlfn.RANK.EQ(J131,$J$2:$J$326,0)&lt;=ROUND(COUNTIFS($G$2:$G$326,"&gt;=30",$F$2:$F$326,"&gt;=40")/100*$AC$9,0),"",G131),"")</f>
        <v>46.2</v>
      </c>
      <c r="L131" s="9">
        <f t="shared" ref="L131:L194" si="31">IF(K131&lt;&gt;"",IF(_xlfn.RANK.EQ(K131,$K$2:$K$326,0)&lt;=ROUND(COUNTIFS($G$2:$G$326,"&gt;=30",$F$2:$F$326,"&gt;=40")/100*$AB$9,0),"",G131),"")</f>
        <v>46.2</v>
      </c>
      <c r="M131" s="9">
        <f t="shared" ref="M131:M194" si="32">IF(L131&lt;&gt;"",IF(_xlfn.RANK.EQ(L131,$L$2:$L$326,0)&lt;=ROUND(COUNTIFS($G$2:$G$326,"&gt;=30",$F$2:$F$326,"&gt;=40")/100*$AA$9,0),"",G131),"")</f>
        <v>46.2</v>
      </c>
      <c r="N131" s="9" t="str">
        <f t="shared" ref="N131:N194" si="33">IF(M131&lt;&gt;"",IF(_xlfn.RANK.EQ(M131,$M$2:$M$326,0)&lt;=ROUND(COUNTIFS($G$2:$G$326,"&gt;=30",$F$2:$F$326,"&gt;=40")/100*$Z$9,0),"",G131),"")</f>
        <v/>
      </c>
      <c r="O131" s="9" t="str">
        <f t="shared" ref="O131:O194" si="34">IF(N131&lt;&gt;"",IF(_xlfn.RANK.EQ(N131,$N$2:$N$326,0)&lt;=ROUND(COUNTIFS($G$2:$G$326,"&gt;=30",$F$2:$F$326,"&gt;=40")/100*$Y$9,0),"",G131),"")</f>
        <v/>
      </c>
      <c r="P131" s="9" t="str">
        <f t="shared" ref="P131:P194" si="35">IF(C131&lt;&gt;"",IF(AND(F131&gt;=40,G131&gt;=30),IF(_xlfn.RANK.EQ(I131,$I$2:$I$326,0)&lt;=ROUND(COUNTIFS($G$2:$G$326,"&gt;=30",$F$2:$F$326,"&gt;=40")/100*$AD$9,0),$AD$8,IF(_xlfn.RANK.EQ(J131,$J$2:$J$326,0)&lt;=ROUND(COUNTIFS($G$2:$G$326,"&gt;=30",$F$2:$F$326,"&gt;=40")/100*$AC$9,0),$AC$8,IF(_xlfn.RANK.EQ(K131,$K$2:$K$326,0)&lt;=ROUND(COUNTIFS($G$2:$G$326,"&gt;=30",$F$2:$F$326,"&gt;=40")/100*$AB$9,0),$AB$8,IF(_xlfn.RANK.EQ(L131,$L$2:$L$326,0)&lt;=ROUND(COUNTIFS($G$2:$G$326,"&gt;=30",$F$2:$F$326,"&gt;=40")/100*$AA$9,0),$AA$8,IF(_xlfn.RANK.EQ(M131,$M$2:$M$326,0)&lt;=ROUND(COUNTIFS($G$2:$G$326,"&gt;=30",$F$2:$F$326,"&gt;=40")/100*$Z$9,0),$Z$8,IF(_xlfn.RANK.EQ(N131,$N$2:$N$326,0)&lt;=ROUND(COUNTIFS($G$2:$G$326,"&gt;=30",$F$2:$F$326,"&gt;=40")/100*$Y$9,0),$Y$8,$X$8)))))),IF(G131&gt;=$W$9,$W$8,$V$8)),"")</f>
        <v>CC</v>
      </c>
      <c r="Q131" s="9" t="str" cm="1">
        <f t="array" ref="Q131">IF(D131&lt;&gt;"",IF(D131&lt;&gt;"GR",IF(AND(D131&gt;=40,H131&gt;=30),_xlfn.IFS(H131&gt;=$AD$11,"AA",H131&gt;=$AC$11,"BA",H131&gt;=$AB$11,"BB",H131&gt;=$AA$11,"CB",H131&gt;=$Z$11,"CC",H131&gt;=$Y$11,"DC",H131&gt;=50,"DD"),IF(H131&gt;=$W$9,"FD","FF")),P131),"")</f>
        <v>CC</v>
      </c>
      <c r="R131" s="9">
        <f t="shared" si="25"/>
        <v>0</v>
      </c>
    </row>
    <row r="132" spans="1:18" x14ac:dyDescent="0.35">
      <c r="A132" s="3">
        <v>131</v>
      </c>
      <c r="B132" s="3">
        <v>24</v>
      </c>
      <c r="C132" s="3">
        <v>61</v>
      </c>
      <c r="D132" s="3" t="s">
        <v>34</v>
      </c>
      <c r="E132" s="16">
        <f t="shared" si="24"/>
        <v>24</v>
      </c>
      <c r="F132" s="16">
        <f t="shared" si="24"/>
        <v>61</v>
      </c>
      <c r="G132" s="9">
        <f t="shared" si="26"/>
        <v>46.2</v>
      </c>
      <c r="H132" s="9">
        <f t="shared" si="27"/>
        <v>46.2</v>
      </c>
      <c r="I132" s="9">
        <f t="shared" si="28"/>
        <v>46.2</v>
      </c>
      <c r="J132" s="9">
        <f t="shared" si="29"/>
        <v>46.2</v>
      </c>
      <c r="K132" s="9">
        <f t="shared" si="30"/>
        <v>46.2</v>
      </c>
      <c r="L132" s="9">
        <f t="shared" si="31"/>
        <v>46.2</v>
      </c>
      <c r="M132" s="9">
        <f t="shared" si="32"/>
        <v>46.2</v>
      </c>
      <c r="N132" s="9" t="str">
        <f t="shared" si="33"/>
        <v/>
      </c>
      <c r="O132" s="9" t="str">
        <f t="shared" si="34"/>
        <v/>
      </c>
      <c r="P132" s="9" t="str">
        <f t="shared" si="35"/>
        <v>CC</v>
      </c>
      <c r="Q132" s="9" t="str" cm="1">
        <f t="array" ref="Q132">IF(D132&lt;&gt;"",IF(D132&lt;&gt;"GR",IF(AND(D132&gt;=40,H132&gt;=30),_xlfn.IFS(H132&gt;=$AD$11,"AA",H132&gt;=$AC$11,"BA",H132&gt;=$AB$11,"BB",H132&gt;=$AA$11,"CB",H132&gt;=$Z$11,"CC",H132&gt;=$Y$11,"DC",H132&gt;=50,"DD"),IF(H132&gt;=$W$9,"FD","FF")),P132),"")</f>
        <v>CC</v>
      </c>
      <c r="R132" s="9">
        <f t="shared" si="25"/>
        <v>0</v>
      </c>
    </row>
    <row r="133" spans="1:18" x14ac:dyDescent="0.35">
      <c r="A133" s="3">
        <v>132</v>
      </c>
      <c r="B133" s="3">
        <v>18</v>
      </c>
      <c r="C133" s="3">
        <v>64</v>
      </c>
      <c r="D133" s="3" t="s">
        <v>34</v>
      </c>
      <c r="E133" s="16">
        <f t="shared" si="24"/>
        <v>18</v>
      </c>
      <c r="F133" s="16">
        <f t="shared" si="24"/>
        <v>64</v>
      </c>
      <c r="G133" s="9">
        <f t="shared" si="26"/>
        <v>45.6</v>
      </c>
      <c r="H133" s="9">
        <f t="shared" si="27"/>
        <v>45.6</v>
      </c>
      <c r="I133" s="9">
        <f t="shared" si="28"/>
        <v>45.6</v>
      </c>
      <c r="J133" s="9">
        <f t="shared" si="29"/>
        <v>45.6</v>
      </c>
      <c r="K133" s="9">
        <f t="shared" si="30"/>
        <v>45.6</v>
      </c>
      <c r="L133" s="9">
        <f t="shared" si="31"/>
        <v>45.6</v>
      </c>
      <c r="M133" s="9">
        <f t="shared" si="32"/>
        <v>45.6</v>
      </c>
      <c r="N133" s="9" t="str">
        <f t="shared" si="33"/>
        <v/>
      </c>
      <c r="O133" s="9" t="str">
        <f t="shared" si="34"/>
        <v/>
      </c>
      <c r="P133" s="9" t="str">
        <f t="shared" si="35"/>
        <v>CC</v>
      </c>
      <c r="Q133" s="9" t="str" cm="1">
        <f t="array" ref="Q133">IF(D133&lt;&gt;"",IF(D133&lt;&gt;"GR",IF(AND(D133&gt;=40,H133&gt;=30),_xlfn.IFS(H133&gt;=$AD$11,"AA",H133&gt;=$AC$11,"BA",H133&gt;=$AB$11,"BB",H133&gt;=$AA$11,"CB",H133&gt;=$Z$11,"CC",H133&gt;=$Y$11,"DC",H133&gt;=50,"DD"),IF(H133&gt;=$W$9,"FD","FF")),P133),"")</f>
        <v>CC</v>
      </c>
      <c r="R133" s="9">
        <f t="shared" si="25"/>
        <v>0</v>
      </c>
    </row>
    <row r="134" spans="1:18" x14ac:dyDescent="0.35">
      <c r="A134" s="3">
        <v>133</v>
      </c>
      <c r="B134" s="3">
        <v>18</v>
      </c>
      <c r="C134" s="3">
        <v>64</v>
      </c>
      <c r="D134" s="3" t="s">
        <v>34</v>
      </c>
      <c r="E134" s="16">
        <f t="shared" si="24"/>
        <v>18</v>
      </c>
      <c r="F134" s="16">
        <f t="shared" si="24"/>
        <v>64</v>
      </c>
      <c r="G134" s="9">
        <f t="shared" si="26"/>
        <v>45.6</v>
      </c>
      <c r="H134" s="9">
        <f t="shared" si="27"/>
        <v>45.6</v>
      </c>
      <c r="I134" s="9">
        <f t="shared" si="28"/>
        <v>45.6</v>
      </c>
      <c r="J134" s="9">
        <f t="shared" si="29"/>
        <v>45.6</v>
      </c>
      <c r="K134" s="9">
        <f t="shared" si="30"/>
        <v>45.6</v>
      </c>
      <c r="L134" s="9">
        <f t="shared" si="31"/>
        <v>45.6</v>
      </c>
      <c r="M134" s="9">
        <f t="shared" si="32"/>
        <v>45.6</v>
      </c>
      <c r="N134" s="9" t="str">
        <f t="shared" si="33"/>
        <v/>
      </c>
      <c r="O134" s="9" t="str">
        <f t="shared" si="34"/>
        <v/>
      </c>
      <c r="P134" s="9" t="str">
        <f t="shared" si="35"/>
        <v>CC</v>
      </c>
      <c r="Q134" s="9" t="str" cm="1">
        <f t="array" ref="Q134">IF(D134&lt;&gt;"",IF(D134&lt;&gt;"GR",IF(AND(D134&gt;=40,H134&gt;=30),_xlfn.IFS(H134&gt;=$AD$11,"AA",H134&gt;=$AC$11,"BA",H134&gt;=$AB$11,"BB",H134&gt;=$AA$11,"CB",H134&gt;=$Z$11,"CC",H134&gt;=$Y$11,"DC",H134&gt;=50,"DD"),IF(H134&gt;=$W$9,"FD","FF")),P134),"")</f>
        <v>CC</v>
      </c>
      <c r="R134" s="9">
        <f t="shared" si="25"/>
        <v>0</v>
      </c>
    </row>
    <row r="135" spans="1:18" x14ac:dyDescent="0.35">
      <c r="A135" s="3">
        <v>134</v>
      </c>
      <c r="B135" s="3">
        <v>22</v>
      </c>
      <c r="C135" s="3">
        <v>61</v>
      </c>
      <c r="D135" s="3" t="s">
        <v>34</v>
      </c>
      <c r="E135" s="16">
        <f t="shared" si="24"/>
        <v>22</v>
      </c>
      <c r="F135" s="16">
        <f t="shared" si="24"/>
        <v>61</v>
      </c>
      <c r="G135" s="9">
        <f t="shared" si="26"/>
        <v>45.400000000000006</v>
      </c>
      <c r="H135" s="9">
        <f t="shared" si="27"/>
        <v>45.400000000000006</v>
      </c>
      <c r="I135" s="9">
        <f t="shared" si="28"/>
        <v>45.400000000000006</v>
      </c>
      <c r="J135" s="9">
        <f t="shared" si="29"/>
        <v>45.400000000000006</v>
      </c>
      <c r="K135" s="9">
        <f t="shared" si="30"/>
        <v>45.400000000000006</v>
      </c>
      <c r="L135" s="9">
        <f t="shared" si="31"/>
        <v>45.400000000000006</v>
      </c>
      <c r="M135" s="9">
        <f t="shared" si="32"/>
        <v>45.400000000000006</v>
      </c>
      <c r="N135" s="9" t="str">
        <f t="shared" si="33"/>
        <v/>
      </c>
      <c r="O135" s="9" t="str">
        <f t="shared" si="34"/>
        <v/>
      </c>
      <c r="P135" s="9" t="str">
        <f t="shared" si="35"/>
        <v>CC</v>
      </c>
      <c r="Q135" s="9" t="str" cm="1">
        <f t="array" ref="Q135">IF(D135&lt;&gt;"",IF(D135&lt;&gt;"GR",IF(AND(D135&gt;=40,H135&gt;=30),_xlfn.IFS(H135&gt;=$AD$11,"AA",H135&gt;=$AC$11,"BA",H135&gt;=$AB$11,"BB",H135&gt;=$AA$11,"CB",H135&gt;=$Z$11,"CC",H135&gt;=$Y$11,"DC",H135&gt;=50,"DD"),IF(H135&gt;=$W$9,"FD","FF")),P135),"")</f>
        <v>CC</v>
      </c>
      <c r="R135" s="9">
        <f t="shared" si="25"/>
        <v>0</v>
      </c>
    </row>
    <row r="136" spans="1:18" x14ac:dyDescent="0.35">
      <c r="A136" s="3">
        <v>135</v>
      </c>
      <c r="B136" s="3">
        <v>25</v>
      </c>
      <c r="C136" s="3">
        <v>59</v>
      </c>
      <c r="D136" s="3" t="s">
        <v>34</v>
      </c>
      <c r="E136" s="16">
        <f t="shared" si="24"/>
        <v>25</v>
      </c>
      <c r="F136" s="16">
        <f t="shared" si="24"/>
        <v>59</v>
      </c>
      <c r="G136" s="9">
        <f t="shared" si="26"/>
        <v>45.4</v>
      </c>
      <c r="H136" s="9">
        <f t="shared" si="27"/>
        <v>45.4</v>
      </c>
      <c r="I136" s="9">
        <f t="shared" si="28"/>
        <v>45.4</v>
      </c>
      <c r="J136" s="9">
        <f t="shared" si="29"/>
        <v>45.4</v>
      </c>
      <c r="K136" s="9">
        <f t="shared" si="30"/>
        <v>45.4</v>
      </c>
      <c r="L136" s="9">
        <f t="shared" si="31"/>
        <v>45.4</v>
      </c>
      <c r="M136" s="9">
        <f t="shared" si="32"/>
        <v>45.4</v>
      </c>
      <c r="N136" s="9" t="str">
        <f t="shared" si="33"/>
        <v/>
      </c>
      <c r="O136" s="9" t="str">
        <f t="shared" si="34"/>
        <v/>
      </c>
      <c r="P136" s="9" t="str">
        <f t="shared" si="35"/>
        <v>CC</v>
      </c>
      <c r="Q136" s="9" t="str" cm="1">
        <f t="array" ref="Q136">IF(D136&lt;&gt;"",IF(D136&lt;&gt;"GR",IF(AND(D136&gt;=40,H136&gt;=30),_xlfn.IFS(H136&gt;=$AD$11,"AA",H136&gt;=$AC$11,"BA",H136&gt;=$AB$11,"BB",H136&gt;=$AA$11,"CB",H136&gt;=$Z$11,"CC",H136&gt;=$Y$11,"DC",H136&gt;=50,"DD"),IF(H136&gt;=$W$9,"FD","FF")),P136),"")</f>
        <v>CC</v>
      </c>
      <c r="R136" s="9">
        <f t="shared" si="25"/>
        <v>0</v>
      </c>
    </row>
    <row r="137" spans="1:18" x14ac:dyDescent="0.35">
      <c r="A137" s="3">
        <v>136</v>
      </c>
      <c r="B137" s="3">
        <v>22</v>
      </c>
      <c r="C137" s="3">
        <v>61</v>
      </c>
      <c r="D137" s="3" t="s">
        <v>34</v>
      </c>
      <c r="E137" s="16">
        <f t="shared" si="24"/>
        <v>22</v>
      </c>
      <c r="F137" s="16">
        <f t="shared" si="24"/>
        <v>61</v>
      </c>
      <c r="G137" s="9">
        <f t="shared" si="26"/>
        <v>45.400000000000006</v>
      </c>
      <c r="H137" s="9">
        <f t="shared" si="27"/>
        <v>45.400000000000006</v>
      </c>
      <c r="I137" s="9">
        <f t="shared" si="28"/>
        <v>45.400000000000006</v>
      </c>
      <c r="J137" s="9">
        <f t="shared" si="29"/>
        <v>45.400000000000006</v>
      </c>
      <c r="K137" s="9">
        <f t="shared" si="30"/>
        <v>45.400000000000006</v>
      </c>
      <c r="L137" s="9">
        <f t="shared" si="31"/>
        <v>45.400000000000006</v>
      </c>
      <c r="M137" s="9">
        <f t="shared" si="32"/>
        <v>45.400000000000006</v>
      </c>
      <c r="N137" s="9" t="str">
        <f t="shared" si="33"/>
        <v/>
      </c>
      <c r="O137" s="9" t="str">
        <f t="shared" si="34"/>
        <v/>
      </c>
      <c r="P137" s="9" t="str">
        <f t="shared" si="35"/>
        <v>CC</v>
      </c>
      <c r="Q137" s="9" t="str" cm="1">
        <f t="array" ref="Q137">IF(D137&lt;&gt;"",IF(D137&lt;&gt;"GR",IF(AND(D137&gt;=40,H137&gt;=30),_xlfn.IFS(H137&gt;=$AD$11,"AA",H137&gt;=$AC$11,"BA",H137&gt;=$AB$11,"BB",H137&gt;=$AA$11,"CB",H137&gt;=$Z$11,"CC",H137&gt;=$Y$11,"DC",H137&gt;=50,"DD"),IF(H137&gt;=$W$9,"FD","FF")),P137),"")</f>
        <v>CC</v>
      </c>
      <c r="R137" s="9">
        <f t="shared" si="25"/>
        <v>0</v>
      </c>
    </row>
    <row r="138" spans="1:18" x14ac:dyDescent="0.35">
      <c r="A138" s="3">
        <v>137</v>
      </c>
      <c r="B138" s="3">
        <v>35</v>
      </c>
      <c r="C138" s="3">
        <v>52</v>
      </c>
      <c r="D138" s="3" t="s">
        <v>34</v>
      </c>
      <c r="E138" s="16">
        <f t="shared" si="24"/>
        <v>35</v>
      </c>
      <c r="F138" s="16">
        <f t="shared" si="24"/>
        <v>52</v>
      </c>
      <c r="G138" s="9">
        <f t="shared" si="26"/>
        <v>45.2</v>
      </c>
      <c r="H138" s="9">
        <f t="shared" si="27"/>
        <v>45.2</v>
      </c>
      <c r="I138" s="9">
        <f t="shared" si="28"/>
        <v>45.2</v>
      </c>
      <c r="J138" s="9">
        <f t="shared" si="29"/>
        <v>45.2</v>
      </c>
      <c r="K138" s="9">
        <f t="shared" si="30"/>
        <v>45.2</v>
      </c>
      <c r="L138" s="9">
        <f t="shared" si="31"/>
        <v>45.2</v>
      </c>
      <c r="M138" s="9">
        <f t="shared" si="32"/>
        <v>45.2</v>
      </c>
      <c r="N138" s="9" t="str">
        <f t="shared" si="33"/>
        <v/>
      </c>
      <c r="O138" s="9" t="str">
        <f t="shared" si="34"/>
        <v/>
      </c>
      <c r="P138" s="9" t="str">
        <f t="shared" si="35"/>
        <v>CC</v>
      </c>
      <c r="Q138" s="9" t="str" cm="1">
        <f t="array" ref="Q138">IF(D138&lt;&gt;"",IF(D138&lt;&gt;"GR",IF(AND(D138&gt;=40,H138&gt;=30),_xlfn.IFS(H138&gt;=$AD$11,"AA",H138&gt;=$AC$11,"BA",H138&gt;=$AB$11,"BB",H138&gt;=$AA$11,"CB",H138&gt;=$Z$11,"CC",H138&gt;=$Y$11,"DC",H138&gt;=50,"DD"),IF(H138&gt;=$W$9,"FD","FF")),P138),"")</f>
        <v>CC</v>
      </c>
      <c r="R138" s="9">
        <f t="shared" si="25"/>
        <v>0</v>
      </c>
    </row>
    <row r="139" spans="1:18" x14ac:dyDescent="0.35">
      <c r="A139" s="3">
        <v>138</v>
      </c>
      <c r="B139" s="3">
        <v>45</v>
      </c>
      <c r="C139" s="3">
        <v>21</v>
      </c>
      <c r="D139" s="3">
        <v>45</v>
      </c>
      <c r="E139" s="16">
        <f t="shared" si="24"/>
        <v>45</v>
      </c>
      <c r="F139" s="16">
        <f t="shared" si="24"/>
        <v>21</v>
      </c>
      <c r="G139" s="9">
        <f t="shared" si="26"/>
        <v>30.6</v>
      </c>
      <c r="H139" s="9">
        <f t="shared" si="27"/>
        <v>45</v>
      </c>
      <c r="I139" s="9" t="str">
        <f t="shared" si="28"/>
        <v/>
      </c>
      <c r="J139" s="9" t="str">
        <f t="shared" si="29"/>
        <v/>
      </c>
      <c r="K139" s="9" t="str">
        <f t="shared" si="30"/>
        <v/>
      </c>
      <c r="L139" s="9" t="str">
        <f t="shared" si="31"/>
        <v/>
      </c>
      <c r="M139" s="9" t="str">
        <f t="shared" si="32"/>
        <v/>
      </c>
      <c r="N139" s="9" t="str">
        <f t="shared" si="33"/>
        <v/>
      </c>
      <c r="O139" s="9" t="str">
        <f t="shared" si="34"/>
        <v/>
      </c>
      <c r="P139" s="9" t="str">
        <f t="shared" si="35"/>
        <v>FD</v>
      </c>
      <c r="Q139" s="9" t="str" cm="1">
        <f t="array" ref="Q139">IF(D139&lt;&gt;"",IF(D139&lt;&gt;"GR",IF(AND(D139&gt;=40,H139&gt;=30),_xlfn.IFS(H139&gt;=$AD$11,"AA",H139&gt;=$AC$11,"BA",H139&gt;=$AB$11,"BB",H139&gt;=$AA$11,"CB",H139&gt;=$Z$11,"CC",H139&gt;=$Y$11,"DC",H139&gt;=50,"DD"),IF(H139&gt;=$W$9,"FD","FF")),P139),"")</f>
        <v>CC</v>
      </c>
      <c r="R139" s="9">
        <f t="shared" si="25"/>
        <v>0</v>
      </c>
    </row>
    <row r="140" spans="1:18" x14ac:dyDescent="0.35">
      <c r="A140" s="3">
        <v>139</v>
      </c>
      <c r="B140" s="3">
        <v>25</v>
      </c>
      <c r="C140" s="3">
        <v>58</v>
      </c>
      <c r="D140" s="3" t="s">
        <v>34</v>
      </c>
      <c r="E140" s="16">
        <f t="shared" si="24"/>
        <v>25</v>
      </c>
      <c r="F140" s="16">
        <f t="shared" si="24"/>
        <v>58</v>
      </c>
      <c r="G140" s="9">
        <f t="shared" si="26"/>
        <v>44.8</v>
      </c>
      <c r="H140" s="9">
        <f t="shared" si="27"/>
        <v>44.8</v>
      </c>
      <c r="I140" s="9">
        <f t="shared" si="28"/>
        <v>44.8</v>
      </c>
      <c r="J140" s="9">
        <f t="shared" si="29"/>
        <v>44.8</v>
      </c>
      <c r="K140" s="9">
        <f t="shared" si="30"/>
        <v>44.8</v>
      </c>
      <c r="L140" s="9">
        <f t="shared" si="31"/>
        <v>44.8</v>
      </c>
      <c r="M140" s="9">
        <f t="shared" si="32"/>
        <v>44.8</v>
      </c>
      <c r="N140" s="9" t="str">
        <f t="shared" si="33"/>
        <v/>
      </c>
      <c r="O140" s="9" t="str">
        <f t="shared" si="34"/>
        <v/>
      </c>
      <c r="P140" s="9" t="str">
        <f t="shared" si="35"/>
        <v>CC</v>
      </c>
      <c r="Q140" s="9" t="str" cm="1">
        <f t="array" ref="Q140">IF(D140&lt;&gt;"",IF(D140&lt;&gt;"GR",IF(AND(D140&gt;=40,H140&gt;=30),_xlfn.IFS(H140&gt;=$AD$11,"AA",H140&gt;=$AC$11,"BA",H140&gt;=$AB$11,"BB",H140&gt;=$AA$11,"CB",H140&gt;=$Z$11,"CC",H140&gt;=$Y$11,"DC",H140&gt;=50,"DD"),IF(H140&gt;=$W$9,"FD","FF")),P140),"")</f>
        <v>CC</v>
      </c>
      <c r="R140" s="9">
        <f t="shared" si="25"/>
        <v>0</v>
      </c>
    </row>
    <row r="141" spans="1:18" x14ac:dyDescent="0.35">
      <c r="A141" s="3">
        <v>140</v>
      </c>
      <c r="B141" s="3">
        <v>38</v>
      </c>
      <c r="C141" s="3">
        <v>48</v>
      </c>
      <c r="D141" s="3" t="s">
        <v>34</v>
      </c>
      <c r="E141" s="16">
        <f t="shared" si="24"/>
        <v>38</v>
      </c>
      <c r="F141" s="16">
        <f t="shared" si="24"/>
        <v>48</v>
      </c>
      <c r="G141" s="9">
        <f t="shared" si="26"/>
        <v>44</v>
      </c>
      <c r="H141" s="9">
        <f t="shared" si="27"/>
        <v>44</v>
      </c>
      <c r="I141" s="9">
        <f t="shared" si="28"/>
        <v>44</v>
      </c>
      <c r="J141" s="9">
        <f t="shared" si="29"/>
        <v>44</v>
      </c>
      <c r="K141" s="9">
        <f t="shared" si="30"/>
        <v>44</v>
      </c>
      <c r="L141" s="9">
        <f t="shared" si="31"/>
        <v>44</v>
      </c>
      <c r="M141" s="9">
        <f t="shared" si="32"/>
        <v>44</v>
      </c>
      <c r="N141" s="9" t="str">
        <f t="shared" si="33"/>
        <v/>
      </c>
      <c r="O141" s="9" t="str">
        <f t="shared" si="34"/>
        <v/>
      </c>
      <c r="P141" s="9" t="str">
        <f t="shared" si="35"/>
        <v>CC</v>
      </c>
      <c r="Q141" s="9" t="str" cm="1">
        <f t="array" ref="Q141">IF(D141&lt;&gt;"",IF(D141&lt;&gt;"GR",IF(AND(D141&gt;=40,H141&gt;=30),_xlfn.IFS(H141&gt;=$AD$11,"AA",H141&gt;=$AC$11,"BA",H141&gt;=$AB$11,"BB",H141&gt;=$AA$11,"CB",H141&gt;=$Z$11,"CC",H141&gt;=$Y$11,"DC",H141&gt;=50,"DD"),IF(H141&gt;=$W$9,"FD","FF")),P141),"")</f>
        <v>CC</v>
      </c>
      <c r="R141" s="9">
        <f t="shared" si="25"/>
        <v>0</v>
      </c>
    </row>
    <row r="142" spans="1:18" x14ac:dyDescent="0.35">
      <c r="A142" s="3">
        <v>141</v>
      </c>
      <c r="B142" s="3">
        <v>17</v>
      </c>
      <c r="C142" s="3">
        <v>62</v>
      </c>
      <c r="D142" s="3" t="s">
        <v>34</v>
      </c>
      <c r="E142" s="16">
        <f t="shared" si="24"/>
        <v>17</v>
      </c>
      <c r="F142" s="16">
        <f t="shared" si="24"/>
        <v>62</v>
      </c>
      <c r="G142" s="9">
        <f t="shared" si="26"/>
        <v>44</v>
      </c>
      <c r="H142" s="9">
        <f t="shared" si="27"/>
        <v>44</v>
      </c>
      <c r="I142" s="9">
        <f t="shared" si="28"/>
        <v>44</v>
      </c>
      <c r="J142" s="9">
        <f t="shared" si="29"/>
        <v>44</v>
      </c>
      <c r="K142" s="9">
        <f t="shared" si="30"/>
        <v>44</v>
      </c>
      <c r="L142" s="9">
        <f t="shared" si="31"/>
        <v>44</v>
      </c>
      <c r="M142" s="9">
        <f t="shared" si="32"/>
        <v>44</v>
      </c>
      <c r="N142" s="9" t="str">
        <f t="shared" si="33"/>
        <v/>
      </c>
      <c r="O142" s="9" t="str">
        <f t="shared" si="34"/>
        <v/>
      </c>
      <c r="P142" s="9" t="str">
        <f t="shared" si="35"/>
        <v>CC</v>
      </c>
      <c r="Q142" s="9" t="str" cm="1">
        <f t="array" ref="Q142">IF(D142&lt;&gt;"",IF(D142&lt;&gt;"GR",IF(AND(D142&gt;=40,H142&gt;=30),_xlfn.IFS(H142&gt;=$AD$11,"AA",H142&gt;=$AC$11,"BA",H142&gt;=$AB$11,"BB",H142&gt;=$AA$11,"CB",H142&gt;=$Z$11,"CC",H142&gt;=$Y$11,"DC",H142&gt;=50,"DD"),IF(H142&gt;=$W$9,"FD","FF")),P142),"")</f>
        <v>CC</v>
      </c>
      <c r="R142" s="9">
        <f t="shared" si="25"/>
        <v>0</v>
      </c>
    </row>
    <row r="143" spans="1:18" x14ac:dyDescent="0.35">
      <c r="A143" s="3">
        <v>142</v>
      </c>
      <c r="B143" s="3">
        <v>37</v>
      </c>
      <c r="C143" s="3">
        <v>48</v>
      </c>
      <c r="D143" s="3" t="s">
        <v>34</v>
      </c>
      <c r="E143" s="16">
        <f t="shared" si="24"/>
        <v>37</v>
      </c>
      <c r="F143" s="16">
        <f t="shared" si="24"/>
        <v>48</v>
      </c>
      <c r="G143" s="9">
        <f t="shared" si="26"/>
        <v>43.599999999999994</v>
      </c>
      <c r="H143" s="9">
        <f t="shared" si="27"/>
        <v>43.599999999999994</v>
      </c>
      <c r="I143" s="9">
        <f t="shared" si="28"/>
        <v>43.599999999999994</v>
      </c>
      <c r="J143" s="9">
        <f t="shared" si="29"/>
        <v>43.599999999999994</v>
      </c>
      <c r="K143" s="9">
        <f t="shared" si="30"/>
        <v>43.599999999999994</v>
      </c>
      <c r="L143" s="9">
        <f t="shared" si="31"/>
        <v>43.599999999999994</v>
      </c>
      <c r="M143" s="9">
        <f t="shared" si="32"/>
        <v>43.599999999999994</v>
      </c>
      <c r="N143" s="9" t="str">
        <f t="shared" si="33"/>
        <v/>
      </c>
      <c r="O143" s="9" t="str">
        <f t="shared" si="34"/>
        <v/>
      </c>
      <c r="P143" s="9" t="str">
        <f t="shared" si="35"/>
        <v>CC</v>
      </c>
      <c r="Q143" s="9" t="str" cm="1">
        <f t="array" ref="Q143">IF(D143&lt;&gt;"",IF(D143&lt;&gt;"GR",IF(AND(D143&gt;=40,H143&gt;=30),_xlfn.IFS(H143&gt;=$AD$11,"AA",H143&gt;=$AC$11,"BA",H143&gt;=$AB$11,"BB",H143&gt;=$AA$11,"CB",H143&gt;=$Z$11,"CC",H143&gt;=$Y$11,"DC",H143&gt;=50,"DD"),IF(H143&gt;=$W$9,"FD","FF")),P143),"")</f>
        <v>CC</v>
      </c>
      <c r="R143" s="9">
        <f t="shared" si="25"/>
        <v>0</v>
      </c>
    </row>
    <row r="144" spans="1:18" x14ac:dyDescent="0.35">
      <c r="A144" s="3">
        <v>143</v>
      </c>
      <c r="B144" s="3">
        <v>32</v>
      </c>
      <c r="C144" s="3">
        <v>51</v>
      </c>
      <c r="D144" s="3" t="s">
        <v>34</v>
      </c>
      <c r="E144" s="16">
        <f t="shared" si="24"/>
        <v>32</v>
      </c>
      <c r="F144" s="16">
        <f t="shared" si="24"/>
        <v>51</v>
      </c>
      <c r="G144" s="9">
        <f t="shared" si="26"/>
        <v>43.4</v>
      </c>
      <c r="H144" s="9">
        <f t="shared" si="27"/>
        <v>43.4</v>
      </c>
      <c r="I144" s="9">
        <f t="shared" si="28"/>
        <v>43.4</v>
      </c>
      <c r="J144" s="9">
        <f t="shared" si="29"/>
        <v>43.4</v>
      </c>
      <c r="K144" s="9">
        <f t="shared" si="30"/>
        <v>43.4</v>
      </c>
      <c r="L144" s="9">
        <f t="shared" si="31"/>
        <v>43.4</v>
      </c>
      <c r="M144" s="9">
        <f t="shared" si="32"/>
        <v>43.4</v>
      </c>
      <c r="N144" s="9" t="str">
        <f t="shared" si="33"/>
        <v/>
      </c>
      <c r="O144" s="9" t="str">
        <f t="shared" si="34"/>
        <v/>
      </c>
      <c r="P144" s="9" t="str">
        <f t="shared" si="35"/>
        <v>CC</v>
      </c>
      <c r="Q144" s="9" t="str" cm="1">
        <f t="array" ref="Q144">IF(D144&lt;&gt;"",IF(D144&lt;&gt;"GR",IF(AND(D144&gt;=40,H144&gt;=30),_xlfn.IFS(H144&gt;=$AD$11,"AA",H144&gt;=$AC$11,"BA",H144&gt;=$AB$11,"BB",H144&gt;=$AA$11,"CB",H144&gt;=$Z$11,"CC",H144&gt;=$Y$11,"DC",H144&gt;=50,"DD"),IF(H144&gt;=$W$9,"FD","FF")),P144),"")</f>
        <v>CC</v>
      </c>
      <c r="R144" s="9">
        <f t="shared" si="25"/>
        <v>0</v>
      </c>
    </row>
    <row r="145" spans="1:18" x14ac:dyDescent="0.35">
      <c r="A145" s="3">
        <v>144</v>
      </c>
      <c r="B145" s="3">
        <v>32</v>
      </c>
      <c r="C145" s="3">
        <v>23</v>
      </c>
      <c r="D145" s="3">
        <v>50</v>
      </c>
      <c r="E145" s="16">
        <f t="shared" si="24"/>
        <v>32</v>
      </c>
      <c r="F145" s="16">
        <f t="shared" si="24"/>
        <v>23</v>
      </c>
      <c r="G145" s="9">
        <f t="shared" si="26"/>
        <v>26.6</v>
      </c>
      <c r="H145" s="9">
        <f t="shared" si="27"/>
        <v>42.8</v>
      </c>
      <c r="I145" s="9" t="str">
        <f t="shared" si="28"/>
        <v/>
      </c>
      <c r="J145" s="9" t="str">
        <f t="shared" si="29"/>
        <v/>
      </c>
      <c r="K145" s="9" t="str">
        <f t="shared" si="30"/>
        <v/>
      </c>
      <c r="L145" s="9" t="str">
        <f t="shared" si="31"/>
        <v/>
      </c>
      <c r="M145" s="9" t="str">
        <f t="shared" si="32"/>
        <v/>
      </c>
      <c r="N145" s="9" t="str">
        <f t="shared" si="33"/>
        <v/>
      </c>
      <c r="O145" s="9" t="str">
        <f t="shared" si="34"/>
        <v/>
      </c>
      <c r="P145" s="9" t="str">
        <f t="shared" si="35"/>
        <v>FD</v>
      </c>
      <c r="Q145" s="9" t="str" cm="1">
        <f t="array" ref="Q145">IF(D145&lt;&gt;"",IF(D145&lt;&gt;"GR",IF(AND(D145&gt;=40,H145&gt;=30),_xlfn.IFS(H145&gt;=$AD$11,"AA",H145&gt;=$AC$11,"BA",H145&gt;=$AB$11,"BB",H145&gt;=$AA$11,"CB",H145&gt;=$Z$11,"CC",H145&gt;=$Y$11,"DC",H145&gt;=50,"DD"),IF(H145&gt;=$W$9,"FD","FF")),P145),"")</f>
        <v>CC</v>
      </c>
      <c r="R145" s="9">
        <f t="shared" si="25"/>
        <v>0</v>
      </c>
    </row>
    <row r="146" spans="1:18" x14ac:dyDescent="0.35">
      <c r="A146" s="3">
        <v>145</v>
      </c>
      <c r="B146" s="3">
        <v>32</v>
      </c>
      <c r="C146" s="3">
        <v>33</v>
      </c>
      <c r="D146" s="3">
        <v>50</v>
      </c>
      <c r="E146" s="16">
        <f t="shared" si="24"/>
        <v>32</v>
      </c>
      <c r="F146" s="16">
        <f t="shared" si="24"/>
        <v>33</v>
      </c>
      <c r="G146" s="9">
        <f t="shared" si="26"/>
        <v>32.6</v>
      </c>
      <c r="H146" s="9">
        <f t="shared" si="27"/>
        <v>42.8</v>
      </c>
      <c r="I146" s="9" t="str">
        <f t="shared" si="28"/>
        <v/>
      </c>
      <c r="J146" s="9" t="str">
        <f t="shared" si="29"/>
        <v/>
      </c>
      <c r="K146" s="9" t="str">
        <f t="shared" si="30"/>
        <v/>
      </c>
      <c r="L146" s="9" t="str">
        <f t="shared" si="31"/>
        <v/>
      </c>
      <c r="M146" s="9" t="str">
        <f t="shared" si="32"/>
        <v/>
      </c>
      <c r="N146" s="9" t="str">
        <f t="shared" si="33"/>
        <v/>
      </c>
      <c r="O146" s="9" t="str">
        <f t="shared" si="34"/>
        <v/>
      </c>
      <c r="P146" s="9" t="str">
        <f t="shared" si="35"/>
        <v>FD</v>
      </c>
      <c r="Q146" s="9" t="str" cm="1">
        <f t="array" ref="Q146">IF(D146&lt;&gt;"",IF(D146&lt;&gt;"GR",IF(AND(D146&gt;=40,H146&gt;=30),_xlfn.IFS(H146&gt;=$AD$11,"AA",H146&gt;=$AC$11,"BA",H146&gt;=$AB$11,"BB",H146&gt;=$AA$11,"CB",H146&gt;=$Z$11,"CC",H146&gt;=$Y$11,"DC",H146&gt;=50,"DD"),IF(H146&gt;=$W$9,"FD","FF")),P146),"")</f>
        <v>CC</v>
      </c>
      <c r="R146" s="9">
        <f t="shared" si="25"/>
        <v>0</v>
      </c>
    </row>
    <row r="147" spans="1:18" x14ac:dyDescent="0.35">
      <c r="A147" s="3">
        <v>146</v>
      </c>
      <c r="B147" s="3">
        <v>14</v>
      </c>
      <c r="C147" s="3">
        <v>62</v>
      </c>
      <c r="D147" s="3" t="s">
        <v>34</v>
      </c>
      <c r="E147" s="16">
        <f t="shared" si="24"/>
        <v>14</v>
      </c>
      <c r="F147" s="16">
        <f t="shared" si="24"/>
        <v>62</v>
      </c>
      <c r="G147" s="9">
        <f t="shared" si="26"/>
        <v>42.8</v>
      </c>
      <c r="H147" s="9">
        <f t="shared" si="27"/>
        <v>42.8</v>
      </c>
      <c r="I147" s="9">
        <f t="shared" si="28"/>
        <v>42.8</v>
      </c>
      <c r="J147" s="9">
        <f t="shared" si="29"/>
        <v>42.8</v>
      </c>
      <c r="K147" s="9">
        <f t="shared" si="30"/>
        <v>42.8</v>
      </c>
      <c r="L147" s="9">
        <f t="shared" si="31"/>
        <v>42.8</v>
      </c>
      <c r="M147" s="9">
        <f t="shared" si="32"/>
        <v>42.8</v>
      </c>
      <c r="N147" s="9" t="str">
        <f t="shared" si="33"/>
        <v/>
      </c>
      <c r="O147" s="9" t="str">
        <f t="shared" si="34"/>
        <v/>
      </c>
      <c r="P147" s="9" t="str">
        <f t="shared" si="35"/>
        <v>CC</v>
      </c>
      <c r="Q147" s="9" t="str" cm="1">
        <f t="array" ref="Q147">IF(D147&lt;&gt;"",IF(D147&lt;&gt;"GR",IF(AND(D147&gt;=40,H147&gt;=30),_xlfn.IFS(H147&gt;=$AD$11,"AA",H147&gt;=$AC$11,"BA",H147&gt;=$AB$11,"BB",H147&gt;=$AA$11,"CB",H147&gt;=$Z$11,"CC",H147&gt;=$Y$11,"DC",H147&gt;=50,"DD"),IF(H147&gt;=$W$9,"FD","FF")),P147),"")</f>
        <v>CC</v>
      </c>
      <c r="R147" s="9">
        <f t="shared" si="25"/>
        <v>0</v>
      </c>
    </row>
    <row r="148" spans="1:18" x14ac:dyDescent="0.35">
      <c r="A148" s="3">
        <v>147</v>
      </c>
      <c r="B148" s="3">
        <v>29</v>
      </c>
      <c r="C148" s="3">
        <v>52</v>
      </c>
      <c r="D148" s="3" t="s">
        <v>34</v>
      </c>
      <c r="E148" s="16">
        <f t="shared" si="24"/>
        <v>29</v>
      </c>
      <c r="F148" s="16">
        <f t="shared" si="24"/>
        <v>52</v>
      </c>
      <c r="G148" s="9">
        <f t="shared" si="26"/>
        <v>42.8</v>
      </c>
      <c r="H148" s="9">
        <f t="shared" si="27"/>
        <v>42.8</v>
      </c>
      <c r="I148" s="9">
        <f t="shared" si="28"/>
        <v>42.8</v>
      </c>
      <c r="J148" s="9">
        <f t="shared" si="29"/>
        <v>42.8</v>
      </c>
      <c r="K148" s="9">
        <f t="shared" si="30"/>
        <v>42.8</v>
      </c>
      <c r="L148" s="9">
        <f t="shared" si="31"/>
        <v>42.8</v>
      </c>
      <c r="M148" s="9">
        <f t="shared" si="32"/>
        <v>42.8</v>
      </c>
      <c r="N148" s="9" t="str">
        <f t="shared" si="33"/>
        <v/>
      </c>
      <c r="O148" s="9" t="str">
        <f t="shared" si="34"/>
        <v/>
      </c>
      <c r="P148" s="9" t="str">
        <f t="shared" si="35"/>
        <v>CC</v>
      </c>
      <c r="Q148" s="9" t="str" cm="1">
        <f t="array" ref="Q148">IF(D148&lt;&gt;"",IF(D148&lt;&gt;"GR",IF(AND(D148&gt;=40,H148&gt;=30),_xlfn.IFS(H148&gt;=$AD$11,"AA",H148&gt;=$AC$11,"BA",H148&gt;=$AB$11,"BB",H148&gt;=$AA$11,"CB",H148&gt;=$Z$11,"CC",H148&gt;=$Y$11,"DC",H148&gt;=50,"DD"),IF(H148&gt;=$W$9,"FD","FF")),P148),"")</f>
        <v>CC</v>
      </c>
      <c r="R148" s="9">
        <f t="shared" si="25"/>
        <v>0</v>
      </c>
    </row>
    <row r="149" spans="1:18" x14ac:dyDescent="0.35">
      <c r="A149" s="3">
        <v>148</v>
      </c>
      <c r="B149" s="3">
        <v>24</v>
      </c>
      <c r="C149" s="3" t="s">
        <v>34</v>
      </c>
      <c r="D149" s="3">
        <v>55</v>
      </c>
      <c r="E149" s="16">
        <f t="shared" si="24"/>
        <v>24</v>
      </c>
      <c r="F149" s="16">
        <f t="shared" si="24"/>
        <v>0</v>
      </c>
      <c r="G149" s="9">
        <f t="shared" si="26"/>
        <v>9.6000000000000014</v>
      </c>
      <c r="H149" s="9">
        <f t="shared" si="27"/>
        <v>42.6</v>
      </c>
      <c r="I149" s="9" t="str">
        <f t="shared" si="28"/>
        <v/>
      </c>
      <c r="J149" s="9" t="str">
        <f t="shared" si="29"/>
        <v/>
      </c>
      <c r="K149" s="9" t="str">
        <f t="shared" si="30"/>
        <v/>
      </c>
      <c r="L149" s="9" t="str">
        <f t="shared" si="31"/>
        <v/>
      </c>
      <c r="M149" s="9" t="str">
        <f t="shared" si="32"/>
        <v/>
      </c>
      <c r="N149" s="9" t="str">
        <f t="shared" si="33"/>
        <v/>
      </c>
      <c r="O149" s="9" t="str">
        <f t="shared" si="34"/>
        <v/>
      </c>
      <c r="P149" s="9" t="str">
        <f t="shared" si="35"/>
        <v>FF</v>
      </c>
      <c r="Q149" s="9" t="str" cm="1">
        <f t="array" ref="Q149">IF(D149&lt;&gt;"",IF(D149&lt;&gt;"GR",IF(AND(D149&gt;=40,H149&gt;=30),_xlfn.IFS(H149&gt;=$AD$11,"AA",H149&gt;=$AC$11,"BA",H149&gt;=$AB$11,"BB",H149&gt;=$AA$11,"CB",H149&gt;=$Z$11,"CC",H149&gt;=$Y$11,"DC",H149&gt;=50,"DD"),IF(H149&gt;=$W$9,"FD","FF")),P149),"")</f>
        <v>CC</v>
      </c>
      <c r="R149" s="9">
        <f t="shared" si="25"/>
        <v>0</v>
      </c>
    </row>
    <row r="150" spans="1:18" x14ac:dyDescent="0.35">
      <c r="A150" s="3">
        <v>149</v>
      </c>
      <c r="B150" s="3">
        <v>18</v>
      </c>
      <c r="C150" s="3">
        <v>59</v>
      </c>
      <c r="D150" s="3" t="s">
        <v>34</v>
      </c>
      <c r="E150" s="16">
        <f t="shared" si="24"/>
        <v>18</v>
      </c>
      <c r="F150" s="16">
        <f t="shared" si="24"/>
        <v>59</v>
      </c>
      <c r="G150" s="9">
        <f t="shared" si="26"/>
        <v>42.6</v>
      </c>
      <c r="H150" s="9">
        <f t="shared" si="27"/>
        <v>42.6</v>
      </c>
      <c r="I150" s="9">
        <f t="shared" si="28"/>
        <v>42.6</v>
      </c>
      <c r="J150" s="9">
        <f t="shared" si="29"/>
        <v>42.6</v>
      </c>
      <c r="K150" s="9">
        <f t="shared" si="30"/>
        <v>42.6</v>
      </c>
      <c r="L150" s="9">
        <f t="shared" si="31"/>
        <v>42.6</v>
      </c>
      <c r="M150" s="9">
        <f t="shared" si="32"/>
        <v>42.6</v>
      </c>
      <c r="N150" s="9" t="str">
        <f t="shared" si="33"/>
        <v/>
      </c>
      <c r="O150" s="9" t="str">
        <f t="shared" si="34"/>
        <v/>
      </c>
      <c r="P150" s="9" t="str">
        <f t="shared" si="35"/>
        <v>CC</v>
      </c>
      <c r="Q150" s="9" t="str" cm="1">
        <f t="array" ref="Q150">IF(D150&lt;&gt;"",IF(D150&lt;&gt;"GR",IF(AND(D150&gt;=40,H150&gt;=30),_xlfn.IFS(H150&gt;=$AD$11,"AA",H150&gt;=$AC$11,"BA",H150&gt;=$AB$11,"BB",H150&gt;=$AA$11,"CB",H150&gt;=$Z$11,"CC",H150&gt;=$Y$11,"DC",H150&gt;=50,"DD"),IF(H150&gt;=$W$9,"FD","FF")),P150),"")</f>
        <v>CC</v>
      </c>
      <c r="R150" s="9">
        <f t="shared" si="25"/>
        <v>0</v>
      </c>
    </row>
    <row r="151" spans="1:18" x14ac:dyDescent="0.35">
      <c r="A151" s="3">
        <v>150</v>
      </c>
      <c r="B151" s="3">
        <v>46</v>
      </c>
      <c r="C151" s="3">
        <v>40</v>
      </c>
      <c r="D151" s="3" t="s">
        <v>34</v>
      </c>
      <c r="E151" s="16">
        <f t="shared" si="24"/>
        <v>46</v>
      </c>
      <c r="F151" s="16">
        <f t="shared" si="24"/>
        <v>40</v>
      </c>
      <c r="G151" s="9">
        <f t="shared" si="26"/>
        <v>42.400000000000006</v>
      </c>
      <c r="H151" s="9">
        <f t="shared" si="27"/>
        <v>42.400000000000006</v>
      </c>
      <c r="I151" s="9">
        <f t="shared" si="28"/>
        <v>42.400000000000006</v>
      </c>
      <c r="J151" s="9">
        <f t="shared" si="29"/>
        <v>42.400000000000006</v>
      </c>
      <c r="K151" s="9">
        <f t="shared" si="30"/>
        <v>42.400000000000006</v>
      </c>
      <c r="L151" s="9">
        <f t="shared" si="31"/>
        <v>42.400000000000006</v>
      </c>
      <c r="M151" s="9">
        <f t="shared" si="32"/>
        <v>42.400000000000006</v>
      </c>
      <c r="N151" s="9" t="str">
        <f t="shared" si="33"/>
        <v/>
      </c>
      <c r="O151" s="9" t="str">
        <f t="shared" si="34"/>
        <v/>
      </c>
      <c r="P151" s="9" t="str">
        <f t="shared" si="35"/>
        <v>CC</v>
      </c>
      <c r="Q151" s="9" t="str" cm="1">
        <f t="array" ref="Q151">IF(D151&lt;&gt;"",IF(D151&lt;&gt;"GR",IF(AND(D151&gt;=40,H151&gt;=30),_xlfn.IFS(H151&gt;=$AD$11,"AA",H151&gt;=$AC$11,"BA",H151&gt;=$AB$11,"BB",H151&gt;=$AA$11,"CB",H151&gt;=$Z$11,"CC",H151&gt;=$Y$11,"DC",H151&gt;=50,"DD"),IF(H151&gt;=$W$9,"FD","FF")),P151),"")</f>
        <v>CC</v>
      </c>
      <c r="R151" s="9">
        <f t="shared" si="25"/>
        <v>0</v>
      </c>
    </row>
    <row r="152" spans="1:18" x14ac:dyDescent="0.35">
      <c r="A152" s="3">
        <v>151</v>
      </c>
      <c r="B152" s="3">
        <v>28</v>
      </c>
      <c r="C152" s="3">
        <v>52</v>
      </c>
      <c r="D152" s="3" t="s">
        <v>34</v>
      </c>
      <c r="E152" s="16">
        <f t="shared" si="24"/>
        <v>28</v>
      </c>
      <c r="F152" s="16">
        <f t="shared" si="24"/>
        <v>52</v>
      </c>
      <c r="G152" s="9">
        <f t="shared" si="26"/>
        <v>42.4</v>
      </c>
      <c r="H152" s="9">
        <f t="shared" si="27"/>
        <v>42.4</v>
      </c>
      <c r="I152" s="9">
        <f t="shared" si="28"/>
        <v>42.4</v>
      </c>
      <c r="J152" s="9">
        <f t="shared" si="29"/>
        <v>42.4</v>
      </c>
      <c r="K152" s="9">
        <f t="shared" si="30"/>
        <v>42.4</v>
      </c>
      <c r="L152" s="9">
        <f t="shared" si="31"/>
        <v>42.4</v>
      </c>
      <c r="M152" s="9">
        <f t="shared" si="32"/>
        <v>42.4</v>
      </c>
      <c r="N152" s="9" t="str">
        <f t="shared" si="33"/>
        <v/>
      </c>
      <c r="O152" s="9" t="str">
        <f t="shared" si="34"/>
        <v/>
      </c>
      <c r="P152" s="9" t="str">
        <f t="shared" si="35"/>
        <v>CC</v>
      </c>
      <c r="Q152" s="9" t="str" cm="1">
        <f t="array" ref="Q152">IF(D152&lt;&gt;"",IF(D152&lt;&gt;"GR",IF(AND(D152&gt;=40,H152&gt;=30),_xlfn.IFS(H152&gt;=$AD$11,"AA",H152&gt;=$AC$11,"BA",H152&gt;=$AB$11,"BB",H152&gt;=$AA$11,"CB",H152&gt;=$Z$11,"CC",H152&gt;=$Y$11,"DC",H152&gt;=50,"DD"),IF(H152&gt;=$W$9,"FD","FF")),P152),"")</f>
        <v>CC</v>
      </c>
      <c r="R152" s="9">
        <f t="shared" si="25"/>
        <v>0</v>
      </c>
    </row>
    <row r="153" spans="1:18" x14ac:dyDescent="0.35">
      <c r="A153" s="3">
        <v>152</v>
      </c>
      <c r="B153" s="3">
        <v>35</v>
      </c>
      <c r="C153" s="3">
        <v>47</v>
      </c>
      <c r="D153" s="3" t="s">
        <v>34</v>
      </c>
      <c r="E153" s="16">
        <f t="shared" si="24"/>
        <v>35</v>
      </c>
      <c r="F153" s="16">
        <f t="shared" si="24"/>
        <v>47</v>
      </c>
      <c r="G153" s="9">
        <f t="shared" si="26"/>
        <v>42.2</v>
      </c>
      <c r="H153" s="9">
        <f t="shared" si="27"/>
        <v>42.2</v>
      </c>
      <c r="I153" s="9">
        <f t="shared" si="28"/>
        <v>42.2</v>
      </c>
      <c r="J153" s="9">
        <f t="shared" si="29"/>
        <v>42.2</v>
      </c>
      <c r="K153" s="9">
        <f t="shared" si="30"/>
        <v>42.2</v>
      </c>
      <c r="L153" s="9">
        <f t="shared" si="31"/>
        <v>42.2</v>
      </c>
      <c r="M153" s="9">
        <f t="shared" si="32"/>
        <v>42.2</v>
      </c>
      <c r="N153" s="9" t="str">
        <f t="shared" si="33"/>
        <v/>
      </c>
      <c r="O153" s="9" t="str">
        <f t="shared" si="34"/>
        <v/>
      </c>
      <c r="P153" s="9" t="str">
        <f t="shared" si="35"/>
        <v>CC</v>
      </c>
      <c r="Q153" s="9" t="str" cm="1">
        <f t="array" ref="Q153">IF(D153&lt;&gt;"",IF(D153&lt;&gt;"GR",IF(AND(D153&gt;=40,H153&gt;=30),_xlfn.IFS(H153&gt;=$AD$11,"AA",H153&gt;=$AC$11,"BA",H153&gt;=$AB$11,"BB",H153&gt;=$AA$11,"CB",H153&gt;=$Z$11,"CC",H153&gt;=$Y$11,"DC",H153&gt;=50,"DD"),IF(H153&gt;=$W$9,"FD","FF")),P153),"")</f>
        <v>CC</v>
      </c>
      <c r="R153" s="9">
        <f t="shared" si="25"/>
        <v>0</v>
      </c>
    </row>
    <row r="154" spans="1:18" x14ac:dyDescent="0.35">
      <c r="A154" s="3">
        <v>153</v>
      </c>
      <c r="B154" s="3">
        <v>23</v>
      </c>
      <c r="C154" s="3">
        <v>55</v>
      </c>
      <c r="D154" s="3" t="s">
        <v>34</v>
      </c>
      <c r="E154" s="16">
        <f t="shared" si="24"/>
        <v>23</v>
      </c>
      <c r="F154" s="16">
        <f t="shared" si="24"/>
        <v>55</v>
      </c>
      <c r="G154" s="9">
        <f t="shared" si="26"/>
        <v>42.2</v>
      </c>
      <c r="H154" s="9">
        <f t="shared" si="27"/>
        <v>42.2</v>
      </c>
      <c r="I154" s="9">
        <f t="shared" si="28"/>
        <v>42.2</v>
      </c>
      <c r="J154" s="9">
        <f t="shared" si="29"/>
        <v>42.2</v>
      </c>
      <c r="K154" s="9">
        <f t="shared" si="30"/>
        <v>42.2</v>
      </c>
      <c r="L154" s="9">
        <f t="shared" si="31"/>
        <v>42.2</v>
      </c>
      <c r="M154" s="9">
        <f t="shared" si="32"/>
        <v>42.2</v>
      </c>
      <c r="N154" s="9" t="str">
        <f t="shared" si="33"/>
        <v/>
      </c>
      <c r="O154" s="9" t="str">
        <f t="shared" si="34"/>
        <v/>
      </c>
      <c r="P154" s="9" t="str">
        <f t="shared" si="35"/>
        <v>CC</v>
      </c>
      <c r="Q154" s="9" t="str" cm="1">
        <f t="array" ref="Q154">IF(D154&lt;&gt;"",IF(D154&lt;&gt;"GR",IF(AND(D154&gt;=40,H154&gt;=30),_xlfn.IFS(H154&gt;=$AD$11,"AA",H154&gt;=$AC$11,"BA",H154&gt;=$AB$11,"BB",H154&gt;=$AA$11,"CB",H154&gt;=$Z$11,"CC",H154&gt;=$Y$11,"DC",H154&gt;=50,"DD"),IF(H154&gt;=$W$9,"FD","FF")),P154),"")</f>
        <v>CC</v>
      </c>
      <c r="R154" s="9">
        <f t="shared" si="25"/>
        <v>0</v>
      </c>
    </row>
    <row r="155" spans="1:18" x14ac:dyDescent="0.35">
      <c r="A155" s="3">
        <v>154</v>
      </c>
      <c r="B155" s="3">
        <v>23</v>
      </c>
      <c r="C155" s="3">
        <v>32</v>
      </c>
      <c r="D155" s="3">
        <v>55</v>
      </c>
      <c r="E155" s="16">
        <f t="shared" si="24"/>
        <v>23</v>
      </c>
      <c r="F155" s="16">
        <f t="shared" si="24"/>
        <v>32</v>
      </c>
      <c r="G155" s="9">
        <f t="shared" si="26"/>
        <v>28.4</v>
      </c>
      <c r="H155" s="9">
        <f t="shared" si="27"/>
        <v>42.2</v>
      </c>
      <c r="I155" s="9" t="str">
        <f t="shared" si="28"/>
        <v/>
      </c>
      <c r="J155" s="9" t="str">
        <f t="shared" si="29"/>
        <v/>
      </c>
      <c r="K155" s="9" t="str">
        <f t="shared" si="30"/>
        <v/>
      </c>
      <c r="L155" s="9" t="str">
        <f t="shared" si="31"/>
        <v/>
      </c>
      <c r="M155" s="9" t="str">
        <f t="shared" si="32"/>
        <v/>
      </c>
      <c r="N155" s="9" t="str">
        <f t="shared" si="33"/>
        <v/>
      </c>
      <c r="O155" s="9" t="str">
        <f t="shared" si="34"/>
        <v/>
      </c>
      <c r="P155" s="9" t="str">
        <f t="shared" si="35"/>
        <v>FD</v>
      </c>
      <c r="Q155" s="9" t="str" cm="1">
        <f t="array" ref="Q155">IF(D155&lt;&gt;"",IF(D155&lt;&gt;"GR",IF(AND(D155&gt;=40,H155&gt;=30),_xlfn.IFS(H155&gt;=$AD$11,"AA",H155&gt;=$AC$11,"BA",H155&gt;=$AB$11,"BB",H155&gt;=$AA$11,"CB",H155&gt;=$Z$11,"CC",H155&gt;=$Y$11,"DC",H155&gt;=50,"DD"),IF(H155&gt;=$W$9,"FD","FF")),P155),"")</f>
        <v>CC</v>
      </c>
      <c r="R155" s="9">
        <f t="shared" si="25"/>
        <v>0</v>
      </c>
    </row>
    <row r="156" spans="1:18" x14ac:dyDescent="0.35">
      <c r="A156" s="3">
        <v>155</v>
      </c>
      <c r="B156" s="3">
        <v>24</v>
      </c>
      <c r="C156" s="3">
        <v>54</v>
      </c>
      <c r="D156" s="3" t="s">
        <v>34</v>
      </c>
      <c r="E156" s="16">
        <f t="shared" si="24"/>
        <v>24</v>
      </c>
      <c r="F156" s="16">
        <f t="shared" si="24"/>
        <v>54</v>
      </c>
      <c r="G156" s="9">
        <f t="shared" si="26"/>
        <v>42</v>
      </c>
      <c r="H156" s="9">
        <f t="shared" si="27"/>
        <v>42</v>
      </c>
      <c r="I156" s="9">
        <f t="shared" si="28"/>
        <v>42</v>
      </c>
      <c r="J156" s="9">
        <f t="shared" si="29"/>
        <v>42</v>
      </c>
      <c r="K156" s="9">
        <f t="shared" si="30"/>
        <v>42</v>
      </c>
      <c r="L156" s="9">
        <f t="shared" si="31"/>
        <v>42</v>
      </c>
      <c r="M156" s="9">
        <f t="shared" si="32"/>
        <v>42</v>
      </c>
      <c r="N156" s="9" t="str">
        <f t="shared" si="33"/>
        <v/>
      </c>
      <c r="O156" s="9" t="str">
        <f t="shared" si="34"/>
        <v/>
      </c>
      <c r="P156" s="9" t="str">
        <f t="shared" si="35"/>
        <v>CC</v>
      </c>
      <c r="Q156" s="9" t="str" cm="1">
        <f t="array" ref="Q156">IF(D156&lt;&gt;"",IF(D156&lt;&gt;"GR",IF(AND(D156&gt;=40,H156&gt;=30),_xlfn.IFS(H156&gt;=$AD$11,"AA",H156&gt;=$AC$11,"BA",H156&gt;=$AB$11,"BB",H156&gt;=$AA$11,"CB",H156&gt;=$Z$11,"CC",H156&gt;=$Y$11,"DC",H156&gt;=50,"DD"),IF(H156&gt;=$W$9,"FD","FF")),P156),"")</f>
        <v>CC</v>
      </c>
      <c r="R156" s="9">
        <f t="shared" si="25"/>
        <v>0</v>
      </c>
    </row>
    <row r="157" spans="1:18" x14ac:dyDescent="0.35">
      <c r="A157" s="3">
        <v>156</v>
      </c>
      <c r="B157" s="3">
        <v>12</v>
      </c>
      <c r="C157" s="3">
        <v>23</v>
      </c>
      <c r="D157" s="3">
        <v>62</v>
      </c>
      <c r="E157" s="16">
        <f t="shared" si="24"/>
        <v>12</v>
      </c>
      <c r="F157" s="16">
        <f t="shared" si="24"/>
        <v>23</v>
      </c>
      <c r="G157" s="9">
        <f t="shared" si="26"/>
        <v>18.600000000000001</v>
      </c>
      <c r="H157" s="9">
        <f t="shared" si="27"/>
        <v>42</v>
      </c>
      <c r="I157" s="9" t="str">
        <f t="shared" si="28"/>
        <v/>
      </c>
      <c r="J157" s="9" t="str">
        <f t="shared" si="29"/>
        <v/>
      </c>
      <c r="K157" s="9" t="str">
        <f t="shared" si="30"/>
        <v/>
      </c>
      <c r="L157" s="9" t="str">
        <f t="shared" si="31"/>
        <v/>
      </c>
      <c r="M157" s="9" t="str">
        <f t="shared" si="32"/>
        <v/>
      </c>
      <c r="N157" s="9" t="str">
        <f t="shared" si="33"/>
        <v/>
      </c>
      <c r="O157" s="9" t="str">
        <f t="shared" si="34"/>
        <v/>
      </c>
      <c r="P157" s="9" t="str">
        <f t="shared" si="35"/>
        <v>FF</v>
      </c>
      <c r="Q157" s="9" t="str" cm="1">
        <f t="array" ref="Q157">IF(D157&lt;&gt;"",IF(D157&lt;&gt;"GR",IF(AND(D157&gt;=40,H157&gt;=30),_xlfn.IFS(H157&gt;=$AD$11,"AA",H157&gt;=$AC$11,"BA",H157&gt;=$AB$11,"BB",H157&gt;=$AA$11,"CB",H157&gt;=$Z$11,"CC",H157&gt;=$Y$11,"DC",H157&gt;=50,"DD"),IF(H157&gt;=$W$9,"FD","FF")),P157),"")</f>
        <v>CC</v>
      </c>
      <c r="R157" s="9">
        <f t="shared" si="25"/>
        <v>0</v>
      </c>
    </row>
    <row r="158" spans="1:18" x14ac:dyDescent="0.35">
      <c r="A158" s="3">
        <v>157</v>
      </c>
      <c r="B158" s="3">
        <v>19</v>
      </c>
      <c r="C158" s="3">
        <v>57</v>
      </c>
      <c r="D158" s="3" t="s">
        <v>34</v>
      </c>
      <c r="E158" s="16">
        <f t="shared" si="24"/>
        <v>19</v>
      </c>
      <c r="F158" s="16">
        <f t="shared" si="24"/>
        <v>57</v>
      </c>
      <c r="G158" s="9">
        <f t="shared" si="26"/>
        <v>41.8</v>
      </c>
      <c r="H158" s="9">
        <f t="shared" si="27"/>
        <v>41.8</v>
      </c>
      <c r="I158" s="9">
        <f t="shared" si="28"/>
        <v>41.8</v>
      </c>
      <c r="J158" s="9">
        <f t="shared" si="29"/>
        <v>41.8</v>
      </c>
      <c r="K158" s="9">
        <f t="shared" si="30"/>
        <v>41.8</v>
      </c>
      <c r="L158" s="9">
        <f t="shared" si="31"/>
        <v>41.8</v>
      </c>
      <c r="M158" s="9">
        <f t="shared" si="32"/>
        <v>41.8</v>
      </c>
      <c r="N158" s="9" t="str">
        <f t="shared" si="33"/>
        <v/>
      </c>
      <c r="O158" s="9" t="str">
        <f t="shared" si="34"/>
        <v/>
      </c>
      <c r="P158" s="9" t="str">
        <f t="shared" si="35"/>
        <v>CC</v>
      </c>
      <c r="Q158" s="9" t="str" cm="1">
        <f t="array" ref="Q158">IF(D158&lt;&gt;"",IF(D158&lt;&gt;"GR",IF(AND(D158&gt;=40,H158&gt;=30),_xlfn.IFS(H158&gt;=$AD$11,"AA",H158&gt;=$AC$11,"BA",H158&gt;=$AB$11,"BB",H158&gt;=$AA$11,"CB",H158&gt;=$Z$11,"CC",H158&gt;=$Y$11,"DC",H158&gt;=50,"DD"),IF(H158&gt;=$W$9,"FD","FF")),P158),"")</f>
        <v>CC</v>
      </c>
      <c r="R158" s="9">
        <f t="shared" si="25"/>
        <v>0</v>
      </c>
    </row>
    <row r="159" spans="1:18" x14ac:dyDescent="0.35">
      <c r="A159" s="3">
        <v>158</v>
      </c>
      <c r="B159" s="3">
        <v>25</v>
      </c>
      <c r="C159" s="3">
        <v>53</v>
      </c>
      <c r="D159" s="3" t="s">
        <v>34</v>
      </c>
      <c r="E159" s="16">
        <f t="shared" si="24"/>
        <v>25</v>
      </c>
      <c r="F159" s="16">
        <f t="shared" si="24"/>
        <v>53</v>
      </c>
      <c r="G159" s="9">
        <f t="shared" si="26"/>
        <v>41.8</v>
      </c>
      <c r="H159" s="9">
        <f t="shared" si="27"/>
        <v>41.8</v>
      </c>
      <c r="I159" s="9">
        <f t="shared" si="28"/>
        <v>41.8</v>
      </c>
      <c r="J159" s="9">
        <f t="shared" si="29"/>
        <v>41.8</v>
      </c>
      <c r="K159" s="9">
        <f t="shared" si="30"/>
        <v>41.8</v>
      </c>
      <c r="L159" s="9">
        <f t="shared" si="31"/>
        <v>41.8</v>
      </c>
      <c r="M159" s="9">
        <f t="shared" si="32"/>
        <v>41.8</v>
      </c>
      <c r="N159" s="9" t="str">
        <f t="shared" si="33"/>
        <v/>
      </c>
      <c r="O159" s="9" t="str">
        <f t="shared" si="34"/>
        <v/>
      </c>
      <c r="P159" s="9" t="str">
        <f t="shared" si="35"/>
        <v>CC</v>
      </c>
      <c r="Q159" s="9" t="str" cm="1">
        <f t="array" ref="Q159">IF(D159&lt;&gt;"",IF(D159&lt;&gt;"GR",IF(AND(D159&gt;=40,H159&gt;=30),_xlfn.IFS(H159&gt;=$AD$11,"AA",H159&gt;=$AC$11,"BA",H159&gt;=$AB$11,"BB",H159&gt;=$AA$11,"CB",H159&gt;=$Z$11,"CC",H159&gt;=$Y$11,"DC",H159&gt;=50,"DD"),IF(H159&gt;=$W$9,"FD","FF")),P159),"")</f>
        <v>CC</v>
      </c>
      <c r="R159" s="9">
        <f t="shared" si="25"/>
        <v>0</v>
      </c>
    </row>
    <row r="160" spans="1:18" x14ac:dyDescent="0.35">
      <c r="A160" s="3">
        <v>159</v>
      </c>
      <c r="B160" s="3">
        <v>5</v>
      </c>
      <c r="C160" s="3">
        <v>30</v>
      </c>
      <c r="D160" s="3">
        <v>66</v>
      </c>
      <c r="E160" s="16">
        <f t="shared" si="24"/>
        <v>5</v>
      </c>
      <c r="F160" s="16">
        <f t="shared" si="24"/>
        <v>30</v>
      </c>
      <c r="G160" s="9">
        <f t="shared" si="26"/>
        <v>20</v>
      </c>
      <c r="H160" s="9">
        <f t="shared" si="27"/>
        <v>41.6</v>
      </c>
      <c r="I160" s="9" t="str">
        <f t="shared" si="28"/>
        <v/>
      </c>
      <c r="J160" s="9" t="str">
        <f t="shared" si="29"/>
        <v/>
      </c>
      <c r="K160" s="9" t="str">
        <f t="shared" si="30"/>
        <v/>
      </c>
      <c r="L160" s="9" t="str">
        <f t="shared" si="31"/>
        <v/>
      </c>
      <c r="M160" s="9" t="str">
        <f t="shared" si="32"/>
        <v/>
      </c>
      <c r="N160" s="9" t="str">
        <f t="shared" si="33"/>
        <v/>
      </c>
      <c r="O160" s="9" t="str">
        <f t="shared" si="34"/>
        <v/>
      </c>
      <c r="P160" s="9" t="str">
        <f t="shared" si="35"/>
        <v>FD</v>
      </c>
      <c r="Q160" s="9" t="str" cm="1">
        <f t="array" ref="Q160">IF(D160&lt;&gt;"",IF(D160&lt;&gt;"GR",IF(AND(D160&gt;=40,H160&gt;=30),_xlfn.IFS(H160&gt;=$AD$11,"AA",H160&gt;=$AC$11,"BA",H160&gt;=$AB$11,"BB",H160&gt;=$AA$11,"CB",H160&gt;=$Z$11,"CC",H160&gt;=$Y$11,"DC",H160&gt;=50,"DD"),IF(H160&gt;=$W$9,"FD","FF")),P160),"")</f>
        <v>CC</v>
      </c>
      <c r="R160" s="9">
        <f t="shared" si="25"/>
        <v>0</v>
      </c>
    </row>
    <row r="161" spans="1:18" x14ac:dyDescent="0.35">
      <c r="A161" s="3">
        <v>160</v>
      </c>
      <c r="B161" s="3">
        <v>24</v>
      </c>
      <c r="C161" s="3">
        <v>53</v>
      </c>
      <c r="D161" s="3" t="s">
        <v>34</v>
      </c>
      <c r="E161" s="16">
        <f t="shared" si="24"/>
        <v>24</v>
      </c>
      <c r="F161" s="16">
        <f t="shared" si="24"/>
        <v>53</v>
      </c>
      <c r="G161" s="9">
        <f t="shared" si="26"/>
        <v>41.4</v>
      </c>
      <c r="H161" s="9">
        <f t="shared" si="27"/>
        <v>41.4</v>
      </c>
      <c r="I161" s="9">
        <f t="shared" si="28"/>
        <v>41.4</v>
      </c>
      <c r="J161" s="9">
        <f t="shared" si="29"/>
        <v>41.4</v>
      </c>
      <c r="K161" s="9">
        <f t="shared" si="30"/>
        <v>41.4</v>
      </c>
      <c r="L161" s="9">
        <f t="shared" si="31"/>
        <v>41.4</v>
      </c>
      <c r="M161" s="9">
        <f t="shared" si="32"/>
        <v>41.4</v>
      </c>
      <c r="N161" s="9" t="str">
        <f t="shared" si="33"/>
        <v/>
      </c>
      <c r="O161" s="9" t="str">
        <f t="shared" si="34"/>
        <v/>
      </c>
      <c r="P161" s="9" t="str">
        <f t="shared" si="35"/>
        <v>CC</v>
      </c>
      <c r="Q161" s="9" t="str" cm="1">
        <f t="array" ref="Q161">IF(D161&lt;&gt;"",IF(D161&lt;&gt;"GR",IF(AND(D161&gt;=40,H161&gt;=30),_xlfn.IFS(H161&gt;=$AD$11,"AA",H161&gt;=$AC$11,"BA",H161&gt;=$AB$11,"BB",H161&gt;=$AA$11,"CB",H161&gt;=$Z$11,"CC",H161&gt;=$Y$11,"DC",H161&gt;=50,"DD"),IF(H161&gt;=$W$9,"FD","FF")),P161),"")</f>
        <v>CC</v>
      </c>
      <c r="R161" s="9">
        <f t="shared" si="25"/>
        <v>0</v>
      </c>
    </row>
    <row r="162" spans="1:18" x14ac:dyDescent="0.35">
      <c r="A162" s="3">
        <v>161</v>
      </c>
      <c r="B162" s="3">
        <v>35</v>
      </c>
      <c r="C162" s="3">
        <v>45</v>
      </c>
      <c r="D162" s="3" t="s">
        <v>34</v>
      </c>
      <c r="E162" s="16">
        <f t="shared" si="24"/>
        <v>35</v>
      </c>
      <c r="F162" s="16">
        <f t="shared" si="24"/>
        <v>45</v>
      </c>
      <c r="G162" s="9">
        <f t="shared" si="26"/>
        <v>41</v>
      </c>
      <c r="H162" s="9">
        <f t="shared" si="27"/>
        <v>41</v>
      </c>
      <c r="I162" s="9">
        <f t="shared" si="28"/>
        <v>41</v>
      </c>
      <c r="J162" s="9">
        <f t="shared" si="29"/>
        <v>41</v>
      </c>
      <c r="K162" s="9">
        <f t="shared" si="30"/>
        <v>41</v>
      </c>
      <c r="L162" s="9">
        <f t="shared" si="31"/>
        <v>41</v>
      </c>
      <c r="M162" s="9">
        <f t="shared" si="32"/>
        <v>41</v>
      </c>
      <c r="N162" s="9" t="str">
        <f t="shared" si="33"/>
        <v/>
      </c>
      <c r="O162" s="9" t="str">
        <f t="shared" si="34"/>
        <v/>
      </c>
      <c r="P162" s="9" t="str">
        <f t="shared" si="35"/>
        <v>CC</v>
      </c>
      <c r="Q162" s="9" t="str" cm="1">
        <f t="array" ref="Q162">IF(D162&lt;&gt;"",IF(D162&lt;&gt;"GR",IF(AND(D162&gt;=40,H162&gt;=30),_xlfn.IFS(H162&gt;=$AD$11,"AA",H162&gt;=$AC$11,"BA",H162&gt;=$AB$11,"BB",H162&gt;=$AA$11,"CB",H162&gt;=$Z$11,"CC",H162&gt;=$Y$11,"DC",H162&gt;=50,"DD"),IF(H162&gt;=$W$9,"FD","FF")),P162),"")</f>
        <v>CC</v>
      </c>
      <c r="R162" s="9">
        <f t="shared" si="25"/>
        <v>0</v>
      </c>
    </row>
    <row r="163" spans="1:18" x14ac:dyDescent="0.35">
      <c r="A163" s="3">
        <v>162</v>
      </c>
      <c r="B163" s="3">
        <v>5</v>
      </c>
      <c r="C163" s="3" t="s">
        <v>34</v>
      </c>
      <c r="D163" s="3">
        <v>65</v>
      </c>
      <c r="E163" s="16">
        <f t="shared" si="24"/>
        <v>5</v>
      </c>
      <c r="F163" s="16">
        <f t="shared" si="24"/>
        <v>0</v>
      </c>
      <c r="G163" s="9">
        <f t="shared" si="26"/>
        <v>2</v>
      </c>
      <c r="H163" s="9">
        <f t="shared" si="27"/>
        <v>41</v>
      </c>
      <c r="I163" s="9" t="str">
        <f t="shared" si="28"/>
        <v/>
      </c>
      <c r="J163" s="9" t="str">
        <f t="shared" si="29"/>
        <v/>
      </c>
      <c r="K163" s="9" t="str">
        <f t="shared" si="30"/>
        <v/>
      </c>
      <c r="L163" s="9" t="str">
        <f t="shared" si="31"/>
        <v/>
      </c>
      <c r="M163" s="9" t="str">
        <f t="shared" si="32"/>
        <v/>
      </c>
      <c r="N163" s="9" t="str">
        <f t="shared" si="33"/>
        <v/>
      </c>
      <c r="O163" s="9" t="str">
        <f t="shared" si="34"/>
        <v/>
      </c>
      <c r="P163" s="9" t="str">
        <f t="shared" si="35"/>
        <v>FF</v>
      </c>
      <c r="Q163" s="9" t="str" cm="1">
        <f t="array" ref="Q163">IF(D163&lt;&gt;"",IF(D163&lt;&gt;"GR",IF(AND(D163&gt;=40,H163&gt;=30),_xlfn.IFS(H163&gt;=$AD$11,"AA",H163&gt;=$AC$11,"BA",H163&gt;=$AB$11,"BB",H163&gt;=$AA$11,"CB",H163&gt;=$Z$11,"CC",H163&gt;=$Y$11,"DC",H163&gt;=50,"DD"),IF(H163&gt;=$W$9,"FD","FF")),P163),"")</f>
        <v>CC</v>
      </c>
      <c r="R163" s="9">
        <f t="shared" si="25"/>
        <v>0</v>
      </c>
    </row>
    <row r="164" spans="1:18" x14ac:dyDescent="0.35">
      <c r="A164" s="3">
        <v>163</v>
      </c>
      <c r="B164" s="3">
        <v>35</v>
      </c>
      <c r="C164" s="3">
        <v>45</v>
      </c>
      <c r="D164" s="3" t="s">
        <v>34</v>
      </c>
      <c r="E164" s="16">
        <f t="shared" si="24"/>
        <v>35</v>
      </c>
      <c r="F164" s="16">
        <f t="shared" si="24"/>
        <v>45</v>
      </c>
      <c r="G164" s="9">
        <f t="shared" si="26"/>
        <v>41</v>
      </c>
      <c r="H164" s="9">
        <f t="shared" si="27"/>
        <v>41</v>
      </c>
      <c r="I164" s="9">
        <f t="shared" si="28"/>
        <v>41</v>
      </c>
      <c r="J164" s="9">
        <f t="shared" si="29"/>
        <v>41</v>
      </c>
      <c r="K164" s="9">
        <f t="shared" si="30"/>
        <v>41</v>
      </c>
      <c r="L164" s="9">
        <f t="shared" si="31"/>
        <v>41</v>
      </c>
      <c r="M164" s="9">
        <f t="shared" si="32"/>
        <v>41</v>
      </c>
      <c r="N164" s="9" t="str">
        <f t="shared" si="33"/>
        <v/>
      </c>
      <c r="O164" s="9" t="str">
        <f t="shared" si="34"/>
        <v/>
      </c>
      <c r="P164" s="9" t="str">
        <f t="shared" si="35"/>
        <v>CC</v>
      </c>
      <c r="Q164" s="9" t="str" cm="1">
        <f t="array" ref="Q164">IF(D164&lt;&gt;"",IF(D164&lt;&gt;"GR",IF(AND(D164&gt;=40,H164&gt;=30),_xlfn.IFS(H164&gt;=$AD$11,"AA",H164&gt;=$AC$11,"BA",H164&gt;=$AB$11,"BB",H164&gt;=$AA$11,"CB",H164&gt;=$Z$11,"CC",H164&gt;=$Y$11,"DC",H164&gt;=50,"DD"),IF(H164&gt;=$W$9,"FD","FF")),P164),"")</f>
        <v>CC</v>
      </c>
      <c r="R164" s="9">
        <f t="shared" si="25"/>
        <v>0</v>
      </c>
    </row>
    <row r="165" spans="1:18" x14ac:dyDescent="0.35">
      <c r="A165" s="3">
        <v>164</v>
      </c>
      <c r="B165" s="3">
        <v>23</v>
      </c>
      <c r="C165" s="3">
        <v>53</v>
      </c>
      <c r="D165" s="3" t="s">
        <v>34</v>
      </c>
      <c r="E165" s="16">
        <f t="shared" si="24"/>
        <v>23</v>
      </c>
      <c r="F165" s="16">
        <f t="shared" si="24"/>
        <v>53</v>
      </c>
      <c r="G165" s="9">
        <f t="shared" si="26"/>
        <v>41</v>
      </c>
      <c r="H165" s="9">
        <f t="shared" si="27"/>
        <v>41</v>
      </c>
      <c r="I165" s="9">
        <f t="shared" si="28"/>
        <v>41</v>
      </c>
      <c r="J165" s="9">
        <f t="shared" si="29"/>
        <v>41</v>
      </c>
      <c r="K165" s="9">
        <f t="shared" si="30"/>
        <v>41</v>
      </c>
      <c r="L165" s="9">
        <f t="shared" si="31"/>
        <v>41</v>
      </c>
      <c r="M165" s="9">
        <f t="shared" si="32"/>
        <v>41</v>
      </c>
      <c r="N165" s="9" t="str">
        <f t="shared" si="33"/>
        <v/>
      </c>
      <c r="O165" s="9" t="str">
        <f t="shared" si="34"/>
        <v/>
      </c>
      <c r="P165" s="9" t="str">
        <f t="shared" si="35"/>
        <v>CC</v>
      </c>
      <c r="Q165" s="9" t="str" cm="1">
        <f t="array" ref="Q165">IF(D165&lt;&gt;"",IF(D165&lt;&gt;"GR",IF(AND(D165&gt;=40,H165&gt;=30),_xlfn.IFS(H165&gt;=$AD$11,"AA",H165&gt;=$AC$11,"BA",H165&gt;=$AB$11,"BB",H165&gt;=$AA$11,"CB",H165&gt;=$Z$11,"CC",H165&gt;=$Y$11,"DC",H165&gt;=50,"DD"),IF(H165&gt;=$W$9,"FD","FF")),P165),"")</f>
        <v>CC</v>
      </c>
      <c r="R165" s="9">
        <f t="shared" si="25"/>
        <v>0</v>
      </c>
    </row>
    <row r="166" spans="1:18" x14ac:dyDescent="0.35">
      <c r="A166" s="3">
        <v>165</v>
      </c>
      <c r="B166" s="3">
        <v>27</v>
      </c>
      <c r="C166" s="3">
        <v>27</v>
      </c>
      <c r="D166" s="3">
        <v>50</v>
      </c>
      <c r="E166" s="16">
        <f t="shared" si="24"/>
        <v>27</v>
      </c>
      <c r="F166" s="16">
        <f t="shared" si="24"/>
        <v>27</v>
      </c>
      <c r="G166" s="9">
        <f t="shared" si="26"/>
        <v>27</v>
      </c>
      <c r="H166" s="9">
        <f t="shared" si="27"/>
        <v>40.799999999999997</v>
      </c>
      <c r="I166" s="9" t="str">
        <f t="shared" si="28"/>
        <v/>
      </c>
      <c r="J166" s="9" t="str">
        <f t="shared" si="29"/>
        <v/>
      </c>
      <c r="K166" s="9" t="str">
        <f t="shared" si="30"/>
        <v/>
      </c>
      <c r="L166" s="9" t="str">
        <f t="shared" si="31"/>
        <v/>
      </c>
      <c r="M166" s="9" t="str">
        <f t="shared" si="32"/>
        <v/>
      </c>
      <c r="N166" s="9" t="str">
        <f t="shared" si="33"/>
        <v/>
      </c>
      <c r="O166" s="9" t="str">
        <f t="shared" si="34"/>
        <v/>
      </c>
      <c r="P166" s="9" t="str">
        <f t="shared" si="35"/>
        <v>FD</v>
      </c>
      <c r="Q166" s="9" t="str" cm="1">
        <f t="array" ref="Q166">IF(D166&lt;&gt;"",IF(D166&lt;&gt;"GR",IF(AND(D166&gt;=40,H166&gt;=30),_xlfn.IFS(H166&gt;=$AD$11,"AA",H166&gt;=$AC$11,"BA",H166&gt;=$AB$11,"BB",H166&gt;=$AA$11,"CB",H166&gt;=$Z$11,"CC",H166&gt;=$Y$11,"DC",H166&gt;=50,"DD"),IF(H166&gt;=$W$9,"FD","FF")),P166),"")</f>
        <v>CC</v>
      </c>
      <c r="R166" s="9">
        <f t="shared" si="25"/>
        <v>0</v>
      </c>
    </row>
    <row r="167" spans="1:18" x14ac:dyDescent="0.35">
      <c r="A167" s="3">
        <v>166</v>
      </c>
      <c r="B167" s="3">
        <v>33</v>
      </c>
      <c r="C167" s="3">
        <v>45</v>
      </c>
      <c r="D167" s="3" t="s">
        <v>34</v>
      </c>
      <c r="E167" s="16">
        <f t="shared" si="24"/>
        <v>33</v>
      </c>
      <c r="F167" s="16">
        <f t="shared" si="24"/>
        <v>45</v>
      </c>
      <c r="G167" s="9">
        <f t="shared" si="26"/>
        <v>40.200000000000003</v>
      </c>
      <c r="H167" s="9">
        <f t="shared" si="27"/>
        <v>40.200000000000003</v>
      </c>
      <c r="I167" s="9">
        <f t="shared" si="28"/>
        <v>40.200000000000003</v>
      </c>
      <c r="J167" s="9">
        <f t="shared" si="29"/>
        <v>40.200000000000003</v>
      </c>
      <c r="K167" s="9">
        <f t="shared" si="30"/>
        <v>40.200000000000003</v>
      </c>
      <c r="L167" s="9">
        <f t="shared" si="31"/>
        <v>40.200000000000003</v>
      </c>
      <c r="M167" s="9">
        <f t="shared" si="32"/>
        <v>40.200000000000003</v>
      </c>
      <c r="N167" s="9" t="str">
        <f t="shared" si="33"/>
        <v/>
      </c>
      <c r="O167" s="9" t="str">
        <f t="shared" si="34"/>
        <v/>
      </c>
      <c r="P167" s="9" t="str">
        <f t="shared" si="35"/>
        <v>CC</v>
      </c>
      <c r="Q167" s="9" t="str" cm="1">
        <f t="array" ref="Q167">IF(D167&lt;&gt;"",IF(D167&lt;&gt;"GR",IF(AND(D167&gt;=40,H167&gt;=30),_xlfn.IFS(H167&gt;=$AD$11,"AA",H167&gt;=$AC$11,"BA",H167&gt;=$AB$11,"BB",H167&gt;=$AA$11,"CB",H167&gt;=$Z$11,"CC",H167&gt;=$Y$11,"DC",H167&gt;=50,"DD"),IF(H167&gt;=$W$9,"FD","FF")),P167),"")</f>
        <v>CC</v>
      </c>
      <c r="R167" s="9">
        <f t="shared" si="25"/>
        <v>0</v>
      </c>
    </row>
    <row r="168" spans="1:18" x14ac:dyDescent="0.35">
      <c r="A168" s="3">
        <v>167</v>
      </c>
      <c r="B168" s="3">
        <v>18</v>
      </c>
      <c r="C168" s="3">
        <v>55</v>
      </c>
      <c r="D168" s="3" t="s">
        <v>34</v>
      </c>
      <c r="E168" s="16">
        <f t="shared" si="24"/>
        <v>18</v>
      </c>
      <c r="F168" s="16">
        <f t="shared" si="24"/>
        <v>55</v>
      </c>
      <c r="G168" s="9">
        <f t="shared" si="26"/>
        <v>40.200000000000003</v>
      </c>
      <c r="H168" s="9">
        <f t="shared" si="27"/>
        <v>40.200000000000003</v>
      </c>
      <c r="I168" s="9">
        <f t="shared" si="28"/>
        <v>40.200000000000003</v>
      </c>
      <c r="J168" s="9">
        <f t="shared" si="29"/>
        <v>40.200000000000003</v>
      </c>
      <c r="K168" s="9">
        <f t="shared" si="30"/>
        <v>40.200000000000003</v>
      </c>
      <c r="L168" s="9">
        <f t="shared" si="31"/>
        <v>40.200000000000003</v>
      </c>
      <c r="M168" s="9">
        <f t="shared" si="32"/>
        <v>40.200000000000003</v>
      </c>
      <c r="N168" s="9" t="str">
        <f t="shared" si="33"/>
        <v/>
      </c>
      <c r="O168" s="9" t="str">
        <f t="shared" si="34"/>
        <v/>
      </c>
      <c r="P168" s="9" t="str">
        <f t="shared" si="35"/>
        <v>CC</v>
      </c>
      <c r="Q168" s="9" t="str" cm="1">
        <f t="array" ref="Q168">IF(D168&lt;&gt;"",IF(D168&lt;&gt;"GR",IF(AND(D168&gt;=40,H168&gt;=30),_xlfn.IFS(H168&gt;=$AD$11,"AA",H168&gt;=$AC$11,"BA",H168&gt;=$AB$11,"BB",H168&gt;=$AA$11,"CB",H168&gt;=$Z$11,"CC",H168&gt;=$Y$11,"DC",H168&gt;=50,"DD"),IF(H168&gt;=$W$9,"FD","FF")),P168),"")</f>
        <v>CC</v>
      </c>
      <c r="R168" s="9">
        <f t="shared" si="25"/>
        <v>0</v>
      </c>
    </row>
    <row r="169" spans="1:18" x14ac:dyDescent="0.35">
      <c r="A169" s="3">
        <v>168</v>
      </c>
      <c r="B169" s="3">
        <v>18</v>
      </c>
      <c r="C169" s="3">
        <v>32</v>
      </c>
      <c r="D169" s="3">
        <v>55</v>
      </c>
      <c r="E169" s="16">
        <f t="shared" si="24"/>
        <v>18</v>
      </c>
      <c r="F169" s="16">
        <f t="shared" si="24"/>
        <v>32</v>
      </c>
      <c r="G169" s="9">
        <f t="shared" si="26"/>
        <v>26.4</v>
      </c>
      <c r="H169" s="9">
        <f t="shared" si="27"/>
        <v>40.200000000000003</v>
      </c>
      <c r="I169" s="9" t="str">
        <f t="shared" si="28"/>
        <v/>
      </c>
      <c r="J169" s="9" t="str">
        <f t="shared" si="29"/>
        <v/>
      </c>
      <c r="K169" s="9" t="str">
        <f t="shared" si="30"/>
        <v/>
      </c>
      <c r="L169" s="9" t="str">
        <f t="shared" si="31"/>
        <v/>
      </c>
      <c r="M169" s="9" t="str">
        <f t="shared" si="32"/>
        <v/>
      </c>
      <c r="N169" s="9" t="str">
        <f t="shared" si="33"/>
        <v/>
      </c>
      <c r="O169" s="9" t="str">
        <f t="shared" si="34"/>
        <v/>
      </c>
      <c r="P169" s="9" t="str">
        <f t="shared" si="35"/>
        <v>FD</v>
      </c>
      <c r="Q169" s="9" t="str" cm="1">
        <f t="array" ref="Q169">IF(D169&lt;&gt;"",IF(D169&lt;&gt;"GR",IF(AND(D169&gt;=40,H169&gt;=30),_xlfn.IFS(H169&gt;=$AD$11,"AA",H169&gt;=$AC$11,"BA",H169&gt;=$AB$11,"BB",H169&gt;=$AA$11,"CB",H169&gt;=$Z$11,"CC",H169&gt;=$Y$11,"DC",H169&gt;=50,"DD"),IF(H169&gt;=$W$9,"FD","FF")),P169),"")</f>
        <v>CC</v>
      </c>
      <c r="R169" s="9">
        <f t="shared" si="25"/>
        <v>0</v>
      </c>
    </row>
    <row r="170" spans="1:18" x14ac:dyDescent="0.35">
      <c r="A170" s="3">
        <v>169</v>
      </c>
      <c r="B170" s="3">
        <v>25</v>
      </c>
      <c r="C170" s="3">
        <v>30</v>
      </c>
      <c r="D170" s="3">
        <v>50</v>
      </c>
      <c r="E170" s="16">
        <f t="shared" si="24"/>
        <v>25</v>
      </c>
      <c r="F170" s="16">
        <f t="shared" si="24"/>
        <v>30</v>
      </c>
      <c r="G170" s="9">
        <f t="shared" si="26"/>
        <v>28</v>
      </c>
      <c r="H170" s="9">
        <f t="shared" si="27"/>
        <v>40</v>
      </c>
      <c r="I170" s="9" t="str">
        <f t="shared" si="28"/>
        <v/>
      </c>
      <c r="J170" s="9" t="str">
        <f t="shared" si="29"/>
        <v/>
      </c>
      <c r="K170" s="9" t="str">
        <f t="shared" si="30"/>
        <v/>
      </c>
      <c r="L170" s="9" t="str">
        <f t="shared" si="31"/>
        <v/>
      </c>
      <c r="M170" s="9" t="str">
        <f t="shared" si="32"/>
        <v/>
      </c>
      <c r="N170" s="9" t="str">
        <f t="shared" si="33"/>
        <v/>
      </c>
      <c r="O170" s="9" t="str">
        <f t="shared" si="34"/>
        <v/>
      </c>
      <c r="P170" s="9" t="str">
        <f t="shared" si="35"/>
        <v>FD</v>
      </c>
      <c r="Q170" s="9" t="str" cm="1">
        <f t="array" ref="Q170">IF(D170&lt;&gt;"",IF(D170&lt;&gt;"GR",IF(AND(D170&gt;=40,H170&gt;=30),_xlfn.IFS(H170&gt;=$AD$11,"AA",H170&gt;=$AC$11,"BA",H170&gt;=$AB$11,"BB",H170&gt;=$AA$11,"CB",H170&gt;=$Z$11,"CC",H170&gt;=$Y$11,"DC",H170&gt;=50,"DD"),IF(H170&gt;=$W$9,"FD","FF")),P170),"")</f>
        <v>DC</v>
      </c>
      <c r="R170" s="9">
        <f t="shared" si="25"/>
        <v>0</v>
      </c>
    </row>
    <row r="171" spans="1:18" x14ac:dyDescent="0.35">
      <c r="A171" s="3">
        <v>170</v>
      </c>
      <c r="B171" s="3">
        <v>13</v>
      </c>
      <c r="C171" s="3">
        <v>20</v>
      </c>
      <c r="D171" s="3">
        <v>58</v>
      </c>
      <c r="E171" s="16">
        <f t="shared" si="24"/>
        <v>13</v>
      </c>
      <c r="F171" s="16">
        <f t="shared" si="24"/>
        <v>20</v>
      </c>
      <c r="G171" s="9">
        <f t="shared" si="26"/>
        <v>17.2</v>
      </c>
      <c r="H171" s="9">
        <f t="shared" si="27"/>
        <v>40</v>
      </c>
      <c r="I171" s="9" t="str">
        <f t="shared" si="28"/>
        <v/>
      </c>
      <c r="J171" s="9" t="str">
        <f t="shared" si="29"/>
        <v/>
      </c>
      <c r="K171" s="9" t="str">
        <f t="shared" si="30"/>
        <v/>
      </c>
      <c r="L171" s="9" t="str">
        <f t="shared" si="31"/>
        <v/>
      </c>
      <c r="M171" s="9" t="str">
        <f t="shared" si="32"/>
        <v/>
      </c>
      <c r="N171" s="9" t="str">
        <f t="shared" si="33"/>
        <v/>
      </c>
      <c r="O171" s="9" t="str">
        <f t="shared" si="34"/>
        <v/>
      </c>
      <c r="P171" s="9" t="str">
        <f t="shared" si="35"/>
        <v>FF</v>
      </c>
      <c r="Q171" s="9" t="str" cm="1">
        <f t="array" ref="Q171">IF(D171&lt;&gt;"",IF(D171&lt;&gt;"GR",IF(AND(D171&gt;=40,H171&gt;=30),_xlfn.IFS(H171&gt;=$AD$11,"AA",H171&gt;=$AC$11,"BA",H171&gt;=$AB$11,"BB",H171&gt;=$AA$11,"CB",H171&gt;=$Z$11,"CC",H171&gt;=$Y$11,"DC",H171&gt;=50,"DD"),IF(H171&gt;=$W$9,"FD","FF")),P171),"")</f>
        <v>DC</v>
      </c>
      <c r="R171" s="9">
        <f t="shared" si="25"/>
        <v>0</v>
      </c>
    </row>
    <row r="172" spans="1:18" x14ac:dyDescent="0.35">
      <c r="A172" s="3">
        <v>171</v>
      </c>
      <c r="B172" s="3">
        <v>29</v>
      </c>
      <c r="C172" s="3">
        <v>47</v>
      </c>
      <c r="D172" s="3" t="s">
        <v>34</v>
      </c>
      <c r="E172" s="16">
        <f t="shared" si="24"/>
        <v>29</v>
      </c>
      <c r="F172" s="16">
        <f t="shared" si="24"/>
        <v>47</v>
      </c>
      <c r="G172" s="9">
        <f t="shared" si="26"/>
        <v>39.799999999999997</v>
      </c>
      <c r="H172" s="9">
        <f t="shared" si="27"/>
        <v>39.799999999999997</v>
      </c>
      <c r="I172" s="9">
        <f t="shared" si="28"/>
        <v>39.799999999999997</v>
      </c>
      <c r="J172" s="9">
        <f t="shared" si="29"/>
        <v>39.799999999999997</v>
      </c>
      <c r="K172" s="9">
        <f t="shared" si="30"/>
        <v>39.799999999999997</v>
      </c>
      <c r="L172" s="9">
        <f t="shared" si="31"/>
        <v>39.799999999999997</v>
      </c>
      <c r="M172" s="9">
        <f t="shared" si="32"/>
        <v>39.799999999999997</v>
      </c>
      <c r="N172" s="9">
        <f t="shared" si="33"/>
        <v>39.799999999999997</v>
      </c>
      <c r="O172" s="9" t="str">
        <f t="shared" si="34"/>
        <v/>
      </c>
      <c r="P172" s="9" t="str">
        <f t="shared" si="35"/>
        <v>DC</v>
      </c>
      <c r="Q172" s="9" t="str" cm="1">
        <f t="array" ref="Q172">IF(D172&lt;&gt;"",IF(D172&lt;&gt;"GR",IF(AND(D172&gt;=40,H172&gt;=30),_xlfn.IFS(H172&gt;=$AD$11,"AA",H172&gt;=$AC$11,"BA",H172&gt;=$AB$11,"BB",H172&gt;=$AA$11,"CB",H172&gt;=$Z$11,"CC",H172&gt;=$Y$11,"DC",H172&gt;=50,"DD"),IF(H172&gt;=$W$9,"FD","FF")),P172),"")</f>
        <v>DC</v>
      </c>
      <c r="R172" s="9">
        <f t="shared" si="25"/>
        <v>0</v>
      </c>
    </row>
    <row r="173" spans="1:18" x14ac:dyDescent="0.35">
      <c r="A173" s="3">
        <v>172</v>
      </c>
      <c r="B173" s="3">
        <v>17</v>
      </c>
      <c r="C173" s="3">
        <v>55</v>
      </c>
      <c r="D173" s="3" t="s">
        <v>34</v>
      </c>
      <c r="E173" s="16">
        <f t="shared" si="24"/>
        <v>17</v>
      </c>
      <c r="F173" s="16">
        <f t="shared" si="24"/>
        <v>55</v>
      </c>
      <c r="G173" s="9">
        <f t="shared" si="26"/>
        <v>39.799999999999997</v>
      </c>
      <c r="H173" s="9">
        <f t="shared" si="27"/>
        <v>39.799999999999997</v>
      </c>
      <c r="I173" s="9">
        <f t="shared" si="28"/>
        <v>39.799999999999997</v>
      </c>
      <c r="J173" s="9">
        <f t="shared" si="29"/>
        <v>39.799999999999997</v>
      </c>
      <c r="K173" s="9">
        <f t="shared" si="30"/>
        <v>39.799999999999997</v>
      </c>
      <c r="L173" s="9">
        <f t="shared" si="31"/>
        <v>39.799999999999997</v>
      </c>
      <c r="M173" s="9">
        <f t="shared" si="32"/>
        <v>39.799999999999997</v>
      </c>
      <c r="N173" s="9">
        <f t="shared" si="33"/>
        <v>39.799999999999997</v>
      </c>
      <c r="O173" s="9" t="str">
        <f t="shared" si="34"/>
        <v/>
      </c>
      <c r="P173" s="9" t="str">
        <f t="shared" si="35"/>
        <v>DC</v>
      </c>
      <c r="Q173" s="9" t="str" cm="1">
        <f t="array" ref="Q173">IF(D173&lt;&gt;"",IF(D173&lt;&gt;"GR",IF(AND(D173&gt;=40,H173&gt;=30),_xlfn.IFS(H173&gt;=$AD$11,"AA",H173&gt;=$AC$11,"BA",H173&gt;=$AB$11,"BB",H173&gt;=$AA$11,"CB",H173&gt;=$Z$11,"CC",H173&gt;=$Y$11,"DC",H173&gt;=50,"DD"),IF(H173&gt;=$W$9,"FD","FF")),P173),"")</f>
        <v>DC</v>
      </c>
      <c r="R173" s="9">
        <f t="shared" si="25"/>
        <v>0</v>
      </c>
    </row>
    <row r="174" spans="1:18" x14ac:dyDescent="0.35">
      <c r="A174" s="3">
        <v>173</v>
      </c>
      <c r="B174" s="3">
        <v>35</v>
      </c>
      <c r="C174" s="3">
        <v>28</v>
      </c>
      <c r="D174" s="3">
        <v>43</v>
      </c>
      <c r="E174" s="16">
        <f t="shared" si="24"/>
        <v>35</v>
      </c>
      <c r="F174" s="16">
        <f t="shared" si="24"/>
        <v>28</v>
      </c>
      <c r="G174" s="9">
        <f t="shared" si="26"/>
        <v>30.8</v>
      </c>
      <c r="H174" s="9">
        <f t="shared" si="27"/>
        <v>39.799999999999997</v>
      </c>
      <c r="I174" s="9" t="str">
        <f t="shared" si="28"/>
        <v/>
      </c>
      <c r="J174" s="9" t="str">
        <f t="shared" si="29"/>
        <v/>
      </c>
      <c r="K174" s="9" t="str">
        <f t="shared" si="30"/>
        <v/>
      </c>
      <c r="L174" s="9" t="str">
        <f t="shared" si="31"/>
        <v/>
      </c>
      <c r="M174" s="9" t="str">
        <f t="shared" si="32"/>
        <v/>
      </c>
      <c r="N174" s="9" t="str">
        <f t="shared" si="33"/>
        <v/>
      </c>
      <c r="O174" s="9" t="str">
        <f t="shared" si="34"/>
        <v/>
      </c>
      <c r="P174" s="9" t="str">
        <f t="shared" si="35"/>
        <v>FD</v>
      </c>
      <c r="Q174" s="9" t="str" cm="1">
        <f t="array" ref="Q174">IF(D174&lt;&gt;"",IF(D174&lt;&gt;"GR",IF(AND(D174&gt;=40,H174&gt;=30),_xlfn.IFS(H174&gt;=$AD$11,"AA",H174&gt;=$AC$11,"BA",H174&gt;=$AB$11,"BB",H174&gt;=$AA$11,"CB",H174&gt;=$Z$11,"CC",H174&gt;=$Y$11,"DC",H174&gt;=50,"DD"),IF(H174&gt;=$W$9,"FD","FF")),P174),"")</f>
        <v>DC</v>
      </c>
      <c r="R174" s="9">
        <f t="shared" si="25"/>
        <v>0</v>
      </c>
    </row>
    <row r="175" spans="1:18" x14ac:dyDescent="0.35">
      <c r="A175" s="3">
        <v>174</v>
      </c>
      <c r="B175" s="3">
        <v>9</v>
      </c>
      <c r="C175" s="3">
        <v>28</v>
      </c>
      <c r="D175" s="3">
        <v>60</v>
      </c>
      <c r="E175" s="16">
        <f t="shared" si="24"/>
        <v>9</v>
      </c>
      <c r="F175" s="16">
        <f t="shared" si="24"/>
        <v>28</v>
      </c>
      <c r="G175" s="9">
        <f t="shared" si="26"/>
        <v>20.400000000000002</v>
      </c>
      <c r="H175" s="9">
        <f t="shared" si="27"/>
        <v>39.6</v>
      </c>
      <c r="I175" s="9" t="str">
        <f t="shared" si="28"/>
        <v/>
      </c>
      <c r="J175" s="9" t="str">
        <f t="shared" si="29"/>
        <v/>
      </c>
      <c r="K175" s="9" t="str">
        <f t="shared" si="30"/>
        <v/>
      </c>
      <c r="L175" s="9" t="str">
        <f t="shared" si="31"/>
        <v/>
      </c>
      <c r="M175" s="9" t="str">
        <f t="shared" si="32"/>
        <v/>
      </c>
      <c r="N175" s="9" t="str">
        <f t="shared" si="33"/>
        <v/>
      </c>
      <c r="O175" s="9" t="str">
        <f t="shared" si="34"/>
        <v/>
      </c>
      <c r="P175" s="9" t="str">
        <f t="shared" si="35"/>
        <v>FD</v>
      </c>
      <c r="Q175" s="9" t="str" cm="1">
        <f t="array" ref="Q175">IF(D175&lt;&gt;"",IF(D175&lt;&gt;"GR",IF(AND(D175&gt;=40,H175&gt;=30),_xlfn.IFS(H175&gt;=$AD$11,"AA",H175&gt;=$AC$11,"BA",H175&gt;=$AB$11,"BB",H175&gt;=$AA$11,"CB",H175&gt;=$Z$11,"CC",H175&gt;=$Y$11,"DC",H175&gt;=50,"DD"),IF(H175&gt;=$W$9,"FD","FF")),P175),"")</f>
        <v>DC</v>
      </c>
      <c r="R175" s="9">
        <f t="shared" si="25"/>
        <v>0</v>
      </c>
    </row>
    <row r="176" spans="1:18" x14ac:dyDescent="0.35">
      <c r="A176" s="3">
        <v>175</v>
      </c>
      <c r="B176" s="3">
        <v>27</v>
      </c>
      <c r="C176" s="3">
        <v>48</v>
      </c>
      <c r="D176" s="3" t="s">
        <v>34</v>
      </c>
      <c r="E176" s="16">
        <f t="shared" si="24"/>
        <v>27</v>
      </c>
      <c r="F176" s="16">
        <f t="shared" si="24"/>
        <v>48</v>
      </c>
      <c r="G176" s="9">
        <f t="shared" si="26"/>
        <v>39.599999999999994</v>
      </c>
      <c r="H176" s="9">
        <f t="shared" si="27"/>
        <v>39.599999999999994</v>
      </c>
      <c r="I176" s="9">
        <f t="shared" si="28"/>
        <v>39.599999999999994</v>
      </c>
      <c r="J176" s="9">
        <f t="shared" si="29"/>
        <v>39.599999999999994</v>
      </c>
      <c r="K176" s="9">
        <f t="shared" si="30"/>
        <v>39.599999999999994</v>
      </c>
      <c r="L176" s="9">
        <f t="shared" si="31"/>
        <v>39.599999999999994</v>
      </c>
      <c r="M176" s="9">
        <f t="shared" si="32"/>
        <v>39.599999999999994</v>
      </c>
      <c r="N176" s="9">
        <f t="shared" si="33"/>
        <v>39.599999999999994</v>
      </c>
      <c r="O176" s="9" t="str">
        <f t="shared" si="34"/>
        <v/>
      </c>
      <c r="P176" s="9" t="str">
        <f t="shared" si="35"/>
        <v>DC</v>
      </c>
      <c r="Q176" s="9" t="str" cm="1">
        <f t="array" ref="Q176">IF(D176&lt;&gt;"",IF(D176&lt;&gt;"GR",IF(AND(D176&gt;=40,H176&gt;=30),_xlfn.IFS(H176&gt;=$AD$11,"AA",H176&gt;=$AC$11,"BA",H176&gt;=$AB$11,"BB",H176&gt;=$AA$11,"CB",H176&gt;=$Z$11,"CC",H176&gt;=$Y$11,"DC",H176&gt;=50,"DD"),IF(H176&gt;=$W$9,"FD","FF")),P176),"")</f>
        <v>DC</v>
      </c>
      <c r="R176" s="9">
        <f t="shared" si="25"/>
        <v>0</v>
      </c>
    </row>
    <row r="177" spans="1:18" x14ac:dyDescent="0.35">
      <c r="A177" s="3">
        <v>176</v>
      </c>
      <c r="B177" s="3">
        <v>31</v>
      </c>
      <c r="C177" s="3">
        <v>45</v>
      </c>
      <c r="D177" s="3" t="s">
        <v>34</v>
      </c>
      <c r="E177" s="16">
        <f t="shared" si="24"/>
        <v>31</v>
      </c>
      <c r="F177" s="16">
        <f t="shared" si="24"/>
        <v>45</v>
      </c>
      <c r="G177" s="9">
        <f t="shared" si="26"/>
        <v>39.4</v>
      </c>
      <c r="H177" s="9">
        <f t="shared" si="27"/>
        <v>39.4</v>
      </c>
      <c r="I177" s="9">
        <f t="shared" si="28"/>
        <v>39.4</v>
      </c>
      <c r="J177" s="9">
        <f t="shared" si="29"/>
        <v>39.4</v>
      </c>
      <c r="K177" s="9">
        <f t="shared" si="30"/>
        <v>39.4</v>
      </c>
      <c r="L177" s="9">
        <f t="shared" si="31"/>
        <v>39.4</v>
      </c>
      <c r="M177" s="9">
        <f t="shared" si="32"/>
        <v>39.4</v>
      </c>
      <c r="N177" s="9">
        <f t="shared" si="33"/>
        <v>39.4</v>
      </c>
      <c r="O177" s="9" t="str">
        <f t="shared" si="34"/>
        <v/>
      </c>
      <c r="P177" s="9" t="str">
        <f t="shared" si="35"/>
        <v>DC</v>
      </c>
      <c r="Q177" s="9" t="str" cm="1">
        <f t="array" ref="Q177">IF(D177&lt;&gt;"",IF(D177&lt;&gt;"GR",IF(AND(D177&gt;=40,H177&gt;=30),_xlfn.IFS(H177&gt;=$AD$11,"AA",H177&gt;=$AC$11,"BA",H177&gt;=$AB$11,"BB",H177&gt;=$AA$11,"CB",H177&gt;=$Z$11,"CC",H177&gt;=$Y$11,"DC",H177&gt;=50,"DD"),IF(H177&gt;=$W$9,"FD","FF")),P177),"")</f>
        <v>DC</v>
      </c>
      <c r="R177" s="9">
        <f t="shared" si="25"/>
        <v>0</v>
      </c>
    </row>
    <row r="178" spans="1:18" x14ac:dyDescent="0.35">
      <c r="A178" s="3">
        <v>177</v>
      </c>
      <c r="B178" s="3">
        <v>17</v>
      </c>
      <c r="C178" s="3">
        <v>54</v>
      </c>
      <c r="D178" s="3" t="s">
        <v>34</v>
      </c>
      <c r="E178" s="16">
        <f t="shared" si="24"/>
        <v>17</v>
      </c>
      <c r="F178" s="16">
        <f t="shared" si="24"/>
        <v>54</v>
      </c>
      <c r="G178" s="9">
        <f t="shared" si="26"/>
        <v>39.200000000000003</v>
      </c>
      <c r="H178" s="9">
        <f t="shared" si="27"/>
        <v>39.200000000000003</v>
      </c>
      <c r="I178" s="9">
        <f t="shared" si="28"/>
        <v>39.200000000000003</v>
      </c>
      <c r="J178" s="9">
        <f t="shared" si="29"/>
        <v>39.200000000000003</v>
      </c>
      <c r="K178" s="9">
        <f t="shared" si="30"/>
        <v>39.200000000000003</v>
      </c>
      <c r="L178" s="9">
        <f t="shared" si="31"/>
        <v>39.200000000000003</v>
      </c>
      <c r="M178" s="9">
        <f t="shared" si="32"/>
        <v>39.200000000000003</v>
      </c>
      <c r="N178" s="9">
        <f t="shared" si="33"/>
        <v>39.200000000000003</v>
      </c>
      <c r="O178" s="9" t="str">
        <f t="shared" si="34"/>
        <v/>
      </c>
      <c r="P178" s="9" t="str">
        <f t="shared" si="35"/>
        <v>DC</v>
      </c>
      <c r="Q178" s="9" t="str" cm="1">
        <f t="array" ref="Q178">IF(D178&lt;&gt;"",IF(D178&lt;&gt;"GR",IF(AND(D178&gt;=40,H178&gt;=30),_xlfn.IFS(H178&gt;=$AD$11,"AA",H178&gt;=$AC$11,"BA",H178&gt;=$AB$11,"BB",H178&gt;=$AA$11,"CB",H178&gt;=$Z$11,"CC",H178&gt;=$Y$11,"DC",H178&gt;=50,"DD"),IF(H178&gt;=$W$9,"FD","FF")),P178),"")</f>
        <v>DC</v>
      </c>
      <c r="R178" s="9">
        <f t="shared" si="25"/>
        <v>0</v>
      </c>
    </row>
    <row r="179" spans="1:18" x14ac:dyDescent="0.35">
      <c r="A179" s="3">
        <v>178</v>
      </c>
      <c r="B179" s="3">
        <v>30</v>
      </c>
      <c r="C179" s="3">
        <v>25</v>
      </c>
      <c r="D179" s="3">
        <v>45</v>
      </c>
      <c r="E179" s="16">
        <f t="shared" si="24"/>
        <v>30</v>
      </c>
      <c r="F179" s="16">
        <f t="shared" si="24"/>
        <v>25</v>
      </c>
      <c r="G179" s="9">
        <f t="shared" si="26"/>
        <v>27</v>
      </c>
      <c r="H179" s="9">
        <f t="shared" si="27"/>
        <v>39</v>
      </c>
      <c r="I179" s="9" t="str">
        <f t="shared" si="28"/>
        <v/>
      </c>
      <c r="J179" s="9" t="str">
        <f t="shared" si="29"/>
        <v/>
      </c>
      <c r="K179" s="9" t="str">
        <f t="shared" si="30"/>
        <v/>
      </c>
      <c r="L179" s="9" t="str">
        <f t="shared" si="31"/>
        <v/>
      </c>
      <c r="M179" s="9" t="str">
        <f t="shared" si="32"/>
        <v/>
      </c>
      <c r="N179" s="9" t="str">
        <f t="shared" si="33"/>
        <v/>
      </c>
      <c r="O179" s="9" t="str">
        <f t="shared" si="34"/>
        <v/>
      </c>
      <c r="P179" s="9" t="str">
        <f t="shared" si="35"/>
        <v>FD</v>
      </c>
      <c r="Q179" s="9" t="str" cm="1">
        <f t="array" ref="Q179">IF(D179&lt;&gt;"",IF(D179&lt;&gt;"GR",IF(AND(D179&gt;=40,H179&gt;=30),_xlfn.IFS(H179&gt;=$AD$11,"AA",H179&gt;=$AC$11,"BA",H179&gt;=$AB$11,"BB",H179&gt;=$AA$11,"CB",H179&gt;=$Z$11,"CC",H179&gt;=$Y$11,"DC",H179&gt;=50,"DD"),IF(H179&gt;=$W$9,"FD","FF")),P179),"")</f>
        <v>DC</v>
      </c>
      <c r="R179" s="9">
        <f t="shared" si="25"/>
        <v>0</v>
      </c>
    </row>
    <row r="180" spans="1:18" x14ac:dyDescent="0.35">
      <c r="A180" s="3">
        <v>179</v>
      </c>
      <c r="B180" s="3">
        <v>25</v>
      </c>
      <c r="C180" s="3">
        <v>48</v>
      </c>
      <c r="D180" s="3" t="s">
        <v>34</v>
      </c>
      <c r="E180" s="16">
        <f t="shared" si="24"/>
        <v>25</v>
      </c>
      <c r="F180" s="16">
        <f t="shared" si="24"/>
        <v>48</v>
      </c>
      <c r="G180" s="9">
        <f t="shared" si="26"/>
        <v>38.799999999999997</v>
      </c>
      <c r="H180" s="9">
        <f t="shared" si="27"/>
        <v>38.799999999999997</v>
      </c>
      <c r="I180" s="9">
        <f t="shared" si="28"/>
        <v>38.799999999999997</v>
      </c>
      <c r="J180" s="9">
        <f t="shared" si="29"/>
        <v>38.799999999999997</v>
      </c>
      <c r="K180" s="9">
        <f t="shared" si="30"/>
        <v>38.799999999999997</v>
      </c>
      <c r="L180" s="9">
        <f t="shared" si="31"/>
        <v>38.799999999999997</v>
      </c>
      <c r="M180" s="9">
        <f t="shared" si="32"/>
        <v>38.799999999999997</v>
      </c>
      <c r="N180" s="9">
        <f t="shared" si="33"/>
        <v>38.799999999999997</v>
      </c>
      <c r="O180" s="9" t="str">
        <f t="shared" si="34"/>
        <v/>
      </c>
      <c r="P180" s="9" t="str">
        <f t="shared" si="35"/>
        <v>DC</v>
      </c>
      <c r="Q180" s="9" t="str" cm="1">
        <f t="array" ref="Q180">IF(D180&lt;&gt;"",IF(D180&lt;&gt;"GR",IF(AND(D180&gt;=40,H180&gt;=30),_xlfn.IFS(H180&gt;=$AD$11,"AA",H180&gt;=$AC$11,"BA",H180&gt;=$AB$11,"BB",H180&gt;=$AA$11,"CB",H180&gt;=$Z$11,"CC",H180&gt;=$Y$11,"DC",H180&gt;=50,"DD"),IF(H180&gt;=$W$9,"FD","FF")),P180),"")</f>
        <v>DC</v>
      </c>
      <c r="R180" s="9">
        <f t="shared" si="25"/>
        <v>0</v>
      </c>
    </row>
    <row r="181" spans="1:18" x14ac:dyDescent="0.35">
      <c r="A181" s="3">
        <v>180</v>
      </c>
      <c r="B181" s="3">
        <v>19</v>
      </c>
      <c r="C181" s="3">
        <v>52</v>
      </c>
      <c r="D181" s="3" t="s">
        <v>34</v>
      </c>
      <c r="E181" s="16">
        <f t="shared" si="24"/>
        <v>19</v>
      </c>
      <c r="F181" s="16">
        <f t="shared" si="24"/>
        <v>52</v>
      </c>
      <c r="G181" s="9">
        <f t="shared" si="26"/>
        <v>38.799999999999997</v>
      </c>
      <c r="H181" s="9">
        <f t="shared" si="27"/>
        <v>38.799999999999997</v>
      </c>
      <c r="I181" s="9">
        <f t="shared" si="28"/>
        <v>38.799999999999997</v>
      </c>
      <c r="J181" s="9">
        <f t="shared" si="29"/>
        <v>38.799999999999997</v>
      </c>
      <c r="K181" s="9">
        <f t="shared" si="30"/>
        <v>38.799999999999997</v>
      </c>
      <c r="L181" s="9">
        <f t="shared" si="31"/>
        <v>38.799999999999997</v>
      </c>
      <c r="M181" s="9">
        <f t="shared" si="32"/>
        <v>38.799999999999997</v>
      </c>
      <c r="N181" s="9">
        <f t="shared" si="33"/>
        <v>38.799999999999997</v>
      </c>
      <c r="O181" s="9" t="str">
        <f t="shared" si="34"/>
        <v/>
      </c>
      <c r="P181" s="9" t="str">
        <f t="shared" si="35"/>
        <v>DC</v>
      </c>
      <c r="Q181" s="9" t="str" cm="1">
        <f t="array" ref="Q181">IF(D181&lt;&gt;"",IF(D181&lt;&gt;"GR",IF(AND(D181&gt;=40,H181&gt;=30),_xlfn.IFS(H181&gt;=$AD$11,"AA",H181&gt;=$AC$11,"BA",H181&gt;=$AB$11,"BB",H181&gt;=$AA$11,"CB",H181&gt;=$Z$11,"CC",H181&gt;=$Y$11,"DC",H181&gt;=50,"DD"),IF(H181&gt;=$W$9,"FD","FF")),P181),"")</f>
        <v>DC</v>
      </c>
      <c r="R181" s="9">
        <f t="shared" si="25"/>
        <v>0</v>
      </c>
    </row>
    <row r="182" spans="1:18" x14ac:dyDescent="0.35">
      <c r="A182" s="3">
        <v>181</v>
      </c>
      <c r="B182" s="3">
        <v>29</v>
      </c>
      <c r="C182" s="3">
        <v>45</v>
      </c>
      <c r="D182" s="3" t="s">
        <v>34</v>
      </c>
      <c r="E182" s="16">
        <f t="shared" si="24"/>
        <v>29</v>
      </c>
      <c r="F182" s="16">
        <f t="shared" si="24"/>
        <v>45</v>
      </c>
      <c r="G182" s="9">
        <f t="shared" si="26"/>
        <v>38.6</v>
      </c>
      <c r="H182" s="9">
        <f t="shared" si="27"/>
        <v>38.6</v>
      </c>
      <c r="I182" s="9">
        <f t="shared" si="28"/>
        <v>38.6</v>
      </c>
      <c r="J182" s="9">
        <f t="shared" si="29"/>
        <v>38.6</v>
      </c>
      <c r="K182" s="9">
        <f t="shared" si="30"/>
        <v>38.6</v>
      </c>
      <c r="L182" s="9">
        <f t="shared" si="31"/>
        <v>38.6</v>
      </c>
      <c r="M182" s="9">
        <f t="shared" si="32"/>
        <v>38.6</v>
      </c>
      <c r="N182" s="9">
        <f t="shared" si="33"/>
        <v>38.6</v>
      </c>
      <c r="O182" s="9" t="str">
        <f t="shared" si="34"/>
        <v/>
      </c>
      <c r="P182" s="9" t="str">
        <f t="shared" si="35"/>
        <v>DC</v>
      </c>
      <c r="Q182" s="9" t="str" cm="1">
        <f t="array" ref="Q182">IF(D182&lt;&gt;"",IF(D182&lt;&gt;"GR",IF(AND(D182&gt;=40,H182&gt;=30),_xlfn.IFS(H182&gt;=$AD$11,"AA",H182&gt;=$AC$11,"BA",H182&gt;=$AB$11,"BB",H182&gt;=$AA$11,"CB",H182&gt;=$Z$11,"CC",H182&gt;=$Y$11,"DC",H182&gt;=50,"DD"),IF(H182&gt;=$W$9,"FD","FF")),P182),"")</f>
        <v>DC</v>
      </c>
      <c r="R182" s="9">
        <f t="shared" si="25"/>
        <v>0</v>
      </c>
    </row>
    <row r="183" spans="1:18" x14ac:dyDescent="0.35">
      <c r="A183" s="3">
        <v>182</v>
      </c>
      <c r="B183" s="3">
        <v>9</v>
      </c>
      <c r="C183" s="3">
        <v>58</v>
      </c>
      <c r="D183" s="3" t="s">
        <v>34</v>
      </c>
      <c r="E183" s="16">
        <f t="shared" si="24"/>
        <v>9</v>
      </c>
      <c r="F183" s="16">
        <f t="shared" si="24"/>
        <v>58</v>
      </c>
      <c r="G183" s="9">
        <f t="shared" si="26"/>
        <v>38.4</v>
      </c>
      <c r="H183" s="9">
        <f t="shared" si="27"/>
        <v>38.4</v>
      </c>
      <c r="I183" s="9">
        <f t="shared" si="28"/>
        <v>38.4</v>
      </c>
      <c r="J183" s="9">
        <f t="shared" si="29"/>
        <v>38.4</v>
      </c>
      <c r="K183" s="9">
        <f t="shared" si="30"/>
        <v>38.4</v>
      </c>
      <c r="L183" s="9">
        <f t="shared" si="31"/>
        <v>38.4</v>
      </c>
      <c r="M183" s="9">
        <f t="shared" si="32"/>
        <v>38.4</v>
      </c>
      <c r="N183" s="9">
        <f t="shared" si="33"/>
        <v>38.4</v>
      </c>
      <c r="O183" s="9" t="str">
        <f t="shared" si="34"/>
        <v/>
      </c>
      <c r="P183" s="9" t="str">
        <f t="shared" si="35"/>
        <v>DC</v>
      </c>
      <c r="Q183" s="9" t="str" cm="1">
        <f t="array" ref="Q183">IF(D183&lt;&gt;"",IF(D183&lt;&gt;"GR",IF(AND(D183&gt;=40,H183&gt;=30),_xlfn.IFS(H183&gt;=$AD$11,"AA",H183&gt;=$AC$11,"BA",H183&gt;=$AB$11,"BB",H183&gt;=$AA$11,"CB",H183&gt;=$Z$11,"CC",H183&gt;=$Y$11,"DC",H183&gt;=50,"DD"),IF(H183&gt;=$W$9,"FD","FF")),P183),"")</f>
        <v>DC</v>
      </c>
      <c r="R183" s="9">
        <f t="shared" si="25"/>
        <v>0</v>
      </c>
    </row>
    <row r="184" spans="1:18" x14ac:dyDescent="0.35">
      <c r="A184" s="3">
        <v>183</v>
      </c>
      <c r="B184" s="3">
        <v>24</v>
      </c>
      <c r="C184" s="3">
        <v>48</v>
      </c>
      <c r="D184" s="3" t="s">
        <v>34</v>
      </c>
      <c r="E184" s="16">
        <f t="shared" si="24"/>
        <v>24</v>
      </c>
      <c r="F184" s="16">
        <f t="shared" si="24"/>
        <v>48</v>
      </c>
      <c r="G184" s="9">
        <f t="shared" si="26"/>
        <v>38.4</v>
      </c>
      <c r="H184" s="9">
        <f t="shared" si="27"/>
        <v>38.4</v>
      </c>
      <c r="I184" s="9">
        <f t="shared" si="28"/>
        <v>38.4</v>
      </c>
      <c r="J184" s="9">
        <f t="shared" si="29"/>
        <v>38.4</v>
      </c>
      <c r="K184" s="9">
        <f t="shared" si="30"/>
        <v>38.4</v>
      </c>
      <c r="L184" s="9">
        <f t="shared" si="31"/>
        <v>38.4</v>
      </c>
      <c r="M184" s="9">
        <f t="shared" si="32"/>
        <v>38.4</v>
      </c>
      <c r="N184" s="9">
        <f t="shared" si="33"/>
        <v>38.4</v>
      </c>
      <c r="O184" s="9" t="str">
        <f t="shared" si="34"/>
        <v/>
      </c>
      <c r="P184" s="9" t="str">
        <f t="shared" si="35"/>
        <v>DC</v>
      </c>
      <c r="Q184" s="9" t="str" cm="1">
        <f t="array" ref="Q184">IF(D184&lt;&gt;"",IF(D184&lt;&gt;"GR",IF(AND(D184&gt;=40,H184&gt;=30),_xlfn.IFS(H184&gt;=$AD$11,"AA",H184&gt;=$AC$11,"BA",H184&gt;=$AB$11,"BB",H184&gt;=$AA$11,"CB",H184&gt;=$Z$11,"CC",H184&gt;=$Y$11,"DC",H184&gt;=50,"DD"),IF(H184&gt;=$W$9,"FD","FF")),P184),"")</f>
        <v>DC</v>
      </c>
      <c r="R184" s="9">
        <f t="shared" si="25"/>
        <v>0</v>
      </c>
    </row>
    <row r="185" spans="1:18" x14ac:dyDescent="0.35">
      <c r="A185" s="3">
        <v>184</v>
      </c>
      <c r="B185" s="3">
        <v>15</v>
      </c>
      <c r="C185" s="3">
        <v>54</v>
      </c>
      <c r="D185" s="3" t="s">
        <v>34</v>
      </c>
      <c r="E185" s="16">
        <f t="shared" si="24"/>
        <v>15</v>
      </c>
      <c r="F185" s="16">
        <f t="shared" si="24"/>
        <v>54</v>
      </c>
      <c r="G185" s="9">
        <f t="shared" si="26"/>
        <v>38.4</v>
      </c>
      <c r="H185" s="9">
        <f t="shared" si="27"/>
        <v>38.4</v>
      </c>
      <c r="I185" s="9">
        <f t="shared" si="28"/>
        <v>38.4</v>
      </c>
      <c r="J185" s="9">
        <f t="shared" si="29"/>
        <v>38.4</v>
      </c>
      <c r="K185" s="9">
        <f t="shared" si="30"/>
        <v>38.4</v>
      </c>
      <c r="L185" s="9">
        <f t="shared" si="31"/>
        <v>38.4</v>
      </c>
      <c r="M185" s="9">
        <f t="shared" si="32"/>
        <v>38.4</v>
      </c>
      <c r="N185" s="9">
        <f t="shared" si="33"/>
        <v>38.4</v>
      </c>
      <c r="O185" s="9" t="str">
        <f t="shared" si="34"/>
        <v/>
      </c>
      <c r="P185" s="9" t="str">
        <f t="shared" si="35"/>
        <v>DC</v>
      </c>
      <c r="Q185" s="9" t="str" cm="1">
        <f t="array" ref="Q185">IF(D185&lt;&gt;"",IF(D185&lt;&gt;"GR",IF(AND(D185&gt;=40,H185&gt;=30),_xlfn.IFS(H185&gt;=$AD$11,"AA",H185&gt;=$AC$11,"BA",H185&gt;=$AB$11,"BB",H185&gt;=$AA$11,"CB",H185&gt;=$Z$11,"CC",H185&gt;=$Y$11,"DC",H185&gt;=50,"DD"),IF(H185&gt;=$W$9,"FD","FF")),P185),"")</f>
        <v>DC</v>
      </c>
      <c r="R185" s="9">
        <f t="shared" si="25"/>
        <v>0</v>
      </c>
    </row>
    <row r="186" spans="1:18" x14ac:dyDescent="0.35">
      <c r="A186" s="3">
        <v>185</v>
      </c>
      <c r="B186" s="3">
        <v>7</v>
      </c>
      <c r="C186" s="3">
        <v>58</v>
      </c>
      <c r="D186" s="3" t="s">
        <v>34</v>
      </c>
      <c r="E186" s="16">
        <f t="shared" si="24"/>
        <v>7</v>
      </c>
      <c r="F186" s="16">
        <f t="shared" si="24"/>
        <v>58</v>
      </c>
      <c r="G186" s="9">
        <f t="shared" si="26"/>
        <v>37.599999999999994</v>
      </c>
      <c r="H186" s="9">
        <f t="shared" si="27"/>
        <v>37.599999999999994</v>
      </c>
      <c r="I186" s="9">
        <f t="shared" si="28"/>
        <v>37.599999999999994</v>
      </c>
      <c r="J186" s="9">
        <f t="shared" si="29"/>
        <v>37.599999999999994</v>
      </c>
      <c r="K186" s="9">
        <f t="shared" si="30"/>
        <v>37.599999999999994</v>
      </c>
      <c r="L186" s="9">
        <f t="shared" si="31"/>
        <v>37.599999999999994</v>
      </c>
      <c r="M186" s="9">
        <f t="shared" si="32"/>
        <v>37.599999999999994</v>
      </c>
      <c r="N186" s="9">
        <f t="shared" si="33"/>
        <v>37.599999999999994</v>
      </c>
      <c r="O186" s="9" t="str">
        <f t="shared" si="34"/>
        <v/>
      </c>
      <c r="P186" s="9" t="str">
        <f t="shared" si="35"/>
        <v>DC</v>
      </c>
      <c r="Q186" s="9" t="str" cm="1">
        <f t="array" ref="Q186">IF(D186&lt;&gt;"",IF(D186&lt;&gt;"GR",IF(AND(D186&gt;=40,H186&gt;=30),_xlfn.IFS(H186&gt;=$AD$11,"AA",H186&gt;=$AC$11,"BA",H186&gt;=$AB$11,"BB",H186&gt;=$AA$11,"CB",H186&gt;=$Z$11,"CC",H186&gt;=$Y$11,"DC",H186&gt;=50,"DD"),IF(H186&gt;=$W$9,"FD","FF")),P186),"")</f>
        <v>DC</v>
      </c>
      <c r="R186" s="9">
        <f t="shared" si="25"/>
        <v>0</v>
      </c>
    </row>
    <row r="187" spans="1:18" x14ac:dyDescent="0.35">
      <c r="A187" s="3">
        <v>186</v>
      </c>
      <c r="B187" s="3">
        <v>26</v>
      </c>
      <c r="C187" s="3">
        <v>29</v>
      </c>
      <c r="D187" s="3">
        <v>45</v>
      </c>
      <c r="E187" s="16">
        <f t="shared" si="24"/>
        <v>26</v>
      </c>
      <c r="F187" s="16">
        <f t="shared" si="24"/>
        <v>29</v>
      </c>
      <c r="G187" s="9">
        <f t="shared" si="26"/>
        <v>27.799999999999997</v>
      </c>
      <c r="H187" s="9">
        <f t="shared" si="27"/>
        <v>37.4</v>
      </c>
      <c r="I187" s="9" t="str">
        <f t="shared" si="28"/>
        <v/>
      </c>
      <c r="J187" s="9" t="str">
        <f t="shared" si="29"/>
        <v/>
      </c>
      <c r="K187" s="9" t="str">
        <f t="shared" si="30"/>
        <v/>
      </c>
      <c r="L187" s="9" t="str">
        <f t="shared" si="31"/>
        <v/>
      </c>
      <c r="M187" s="9" t="str">
        <f t="shared" si="32"/>
        <v/>
      </c>
      <c r="N187" s="9" t="str">
        <f t="shared" si="33"/>
        <v/>
      </c>
      <c r="O187" s="9" t="str">
        <f t="shared" si="34"/>
        <v/>
      </c>
      <c r="P187" s="9" t="str">
        <f t="shared" si="35"/>
        <v>FD</v>
      </c>
      <c r="Q187" s="9" t="str" cm="1">
        <f t="array" ref="Q187">IF(D187&lt;&gt;"",IF(D187&lt;&gt;"GR",IF(AND(D187&gt;=40,H187&gt;=30),_xlfn.IFS(H187&gt;=$AD$11,"AA",H187&gt;=$AC$11,"BA",H187&gt;=$AB$11,"BB",H187&gt;=$AA$11,"CB",H187&gt;=$Z$11,"CC",H187&gt;=$Y$11,"DC",H187&gt;=50,"DD"),IF(H187&gt;=$W$9,"FD","FF")),P187),"")</f>
        <v>DC</v>
      </c>
      <c r="R187" s="9">
        <f t="shared" si="25"/>
        <v>0</v>
      </c>
    </row>
    <row r="188" spans="1:18" x14ac:dyDescent="0.35">
      <c r="A188" s="3">
        <v>187</v>
      </c>
      <c r="B188" s="3">
        <v>21</v>
      </c>
      <c r="C188" s="3">
        <v>48</v>
      </c>
      <c r="D188" s="3" t="s">
        <v>34</v>
      </c>
      <c r="E188" s="16">
        <f t="shared" si="24"/>
        <v>21</v>
      </c>
      <c r="F188" s="16">
        <f t="shared" si="24"/>
        <v>48</v>
      </c>
      <c r="G188" s="9">
        <f t="shared" si="26"/>
        <v>37.199999999999996</v>
      </c>
      <c r="H188" s="9">
        <f t="shared" si="27"/>
        <v>37.199999999999996</v>
      </c>
      <c r="I188" s="9">
        <f t="shared" si="28"/>
        <v>37.199999999999996</v>
      </c>
      <c r="J188" s="9">
        <f t="shared" si="29"/>
        <v>37.199999999999996</v>
      </c>
      <c r="K188" s="9">
        <f t="shared" si="30"/>
        <v>37.199999999999996</v>
      </c>
      <c r="L188" s="9">
        <f t="shared" si="31"/>
        <v>37.199999999999996</v>
      </c>
      <c r="M188" s="9">
        <f t="shared" si="32"/>
        <v>37.199999999999996</v>
      </c>
      <c r="N188" s="9">
        <f t="shared" si="33"/>
        <v>37.199999999999996</v>
      </c>
      <c r="O188" s="9" t="str">
        <f t="shared" si="34"/>
        <v/>
      </c>
      <c r="P188" s="9" t="str">
        <f t="shared" si="35"/>
        <v>DC</v>
      </c>
      <c r="Q188" s="9" t="str" cm="1">
        <f t="array" ref="Q188">IF(D188&lt;&gt;"",IF(D188&lt;&gt;"GR",IF(AND(D188&gt;=40,H188&gt;=30),_xlfn.IFS(H188&gt;=$AD$11,"AA",H188&gt;=$AC$11,"BA",H188&gt;=$AB$11,"BB",H188&gt;=$AA$11,"CB",H188&gt;=$Z$11,"CC",H188&gt;=$Y$11,"DC",H188&gt;=50,"DD"),IF(H188&gt;=$W$9,"FD","FF")),P188),"")</f>
        <v>DC</v>
      </c>
      <c r="R188" s="9">
        <f t="shared" si="25"/>
        <v>0</v>
      </c>
    </row>
    <row r="189" spans="1:18" x14ac:dyDescent="0.35">
      <c r="A189" s="3">
        <v>188</v>
      </c>
      <c r="B189" s="3">
        <v>25</v>
      </c>
      <c r="C189" s="3">
        <v>45</v>
      </c>
      <c r="D189" s="3" t="s">
        <v>34</v>
      </c>
      <c r="E189" s="16">
        <f t="shared" si="24"/>
        <v>25</v>
      </c>
      <c r="F189" s="16">
        <f t="shared" si="24"/>
        <v>45</v>
      </c>
      <c r="G189" s="9">
        <f t="shared" si="26"/>
        <v>37</v>
      </c>
      <c r="H189" s="9">
        <f t="shared" si="27"/>
        <v>37</v>
      </c>
      <c r="I189" s="9">
        <f t="shared" si="28"/>
        <v>37</v>
      </c>
      <c r="J189" s="9">
        <f t="shared" si="29"/>
        <v>37</v>
      </c>
      <c r="K189" s="9">
        <f t="shared" si="30"/>
        <v>37</v>
      </c>
      <c r="L189" s="9">
        <f t="shared" si="31"/>
        <v>37</v>
      </c>
      <c r="M189" s="9">
        <f t="shared" si="32"/>
        <v>37</v>
      </c>
      <c r="N189" s="9">
        <f t="shared" si="33"/>
        <v>37</v>
      </c>
      <c r="O189" s="9" t="str">
        <f t="shared" si="34"/>
        <v/>
      </c>
      <c r="P189" s="9" t="str">
        <f t="shared" si="35"/>
        <v>DC</v>
      </c>
      <c r="Q189" s="9" t="str" cm="1">
        <f t="array" ref="Q189">IF(D189&lt;&gt;"",IF(D189&lt;&gt;"GR",IF(AND(D189&gt;=40,H189&gt;=30),_xlfn.IFS(H189&gt;=$AD$11,"AA",H189&gt;=$AC$11,"BA",H189&gt;=$AB$11,"BB",H189&gt;=$AA$11,"CB",H189&gt;=$Z$11,"CC",H189&gt;=$Y$11,"DC",H189&gt;=50,"DD"),IF(H189&gt;=$W$9,"FD","FF")),P189),"")</f>
        <v>DC</v>
      </c>
      <c r="R189" s="9">
        <f t="shared" si="25"/>
        <v>0</v>
      </c>
    </row>
    <row r="190" spans="1:18" x14ac:dyDescent="0.35">
      <c r="A190" s="3">
        <v>189</v>
      </c>
      <c r="B190" s="3">
        <v>23</v>
      </c>
      <c r="C190" s="3">
        <v>46</v>
      </c>
      <c r="D190" s="3" t="s">
        <v>34</v>
      </c>
      <c r="E190" s="16">
        <f t="shared" si="24"/>
        <v>23</v>
      </c>
      <c r="F190" s="16">
        <f t="shared" si="24"/>
        <v>46</v>
      </c>
      <c r="G190" s="9">
        <f t="shared" si="26"/>
        <v>36.799999999999997</v>
      </c>
      <c r="H190" s="9">
        <f t="shared" si="27"/>
        <v>36.799999999999997</v>
      </c>
      <c r="I190" s="9">
        <f t="shared" si="28"/>
        <v>36.799999999999997</v>
      </c>
      <c r="J190" s="9">
        <f t="shared" si="29"/>
        <v>36.799999999999997</v>
      </c>
      <c r="K190" s="9">
        <f t="shared" si="30"/>
        <v>36.799999999999997</v>
      </c>
      <c r="L190" s="9">
        <f t="shared" si="31"/>
        <v>36.799999999999997</v>
      </c>
      <c r="M190" s="9">
        <f t="shared" si="32"/>
        <v>36.799999999999997</v>
      </c>
      <c r="N190" s="9">
        <f t="shared" si="33"/>
        <v>36.799999999999997</v>
      </c>
      <c r="O190" s="9" t="str">
        <f t="shared" si="34"/>
        <v/>
      </c>
      <c r="P190" s="9" t="str">
        <f t="shared" si="35"/>
        <v>DC</v>
      </c>
      <c r="Q190" s="9" t="str" cm="1">
        <f t="array" ref="Q190">IF(D190&lt;&gt;"",IF(D190&lt;&gt;"GR",IF(AND(D190&gt;=40,H190&gt;=30),_xlfn.IFS(H190&gt;=$AD$11,"AA",H190&gt;=$AC$11,"BA",H190&gt;=$AB$11,"BB",H190&gt;=$AA$11,"CB",H190&gt;=$Z$11,"CC",H190&gt;=$Y$11,"DC",H190&gt;=50,"DD"),IF(H190&gt;=$W$9,"FD","FF")),P190),"")</f>
        <v>DC</v>
      </c>
      <c r="R190" s="9">
        <f t="shared" si="25"/>
        <v>0</v>
      </c>
    </row>
    <row r="191" spans="1:18" x14ac:dyDescent="0.35">
      <c r="A191" s="3">
        <v>190</v>
      </c>
      <c r="B191" s="3">
        <v>21</v>
      </c>
      <c r="C191" s="3">
        <v>47</v>
      </c>
      <c r="D191" s="3" t="s">
        <v>34</v>
      </c>
      <c r="E191" s="16">
        <f t="shared" si="24"/>
        <v>21</v>
      </c>
      <c r="F191" s="16">
        <f t="shared" si="24"/>
        <v>47</v>
      </c>
      <c r="G191" s="9">
        <f t="shared" si="26"/>
        <v>36.6</v>
      </c>
      <c r="H191" s="9">
        <f t="shared" si="27"/>
        <v>36.6</v>
      </c>
      <c r="I191" s="9">
        <f t="shared" si="28"/>
        <v>36.6</v>
      </c>
      <c r="J191" s="9">
        <f t="shared" si="29"/>
        <v>36.6</v>
      </c>
      <c r="K191" s="9">
        <f t="shared" si="30"/>
        <v>36.6</v>
      </c>
      <c r="L191" s="9">
        <f t="shared" si="31"/>
        <v>36.6</v>
      </c>
      <c r="M191" s="9">
        <f t="shared" si="32"/>
        <v>36.6</v>
      </c>
      <c r="N191" s="9">
        <f t="shared" si="33"/>
        <v>36.6</v>
      </c>
      <c r="O191" s="9" t="str">
        <f t="shared" si="34"/>
        <v/>
      </c>
      <c r="P191" s="9" t="str">
        <f t="shared" si="35"/>
        <v>DC</v>
      </c>
      <c r="Q191" s="9" t="str" cm="1">
        <f t="array" ref="Q191">IF(D191&lt;&gt;"",IF(D191&lt;&gt;"GR",IF(AND(D191&gt;=40,H191&gt;=30),_xlfn.IFS(H191&gt;=$AD$11,"AA",H191&gt;=$AC$11,"BA",H191&gt;=$AB$11,"BB",H191&gt;=$AA$11,"CB",H191&gt;=$Z$11,"CC",H191&gt;=$Y$11,"DC",H191&gt;=50,"DD"),IF(H191&gt;=$W$9,"FD","FF")),P191),"")</f>
        <v>DC</v>
      </c>
      <c r="R191" s="9">
        <f t="shared" si="25"/>
        <v>0</v>
      </c>
    </row>
    <row r="192" spans="1:18" x14ac:dyDescent="0.35">
      <c r="A192" s="3">
        <v>191</v>
      </c>
      <c r="B192" s="3">
        <v>24</v>
      </c>
      <c r="C192" s="3">
        <v>45</v>
      </c>
      <c r="D192" s="3" t="s">
        <v>34</v>
      </c>
      <c r="E192" s="16">
        <f t="shared" si="24"/>
        <v>24</v>
      </c>
      <c r="F192" s="16">
        <f t="shared" si="24"/>
        <v>45</v>
      </c>
      <c r="G192" s="9">
        <f t="shared" si="26"/>
        <v>36.6</v>
      </c>
      <c r="H192" s="9">
        <f t="shared" si="27"/>
        <v>36.6</v>
      </c>
      <c r="I192" s="9">
        <f t="shared" si="28"/>
        <v>36.6</v>
      </c>
      <c r="J192" s="9">
        <f t="shared" si="29"/>
        <v>36.6</v>
      </c>
      <c r="K192" s="9">
        <f t="shared" si="30"/>
        <v>36.6</v>
      </c>
      <c r="L192" s="9">
        <f t="shared" si="31"/>
        <v>36.6</v>
      </c>
      <c r="M192" s="9">
        <f t="shared" si="32"/>
        <v>36.6</v>
      </c>
      <c r="N192" s="9">
        <f t="shared" si="33"/>
        <v>36.6</v>
      </c>
      <c r="O192" s="9" t="str">
        <f t="shared" si="34"/>
        <v/>
      </c>
      <c r="P192" s="9" t="str">
        <f t="shared" si="35"/>
        <v>DC</v>
      </c>
      <c r="Q192" s="9" t="str" cm="1">
        <f t="array" ref="Q192">IF(D192&lt;&gt;"",IF(D192&lt;&gt;"GR",IF(AND(D192&gt;=40,H192&gt;=30),_xlfn.IFS(H192&gt;=$AD$11,"AA",H192&gt;=$AC$11,"BA",H192&gt;=$AB$11,"BB",H192&gt;=$AA$11,"CB",H192&gt;=$Z$11,"CC",H192&gt;=$Y$11,"DC",H192&gt;=50,"DD"),IF(H192&gt;=$W$9,"FD","FF")),P192),"")</f>
        <v>DC</v>
      </c>
      <c r="R192" s="9">
        <f t="shared" si="25"/>
        <v>0</v>
      </c>
    </row>
    <row r="193" spans="1:18" x14ac:dyDescent="0.35">
      <c r="A193" s="3">
        <v>192</v>
      </c>
      <c r="B193" s="3">
        <v>10</v>
      </c>
      <c r="C193" s="3">
        <v>54</v>
      </c>
      <c r="D193" s="3" t="s">
        <v>34</v>
      </c>
      <c r="E193" s="16">
        <f t="shared" si="24"/>
        <v>10</v>
      </c>
      <c r="F193" s="16">
        <f t="shared" si="24"/>
        <v>54</v>
      </c>
      <c r="G193" s="9">
        <f t="shared" si="26"/>
        <v>36.4</v>
      </c>
      <c r="H193" s="9">
        <f t="shared" si="27"/>
        <v>36.4</v>
      </c>
      <c r="I193" s="9">
        <f t="shared" si="28"/>
        <v>36.4</v>
      </c>
      <c r="J193" s="9">
        <f t="shared" si="29"/>
        <v>36.4</v>
      </c>
      <c r="K193" s="9">
        <f t="shared" si="30"/>
        <v>36.4</v>
      </c>
      <c r="L193" s="9">
        <f t="shared" si="31"/>
        <v>36.4</v>
      </c>
      <c r="M193" s="9">
        <f t="shared" si="32"/>
        <v>36.4</v>
      </c>
      <c r="N193" s="9">
        <f t="shared" si="33"/>
        <v>36.4</v>
      </c>
      <c r="O193" s="9" t="str">
        <f t="shared" si="34"/>
        <v/>
      </c>
      <c r="P193" s="9" t="str">
        <f t="shared" si="35"/>
        <v>DC</v>
      </c>
      <c r="Q193" s="9" t="str" cm="1">
        <f t="array" ref="Q193">IF(D193&lt;&gt;"",IF(D193&lt;&gt;"GR",IF(AND(D193&gt;=40,H193&gt;=30),_xlfn.IFS(H193&gt;=$AD$11,"AA",H193&gt;=$AC$11,"BA",H193&gt;=$AB$11,"BB",H193&gt;=$AA$11,"CB",H193&gt;=$Z$11,"CC",H193&gt;=$Y$11,"DC",H193&gt;=50,"DD"),IF(H193&gt;=$W$9,"FD","FF")),P193),"")</f>
        <v>DC</v>
      </c>
      <c r="R193" s="9">
        <f t="shared" si="25"/>
        <v>0</v>
      </c>
    </row>
    <row r="194" spans="1:18" x14ac:dyDescent="0.35">
      <c r="A194" s="3">
        <v>193</v>
      </c>
      <c r="B194" s="3">
        <v>20</v>
      </c>
      <c r="C194" s="3">
        <v>47</v>
      </c>
      <c r="D194" s="3" t="s">
        <v>34</v>
      </c>
      <c r="E194" s="16">
        <f t="shared" ref="E194:F257" si="36">IF(B194="GR",0,B194)</f>
        <v>20</v>
      </c>
      <c r="F194" s="16">
        <f t="shared" si="36"/>
        <v>47</v>
      </c>
      <c r="G194" s="9">
        <f t="shared" si="26"/>
        <v>36.200000000000003</v>
      </c>
      <c r="H194" s="9">
        <f t="shared" si="27"/>
        <v>36.200000000000003</v>
      </c>
      <c r="I194" s="9">
        <f t="shared" si="28"/>
        <v>36.200000000000003</v>
      </c>
      <c r="J194" s="9">
        <f t="shared" si="29"/>
        <v>36.200000000000003</v>
      </c>
      <c r="K194" s="9">
        <f t="shared" si="30"/>
        <v>36.200000000000003</v>
      </c>
      <c r="L194" s="9">
        <f t="shared" si="31"/>
        <v>36.200000000000003</v>
      </c>
      <c r="M194" s="9">
        <f t="shared" si="32"/>
        <v>36.200000000000003</v>
      </c>
      <c r="N194" s="9">
        <f t="shared" si="33"/>
        <v>36.200000000000003</v>
      </c>
      <c r="O194" s="9" t="str">
        <f t="shared" si="34"/>
        <v/>
      </c>
      <c r="P194" s="9" t="str">
        <f t="shared" si="35"/>
        <v>DC</v>
      </c>
      <c r="Q194" s="9" t="str" cm="1">
        <f t="array" ref="Q194">IF(D194&lt;&gt;"",IF(D194&lt;&gt;"GR",IF(AND(D194&gt;=40,H194&gt;=30),_xlfn.IFS(H194&gt;=$AD$11,"AA",H194&gt;=$AC$11,"BA",H194&gt;=$AB$11,"BB",H194&gt;=$AA$11,"CB",H194&gt;=$Z$11,"CC",H194&gt;=$Y$11,"DC",H194&gt;=50,"DD"),IF(H194&gt;=$W$9,"FD","FF")),P194),"")</f>
        <v>DC</v>
      </c>
      <c r="R194" s="9">
        <f t="shared" ref="R194:R257" si="37">IF(AND(F194&gt;=55,G194&gt;=50),_xlfn.RANK.EQ(G194,$G$2:$G$326,0),0)</f>
        <v>0</v>
      </c>
    </row>
    <row r="195" spans="1:18" x14ac:dyDescent="0.35">
      <c r="A195" s="3">
        <v>194</v>
      </c>
      <c r="B195" s="3">
        <v>8</v>
      </c>
      <c r="C195" s="3">
        <v>28</v>
      </c>
      <c r="D195" s="3">
        <v>55</v>
      </c>
      <c r="E195" s="16">
        <f t="shared" si="36"/>
        <v>8</v>
      </c>
      <c r="F195" s="16">
        <f t="shared" si="36"/>
        <v>28</v>
      </c>
      <c r="G195" s="9">
        <f t="shared" ref="G195:G258" si="38">(E195*0.4)+(F195*0.6)</f>
        <v>20</v>
      </c>
      <c r="H195" s="9">
        <f t="shared" ref="H195:H258" si="39">IF(AND(D195&lt;&gt;"",D195&lt;&gt;"GR"),(B195*0.4)+(D195*0.6),G195)</f>
        <v>36.200000000000003</v>
      </c>
      <c r="I195" s="9" t="str">
        <f t="shared" ref="I195:I258" si="40">IF(AND(G195&gt;=30,F195&gt;=40),G195,"")</f>
        <v/>
      </c>
      <c r="J195" s="9" t="str">
        <f t="shared" ref="J195:J258" si="41">IF(I195&lt;&gt;"",IF(_xlfn.RANK.EQ(I195,$I$2:$I$326,0)&lt;=ROUND(COUNTIFS($G$2:$G$326,"&gt;=30",$F$2:$F$326,"&gt;=40")/100*$AD$9,0),"",G195),"")</f>
        <v/>
      </c>
      <c r="K195" s="9" t="str">
        <f t="shared" ref="K195:K258" si="42">IF(J195&lt;&gt;"",IF(_xlfn.RANK.EQ(J195,$J$2:$J$326,0)&lt;=ROUND(COUNTIFS($G$2:$G$326,"&gt;=30",$F$2:$F$326,"&gt;=40")/100*$AC$9,0),"",G195),"")</f>
        <v/>
      </c>
      <c r="L195" s="9" t="str">
        <f t="shared" ref="L195:L258" si="43">IF(K195&lt;&gt;"",IF(_xlfn.RANK.EQ(K195,$K$2:$K$326,0)&lt;=ROUND(COUNTIFS($G$2:$G$326,"&gt;=30",$F$2:$F$326,"&gt;=40")/100*$AB$9,0),"",G195),"")</f>
        <v/>
      </c>
      <c r="M195" s="9" t="str">
        <f t="shared" ref="M195:M258" si="44">IF(L195&lt;&gt;"",IF(_xlfn.RANK.EQ(L195,$L$2:$L$326,0)&lt;=ROUND(COUNTIFS($G$2:$G$326,"&gt;=30",$F$2:$F$326,"&gt;=40")/100*$AA$9,0),"",G195),"")</f>
        <v/>
      </c>
      <c r="N195" s="9" t="str">
        <f t="shared" ref="N195:N258" si="45">IF(M195&lt;&gt;"",IF(_xlfn.RANK.EQ(M195,$M$2:$M$326,0)&lt;=ROUND(COUNTIFS($G$2:$G$326,"&gt;=30",$F$2:$F$326,"&gt;=40")/100*$Z$9,0),"",G195),"")</f>
        <v/>
      </c>
      <c r="O195" s="9" t="str">
        <f t="shared" ref="O195:O258" si="46">IF(N195&lt;&gt;"",IF(_xlfn.RANK.EQ(N195,$N$2:$N$326,0)&lt;=ROUND(COUNTIFS($G$2:$G$326,"&gt;=30",$F$2:$F$326,"&gt;=40")/100*$Y$9,0),"",G195),"")</f>
        <v/>
      </c>
      <c r="P195" s="9" t="str">
        <f t="shared" ref="P195:P258" si="47">IF(C195&lt;&gt;"",IF(AND(F195&gt;=40,G195&gt;=30),IF(_xlfn.RANK.EQ(I195,$I$2:$I$326,0)&lt;=ROUND(COUNTIFS($G$2:$G$326,"&gt;=30",$F$2:$F$326,"&gt;=40")/100*$AD$9,0),$AD$8,IF(_xlfn.RANK.EQ(J195,$J$2:$J$326,0)&lt;=ROUND(COUNTIFS($G$2:$G$326,"&gt;=30",$F$2:$F$326,"&gt;=40")/100*$AC$9,0),$AC$8,IF(_xlfn.RANK.EQ(K195,$K$2:$K$326,0)&lt;=ROUND(COUNTIFS($G$2:$G$326,"&gt;=30",$F$2:$F$326,"&gt;=40")/100*$AB$9,0),$AB$8,IF(_xlfn.RANK.EQ(L195,$L$2:$L$326,0)&lt;=ROUND(COUNTIFS($G$2:$G$326,"&gt;=30",$F$2:$F$326,"&gt;=40")/100*$AA$9,0),$AA$8,IF(_xlfn.RANK.EQ(M195,$M$2:$M$326,0)&lt;=ROUND(COUNTIFS($G$2:$G$326,"&gt;=30",$F$2:$F$326,"&gt;=40")/100*$Z$9,0),$Z$8,IF(_xlfn.RANK.EQ(N195,$N$2:$N$326,0)&lt;=ROUND(COUNTIFS($G$2:$G$326,"&gt;=30",$F$2:$F$326,"&gt;=40")/100*$Y$9,0),$Y$8,$X$8)))))),IF(G195&gt;=$W$9,$W$8,$V$8)),"")</f>
        <v>FD</v>
      </c>
      <c r="Q195" s="9" t="str" cm="1">
        <f t="array" ref="Q195">IF(D195&lt;&gt;"",IF(D195&lt;&gt;"GR",IF(AND(D195&gt;=40,H195&gt;=30),_xlfn.IFS(H195&gt;=$AD$11,"AA",H195&gt;=$AC$11,"BA",H195&gt;=$AB$11,"BB",H195&gt;=$AA$11,"CB",H195&gt;=$Z$11,"CC",H195&gt;=$Y$11,"DC",H195&gt;=50,"DD"),IF(H195&gt;=$W$9,"FD","FF")),P195),"")</f>
        <v>DC</v>
      </c>
      <c r="R195" s="9">
        <f t="shared" si="37"/>
        <v>0</v>
      </c>
    </row>
    <row r="196" spans="1:18" x14ac:dyDescent="0.35">
      <c r="A196" s="3">
        <v>195</v>
      </c>
      <c r="B196" s="3">
        <v>15</v>
      </c>
      <c r="C196" s="3">
        <v>50</v>
      </c>
      <c r="D196" s="3" t="s">
        <v>34</v>
      </c>
      <c r="E196" s="16">
        <f t="shared" si="36"/>
        <v>15</v>
      </c>
      <c r="F196" s="16">
        <f t="shared" si="36"/>
        <v>50</v>
      </c>
      <c r="G196" s="9">
        <f t="shared" si="38"/>
        <v>36</v>
      </c>
      <c r="H196" s="9">
        <f t="shared" si="39"/>
        <v>36</v>
      </c>
      <c r="I196" s="9">
        <f t="shared" si="40"/>
        <v>36</v>
      </c>
      <c r="J196" s="9">
        <f t="shared" si="41"/>
        <v>36</v>
      </c>
      <c r="K196" s="9">
        <f t="shared" si="42"/>
        <v>36</v>
      </c>
      <c r="L196" s="9">
        <f t="shared" si="43"/>
        <v>36</v>
      </c>
      <c r="M196" s="9">
        <f t="shared" si="44"/>
        <v>36</v>
      </c>
      <c r="N196" s="9">
        <f t="shared" si="45"/>
        <v>36</v>
      </c>
      <c r="O196" s="9" t="str">
        <f t="shared" si="46"/>
        <v/>
      </c>
      <c r="P196" s="9" t="str">
        <f t="shared" si="47"/>
        <v>DC</v>
      </c>
      <c r="Q196" s="9" t="str" cm="1">
        <f t="array" ref="Q196">IF(D196&lt;&gt;"",IF(D196&lt;&gt;"GR",IF(AND(D196&gt;=40,H196&gt;=30),_xlfn.IFS(H196&gt;=$AD$11,"AA",H196&gt;=$AC$11,"BA",H196&gt;=$AB$11,"BB",H196&gt;=$AA$11,"CB",H196&gt;=$Z$11,"CC",H196&gt;=$Y$11,"DC",H196&gt;=50,"DD"),IF(H196&gt;=$W$9,"FD","FF")),P196),"")</f>
        <v>DC</v>
      </c>
      <c r="R196" s="9">
        <f t="shared" si="37"/>
        <v>0</v>
      </c>
    </row>
    <row r="197" spans="1:18" x14ac:dyDescent="0.35">
      <c r="A197" s="3">
        <v>196</v>
      </c>
      <c r="B197" s="3">
        <v>22</v>
      </c>
      <c r="C197" s="3">
        <v>45</v>
      </c>
      <c r="D197" s="3" t="s">
        <v>34</v>
      </c>
      <c r="E197" s="16">
        <f t="shared" si="36"/>
        <v>22</v>
      </c>
      <c r="F197" s="16">
        <f t="shared" si="36"/>
        <v>45</v>
      </c>
      <c r="G197" s="9">
        <f t="shared" si="38"/>
        <v>35.799999999999997</v>
      </c>
      <c r="H197" s="9">
        <f t="shared" si="39"/>
        <v>35.799999999999997</v>
      </c>
      <c r="I197" s="9">
        <f t="shared" si="40"/>
        <v>35.799999999999997</v>
      </c>
      <c r="J197" s="9">
        <f t="shared" si="41"/>
        <v>35.799999999999997</v>
      </c>
      <c r="K197" s="9">
        <f t="shared" si="42"/>
        <v>35.799999999999997</v>
      </c>
      <c r="L197" s="9">
        <f t="shared" si="43"/>
        <v>35.799999999999997</v>
      </c>
      <c r="M197" s="9">
        <f t="shared" si="44"/>
        <v>35.799999999999997</v>
      </c>
      <c r="N197" s="9">
        <f t="shared" si="45"/>
        <v>35.799999999999997</v>
      </c>
      <c r="O197" s="9" t="str">
        <f t="shared" si="46"/>
        <v/>
      </c>
      <c r="P197" s="9" t="str">
        <f t="shared" si="47"/>
        <v>DC</v>
      </c>
      <c r="Q197" s="9" t="str" cm="1">
        <f t="array" ref="Q197">IF(D197&lt;&gt;"",IF(D197&lt;&gt;"GR",IF(AND(D197&gt;=40,H197&gt;=30),_xlfn.IFS(H197&gt;=$AD$11,"AA",H197&gt;=$AC$11,"BA",H197&gt;=$AB$11,"BB",H197&gt;=$AA$11,"CB",H197&gt;=$Z$11,"CC",H197&gt;=$Y$11,"DC",H197&gt;=50,"DD"),IF(H197&gt;=$W$9,"FD","FF")),P197),"")</f>
        <v>DC</v>
      </c>
      <c r="R197" s="9">
        <f t="shared" si="37"/>
        <v>0</v>
      </c>
    </row>
    <row r="198" spans="1:18" x14ac:dyDescent="0.35">
      <c r="A198" s="3">
        <v>197</v>
      </c>
      <c r="B198" s="3">
        <v>16</v>
      </c>
      <c r="C198" s="3">
        <v>49</v>
      </c>
      <c r="D198" s="3" t="s">
        <v>34</v>
      </c>
      <c r="E198" s="16">
        <f t="shared" si="36"/>
        <v>16</v>
      </c>
      <c r="F198" s="16">
        <f t="shared" si="36"/>
        <v>49</v>
      </c>
      <c r="G198" s="9">
        <f t="shared" si="38"/>
        <v>35.799999999999997</v>
      </c>
      <c r="H198" s="9">
        <f t="shared" si="39"/>
        <v>35.799999999999997</v>
      </c>
      <c r="I198" s="9">
        <f t="shared" si="40"/>
        <v>35.799999999999997</v>
      </c>
      <c r="J198" s="9">
        <f t="shared" si="41"/>
        <v>35.799999999999997</v>
      </c>
      <c r="K198" s="9">
        <f t="shared" si="42"/>
        <v>35.799999999999997</v>
      </c>
      <c r="L198" s="9">
        <f t="shared" si="43"/>
        <v>35.799999999999997</v>
      </c>
      <c r="M198" s="9">
        <f t="shared" si="44"/>
        <v>35.799999999999997</v>
      </c>
      <c r="N198" s="9">
        <f t="shared" si="45"/>
        <v>35.799999999999997</v>
      </c>
      <c r="O198" s="9" t="str">
        <f t="shared" si="46"/>
        <v/>
      </c>
      <c r="P198" s="9" t="str">
        <f t="shared" si="47"/>
        <v>DC</v>
      </c>
      <c r="Q198" s="9" t="str" cm="1">
        <f t="array" ref="Q198">IF(D198&lt;&gt;"",IF(D198&lt;&gt;"GR",IF(AND(D198&gt;=40,H198&gt;=30),_xlfn.IFS(H198&gt;=$AD$11,"AA",H198&gt;=$AC$11,"BA",H198&gt;=$AB$11,"BB",H198&gt;=$AA$11,"CB",H198&gt;=$Z$11,"CC",H198&gt;=$Y$11,"DC",H198&gt;=50,"DD"),IF(H198&gt;=$W$9,"FD","FF")),P198),"")</f>
        <v>DC</v>
      </c>
      <c r="R198" s="9">
        <f t="shared" si="37"/>
        <v>0</v>
      </c>
    </row>
    <row r="199" spans="1:18" x14ac:dyDescent="0.35">
      <c r="A199" s="3">
        <v>198</v>
      </c>
      <c r="B199" s="3">
        <v>20</v>
      </c>
      <c r="C199" s="3">
        <v>46</v>
      </c>
      <c r="D199" s="3" t="s">
        <v>34</v>
      </c>
      <c r="E199" s="16">
        <f t="shared" si="36"/>
        <v>20</v>
      </c>
      <c r="F199" s="16">
        <f t="shared" si="36"/>
        <v>46</v>
      </c>
      <c r="G199" s="9">
        <f t="shared" si="38"/>
        <v>35.599999999999994</v>
      </c>
      <c r="H199" s="9">
        <f t="shared" si="39"/>
        <v>35.599999999999994</v>
      </c>
      <c r="I199" s="9">
        <f t="shared" si="40"/>
        <v>35.599999999999994</v>
      </c>
      <c r="J199" s="9">
        <f t="shared" si="41"/>
        <v>35.599999999999994</v>
      </c>
      <c r="K199" s="9">
        <f t="shared" si="42"/>
        <v>35.599999999999994</v>
      </c>
      <c r="L199" s="9">
        <f t="shared" si="43"/>
        <v>35.599999999999994</v>
      </c>
      <c r="M199" s="9">
        <f t="shared" si="44"/>
        <v>35.599999999999994</v>
      </c>
      <c r="N199" s="9">
        <f t="shared" si="45"/>
        <v>35.599999999999994</v>
      </c>
      <c r="O199" s="9" t="str">
        <f t="shared" si="46"/>
        <v/>
      </c>
      <c r="P199" s="9" t="str">
        <f t="shared" si="47"/>
        <v>DC</v>
      </c>
      <c r="Q199" s="9" t="str" cm="1">
        <f t="array" ref="Q199">IF(D199&lt;&gt;"",IF(D199&lt;&gt;"GR",IF(AND(D199&gt;=40,H199&gt;=30),_xlfn.IFS(H199&gt;=$AD$11,"AA",H199&gt;=$AC$11,"BA",H199&gt;=$AB$11,"BB",H199&gt;=$AA$11,"CB",H199&gt;=$Z$11,"CC",H199&gt;=$Y$11,"DC",H199&gt;=50,"DD"),IF(H199&gt;=$W$9,"FD","FF")),P199),"")</f>
        <v>DC</v>
      </c>
      <c r="R199" s="9">
        <f t="shared" si="37"/>
        <v>0</v>
      </c>
    </row>
    <row r="200" spans="1:18" x14ac:dyDescent="0.35">
      <c r="A200" s="3">
        <v>199</v>
      </c>
      <c r="B200" s="3">
        <v>21</v>
      </c>
      <c r="C200" s="3">
        <v>45</v>
      </c>
      <c r="D200" s="3" t="s">
        <v>34</v>
      </c>
      <c r="E200" s="16">
        <f t="shared" si="36"/>
        <v>21</v>
      </c>
      <c r="F200" s="16">
        <f t="shared" si="36"/>
        <v>45</v>
      </c>
      <c r="G200" s="9">
        <f t="shared" si="38"/>
        <v>35.4</v>
      </c>
      <c r="H200" s="9">
        <f t="shared" si="39"/>
        <v>35.4</v>
      </c>
      <c r="I200" s="9">
        <f t="shared" si="40"/>
        <v>35.4</v>
      </c>
      <c r="J200" s="9">
        <f t="shared" si="41"/>
        <v>35.4</v>
      </c>
      <c r="K200" s="9">
        <f t="shared" si="42"/>
        <v>35.4</v>
      </c>
      <c r="L200" s="9">
        <f t="shared" si="43"/>
        <v>35.4</v>
      </c>
      <c r="M200" s="9">
        <f t="shared" si="44"/>
        <v>35.4</v>
      </c>
      <c r="N200" s="9">
        <f t="shared" si="45"/>
        <v>35.4</v>
      </c>
      <c r="O200" s="9" t="str">
        <f t="shared" si="46"/>
        <v/>
      </c>
      <c r="P200" s="9" t="str">
        <f t="shared" si="47"/>
        <v>DC</v>
      </c>
      <c r="Q200" s="9" t="str" cm="1">
        <f t="array" ref="Q200">IF(D200&lt;&gt;"",IF(D200&lt;&gt;"GR",IF(AND(D200&gt;=40,H200&gt;=30),_xlfn.IFS(H200&gt;=$AD$11,"AA",H200&gt;=$AC$11,"BA",H200&gt;=$AB$11,"BB",H200&gt;=$AA$11,"CB",H200&gt;=$Z$11,"CC",H200&gt;=$Y$11,"DC",H200&gt;=50,"DD"),IF(H200&gt;=$W$9,"FD","FF")),P200),"")</f>
        <v>DC</v>
      </c>
      <c r="R200" s="9">
        <f t="shared" si="37"/>
        <v>0</v>
      </c>
    </row>
    <row r="201" spans="1:18" x14ac:dyDescent="0.35">
      <c r="A201" s="3">
        <v>200</v>
      </c>
      <c r="B201" s="3">
        <v>22</v>
      </c>
      <c r="C201" s="3">
        <v>44</v>
      </c>
      <c r="D201" s="3" t="s">
        <v>34</v>
      </c>
      <c r="E201" s="16">
        <f t="shared" si="36"/>
        <v>22</v>
      </c>
      <c r="F201" s="16">
        <f t="shared" si="36"/>
        <v>44</v>
      </c>
      <c r="G201" s="9">
        <f t="shared" si="38"/>
        <v>35.200000000000003</v>
      </c>
      <c r="H201" s="9">
        <f t="shared" si="39"/>
        <v>35.200000000000003</v>
      </c>
      <c r="I201" s="9">
        <f t="shared" si="40"/>
        <v>35.200000000000003</v>
      </c>
      <c r="J201" s="9">
        <f t="shared" si="41"/>
        <v>35.200000000000003</v>
      </c>
      <c r="K201" s="9">
        <f t="shared" si="42"/>
        <v>35.200000000000003</v>
      </c>
      <c r="L201" s="9">
        <f t="shared" si="43"/>
        <v>35.200000000000003</v>
      </c>
      <c r="M201" s="9">
        <f t="shared" si="44"/>
        <v>35.200000000000003</v>
      </c>
      <c r="N201" s="9">
        <f t="shared" si="45"/>
        <v>35.200000000000003</v>
      </c>
      <c r="O201" s="9">
        <f t="shared" si="46"/>
        <v>35.200000000000003</v>
      </c>
      <c r="P201" s="9" t="str">
        <f t="shared" si="47"/>
        <v>DD</v>
      </c>
      <c r="Q201" s="9" t="str" cm="1">
        <f t="array" ref="Q201">IF(D201&lt;&gt;"",IF(D201&lt;&gt;"GR",IF(AND(D201&gt;=40,H201&gt;=30),_xlfn.IFS(H201&gt;=$AD$11,"AA",H201&gt;=$AC$11,"BA",H201&gt;=$AB$11,"BB",H201&gt;=$AA$11,"CB",H201&gt;=$Z$11,"CC",H201&gt;=$Y$11,"DC",H201&gt;=50,"DD"),IF(H201&gt;=$W$9,"FD","FF")),P201),"")</f>
        <v>DD</v>
      </c>
      <c r="R201" s="9">
        <f t="shared" si="37"/>
        <v>0</v>
      </c>
    </row>
    <row r="202" spans="1:18" x14ac:dyDescent="0.35">
      <c r="A202" s="3">
        <v>201</v>
      </c>
      <c r="B202" s="3">
        <v>5</v>
      </c>
      <c r="C202" s="3">
        <v>54</v>
      </c>
      <c r="D202" s="3" t="s">
        <v>34</v>
      </c>
      <c r="E202" s="16">
        <f t="shared" si="36"/>
        <v>5</v>
      </c>
      <c r="F202" s="16">
        <f t="shared" si="36"/>
        <v>54</v>
      </c>
      <c r="G202" s="9">
        <f t="shared" si="38"/>
        <v>34.4</v>
      </c>
      <c r="H202" s="9">
        <f t="shared" si="39"/>
        <v>34.4</v>
      </c>
      <c r="I202" s="9">
        <f t="shared" si="40"/>
        <v>34.4</v>
      </c>
      <c r="J202" s="9">
        <f t="shared" si="41"/>
        <v>34.4</v>
      </c>
      <c r="K202" s="9">
        <f t="shared" si="42"/>
        <v>34.4</v>
      </c>
      <c r="L202" s="9">
        <f t="shared" si="43"/>
        <v>34.4</v>
      </c>
      <c r="M202" s="9">
        <f t="shared" si="44"/>
        <v>34.4</v>
      </c>
      <c r="N202" s="9">
        <f t="shared" si="45"/>
        <v>34.4</v>
      </c>
      <c r="O202" s="9">
        <f t="shared" si="46"/>
        <v>34.4</v>
      </c>
      <c r="P202" s="9" t="str">
        <f t="shared" si="47"/>
        <v>DD</v>
      </c>
      <c r="Q202" s="9" t="str" cm="1">
        <f t="array" ref="Q202">IF(D202&lt;&gt;"",IF(D202&lt;&gt;"GR",IF(AND(D202&gt;=40,H202&gt;=30),_xlfn.IFS(H202&gt;=$AD$11,"AA",H202&gt;=$AC$11,"BA",H202&gt;=$AB$11,"BB",H202&gt;=$AA$11,"CB",H202&gt;=$Z$11,"CC",H202&gt;=$Y$11,"DC",H202&gt;=50,"DD"),IF(H202&gt;=$W$9,"FD","FF")),P202),"")</f>
        <v>DD</v>
      </c>
      <c r="R202" s="9">
        <f t="shared" si="37"/>
        <v>0</v>
      </c>
    </row>
    <row r="203" spans="1:18" x14ac:dyDescent="0.35">
      <c r="A203" s="3">
        <v>202</v>
      </c>
      <c r="B203" s="3">
        <v>23</v>
      </c>
      <c r="C203" s="3">
        <v>42</v>
      </c>
      <c r="D203" s="3" t="s">
        <v>34</v>
      </c>
      <c r="E203" s="16">
        <f t="shared" si="36"/>
        <v>23</v>
      </c>
      <c r="F203" s="16">
        <f t="shared" si="36"/>
        <v>42</v>
      </c>
      <c r="G203" s="9">
        <f t="shared" si="38"/>
        <v>34.4</v>
      </c>
      <c r="H203" s="9">
        <f t="shared" si="39"/>
        <v>34.4</v>
      </c>
      <c r="I203" s="9">
        <f t="shared" si="40"/>
        <v>34.4</v>
      </c>
      <c r="J203" s="9">
        <f t="shared" si="41"/>
        <v>34.4</v>
      </c>
      <c r="K203" s="9">
        <f t="shared" si="42"/>
        <v>34.4</v>
      </c>
      <c r="L203" s="9">
        <f t="shared" si="43"/>
        <v>34.4</v>
      </c>
      <c r="M203" s="9">
        <f t="shared" si="44"/>
        <v>34.4</v>
      </c>
      <c r="N203" s="9">
        <f t="shared" si="45"/>
        <v>34.4</v>
      </c>
      <c r="O203" s="9">
        <f t="shared" si="46"/>
        <v>34.4</v>
      </c>
      <c r="P203" s="9" t="str">
        <f t="shared" si="47"/>
        <v>DD</v>
      </c>
      <c r="Q203" s="9" t="str" cm="1">
        <f t="array" ref="Q203">IF(D203&lt;&gt;"",IF(D203&lt;&gt;"GR",IF(AND(D203&gt;=40,H203&gt;=30),_xlfn.IFS(H203&gt;=$AD$11,"AA",H203&gt;=$AC$11,"BA",H203&gt;=$AB$11,"BB",H203&gt;=$AA$11,"CB",H203&gt;=$Z$11,"CC",H203&gt;=$Y$11,"DC",H203&gt;=50,"DD"),IF(H203&gt;=$W$9,"FD","FF")),P203),"")</f>
        <v>DD</v>
      </c>
      <c r="R203" s="9">
        <f t="shared" si="37"/>
        <v>0</v>
      </c>
    </row>
    <row r="204" spans="1:18" x14ac:dyDescent="0.35">
      <c r="A204" s="3">
        <v>203</v>
      </c>
      <c r="B204" s="3">
        <v>17</v>
      </c>
      <c r="C204" s="3">
        <v>33</v>
      </c>
      <c r="D204" s="3">
        <v>46</v>
      </c>
      <c r="E204" s="16">
        <f t="shared" si="36"/>
        <v>17</v>
      </c>
      <c r="F204" s="16">
        <f t="shared" si="36"/>
        <v>33</v>
      </c>
      <c r="G204" s="9">
        <f t="shared" si="38"/>
        <v>26.6</v>
      </c>
      <c r="H204" s="9">
        <f t="shared" si="39"/>
        <v>34.4</v>
      </c>
      <c r="I204" s="9" t="str">
        <f t="shared" si="40"/>
        <v/>
      </c>
      <c r="J204" s="9" t="str">
        <f t="shared" si="41"/>
        <v/>
      </c>
      <c r="K204" s="9" t="str">
        <f t="shared" si="42"/>
        <v/>
      </c>
      <c r="L204" s="9" t="str">
        <f t="shared" si="43"/>
        <v/>
      </c>
      <c r="M204" s="9" t="str">
        <f t="shared" si="44"/>
        <v/>
      </c>
      <c r="N204" s="9" t="str">
        <f t="shared" si="45"/>
        <v/>
      </c>
      <c r="O204" s="9" t="str">
        <f t="shared" si="46"/>
        <v/>
      </c>
      <c r="P204" s="9" t="str">
        <f t="shared" si="47"/>
        <v>FD</v>
      </c>
      <c r="Q204" s="9" t="e" cm="1">
        <f t="array" ref="Q204">IF(D204&lt;&gt;"",IF(D204&lt;&gt;"GR",IF(AND(D204&gt;=40,H204&gt;=30),_xlfn.IFS(H204&gt;=$AD$11,"AA",H204&gt;=$AC$11,"BA",H204&gt;=$AB$11,"BB",H204&gt;=$AA$11,"CB",H204&gt;=$Z$11,"CC",H204&gt;=$Y$11,"DC",H204&gt;=50,"DD"),IF(H204&gt;=$W$9,"FD","FF")),P204),"")</f>
        <v>#N/A</v>
      </c>
      <c r="R204" s="9">
        <f t="shared" si="37"/>
        <v>0</v>
      </c>
    </row>
    <row r="205" spans="1:18" x14ac:dyDescent="0.35">
      <c r="A205" s="3">
        <v>204</v>
      </c>
      <c r="B205" s="3">
        <v>18</v>
      </c>
      <c r="C205" s="3">
        <v>26</v>
      </c>
      <c r="D205" s="3">
        <v>45</v>
      </c>
      <c r="E205" s="16">
        <f t="shared" si="36"/>
        <v>18</v>
      </c>
      <c r="F205" s="16">
        <f t="shared" si="36"/>
        <v>26</v>
      </c>
      <c r="G205" s="9">
        <f t="shared" si="38"/>
        <v>22.8</v>
      </c>
      <c r="H205" s="9">
        <f t="shared" si="39"/>
        <v>34.200000000000003</v>
      </c>
      <c r="I205" s="9" t="str">
        <f t="shared" si="40"/>
        <v/>
      </c>
      <c r="J205" s="9" t="str">
        <f t="shared" si="41"/>
        <v/>
      </c>
      <c r="K205" s="9" t="str">
        <f t="shared" si="42"/>
        <v/>
      </c>
      <c r="L205" s="9" t="str">
        <f t="shared" si="43"/>
        <v/>
      </c>
      <c r="M205" s="9" t="str">
        <f t="shared" si="44"/>
        <v/>
      </c>
      <c r="N205" s="9" t="str">
        <f t="shared" si="45"/>
        <v/>
      </c>
      <c r="O205" s="9" t="str">
        <f t="shared" si="46"/>
        <v/>
      </c>
      <c r="P205" s="9" t="str">
        <f t="shared" si="47"/>
        <v>FD</v>
      </c>
      <c r="Q205" s="9" t="e" cm="1">
        <f t="array" ref="Q205">IF(D205&lt;&gt;"",IF(D205&lt;&gt;"GR",IF(AND(D205&gt;=40,H205&gt;=30),_xlfn.IFS(H205&gt;=$AD$11,"AA",H205&gt;=$AC$11,"BA",H205&gt;=$AB$11,"BB",H205&gt;=$AA$11,"CB",H205&gt;=$Z$11,"CC",H205&gt;=$Y$11,"DC",H205&gt;=50,"DD"),IF(H205&gt;=$W$9,"FD","FF")),P205),"")</f>
        <v>#N/A</v>
      </c>
      <c r="R205" s="9">
        <f t="shared" si="37"/>
        <v>0</v>
      </c>
    </row>
    <row r="206" spans="1:18" x14ac:dyDescent="0.35">
      <c r="A206" s="3">
        <v>205</v>
      </c>
      <c r="B206" s="3">
        <v>18</v>
      </c>
      <c r="C206" s="3">
        <v>45</v>
      </c>
      <c r="D206" s="3" t="s">
        <v>34</v>
      </c>
      <c r="E206" s="16">
        <f t="shared" si="36"/>
        <v>18</v>
      </c>
      <c r="F206" s="16">
        <f t="shared" si="36"/>
        <v>45</v>
      </c>
      <c r="G206" s="9">
        <f t="shared" si="38"/>
        <v>34.200000000000003</v>
      </c>
      <c r="H206" s="9">
        <f t="shared" si="39"/>
        <v>34.200000000000003</v>
      </c>
      <c r="I206" s="9">
        <f t="shared" si="40"/>
        <v>34.200000000000003</v>
      </c>
      <c r="J206" s="9">
        <f t="shared" si="41"/>
        <v>34.200000000000003</v>
      </c>
      <c r="K206" s="9">
        <f t="shared" si="42"/>
        <v>34.200000000000003</v>
      </c>
      <c r="L206" s="9">
        <f t="shared" si="43"/>
        <v>34.200000000000003</v>
      </c>
      <c r="M206" s="9">
        <f t="shared" si="44"/>
        <v>34.200000000000003</v>
      </c>
      <c r="N206" s="9">
        <f t="shared" si="45"/>
        <v>34.200000000000003</v>
      </c>
      <c r="O206" s="9">
        <f t="shared" si="46"/>
        <v>34.200000000000003</v>
      </c>
      <c r="P206" s="9" t="str">
        <f t="shared" si="47"/>
        <v>DD</v>
      </c>
      <c r="Q206" s="9" t="str" cm="1">
        <f t="array" ref="Q206">IF(D206&lt;&gt;"",IF(D206&lt;&gt;"GR",IF(AND(D206&gt;=40,H206&gt;=30),_xlfn.IFS(H206&gt;=$AD$11,"AA",H206&gt;=$AC$11,"BA",H206&gt;=$AB$11,"BB",H206&gt;=$AA$11,"CB",H206&gt;=$Z$11,"CC",H206&gt;=$Y$11,"DC",H206&gt;=50,"DD"),IF(H206&gt;=$W$9,"FD","FF")),P206),"")</f>
        <v>DD</v>
      </c>
      <c r="R206" s="9">
        <f t="shared" si="37"/>
        <v>0</v>
      </c>
    </row>
    <row r="207" spans="1:18" x14ac:dyDescent="0.35">
      <c r="A207" s="3">
        <v>206</v>
      </c>
      <c r="B207" s="3">
        <v>17</v>
      </c>
      <c r="C207" s="3">
        <v>45</v>
      </c>
      <c r="D207" s="3" t="s">
        <v>34</v>
      </c>
      <c r="E207" s="16">
        <f t="shared" si="36"/>
        <v>17</v>
      </c>
      <c r="F207" s="16">
        <f t="shared" si="36"/>
        <v>45</v>
      </c>
      <c r="G207" s="9">
        <f t="shared" si="38"/>
        <v>33.799999999999997</v>
      </c>
      <c r="H207" s="9">
        <f t="shared" si="39"/>
        <v>33.799999999999997</v>
      </c>
      <c r="I207" s="9">
        <f t="shared" si="40"/>
        <v>33.799999999999997</v>
      </c>
      <c r="J207" s="9">
        <f t="shared" si="41"/>
        <v>33.799999999999997</v>
      </c>
      <c r="K207" s="9">
        <f t="shared" si="42"/>
        <v>33.799999999999997</v>
      </c>
      <c r="L207" s="9">
        <f t="shared" si="43"/>
        <v>33.799999999999997</v>
      </c>
      <c r="M207" s="9">
        <f t="shared" si="44"/>
        <v>33.799999999999997</v>
      </c>
      <c r="N207" s="9">
        <f t="shared" si="45"/>
        <v>33.799999999999997</v>
      </c>
      <c r="O207" s="9">
        <f t="shared" si="46"/>
        <v>33.799999999999997</v>
      </c>
      <c r="P207" s="9" t="str">
        <f t="shared" si="47"/>
        <v>DD</v>
      </c>
      <c r="Q207" s="9" t="str" cm="1">
        <f t="array" ref="Q207">IF(D207&lt;&gt;"",IF(D207&lt;&gt;"GR",IF(AND(D207&gt;=40,H207&gt;=30),_xlfn.IFS(H207&gt;=$AD$11,"AA",H207&gt;=$AC$11,"BA",H207&gt;=$AB$11,"BB",H207&gt;=$AA$11,"CB",H207&gt;=$Z$11,"CC",H207&gt;=$Y$11,"DC",H207&gt;=50,"DD"),IF(H207&gt;=$W$9,"FD","FF")),P207),"")</f>
        <v>DD</v>
      </c>
      <c r="R207" s="9">
        <f t="shared" si="37"/>
        <v>0</v>
      </c>
    </row>
    <row r="208" spans="1:18" x14ac:dyDescent="0.35">
      <c r="A208" s="3">
        <v>207</v>
      </c>
      <c r="B208" s="3">
        <v>23</v>
      </c>
      <c r="C208" s="3">
        <v>40</v>
      </c>
      <c r="D208" s="3" t="s">
        <v>34</v>
      </c>
      <c r="E208" s="16">
        <f t="shared" si="36"/>
        <v>23</v>
      </c>
      <c r="F208" s="16">
        <f t="shared" si="36"/>
        <v>40</v>
      </c>
      <c r="G208" s="9">
        <f t="shared" si="38"/>
        <v>33.200000000000003</v>
      </c>
      <c r="H208" s="9">
        <f t="shared" si="39"/>
        <v>33.200000000000003</v>
      </c>
      <c r="I208" s="9">
        <f t="shared" si="40"/>
        <v>33.200000000000003</v>
      </c>
      <c r="J208" s="9">
        <f t="shared" si="41"/>
        <v>33.200000000000003</v>
      </c>
      <c r="K208" s="9">
        <f t="shared" si="42"/>
        <v>33.200000000000003</v>
      </c>
      <c r="L208" s="9">
        <f t="shared" si="43"/>
        <v>33.200000000000003</v>
      </c>
      <c r="M208" s="9">
        <f t="shared" si="44"/>
        <v>33.200000000000003</v>
      </c>
      <c r="N208" s="9">
        <f t="shared" si="45"/>
        <v>33.200000000000003</v>
      </c>
      <c r="O208" s="9">
        <f t="shared" si="46"/>
        <v>33.200000000000003</v>
      </c>
      <c r="P208" s="9" t="str">
        <f t="shared" si="47"/>
        <v>DD</v>
      </c>
      <c r="Q208" s="9" t="str" cm="1">
        <f t="array" ref="Q208">IF(D208&lt;&gt;"",IF(D208&lt;&gt;"GR",IF(AND(D208&gt;=40,H208&gt;=30),_xlfn.IFS(H208&gt;=$AD$11,"AA",H208&gt;=$AC$11,"BA",H208&gt;=$AB$11,"BB",H208&gt;=$AA$11,"CB",H208&gt;=$Z$11,"CC",H208&gt;=$Y$11,"DC",H208&gt;=50,"DD"),IF(H208&gt;=$W$9,"FD","FF")),P208),"")</f>
        <v>DD</v>
      </c>
      <c r="R208" s="9">
        <f t="shared" si="37"/>
        <v>0</v>
      </c>
    </row>
    <row r="209" spans="1:18" x14ac:dyDescent="0.35">
      <c r="A209" s="3">
        <v>208</v>
      </c>
      <c r="B209" s="3">
        <v>8</v>
      </c>
      <c r="C209" s="3">
        <v>22</v>
      </c>
      <c r="D209" s="3">
        <v>50</v>
      </c>
      <c r="E209" s="16">
        <f t="shared" si="36"/>
        <v>8</v>
      </c>
      <c r="F209" s="16">
        <f t="shared" si="36"/>
        <v>22</v>
      </c>
      <c r="G209" s="9">
        <f t="shared" si="38"/>
        <v>16.399999999999999</v>
      </c>
      <c r="H209" s="9">
        <f t="shared" si="39"/>
        <v>33.200000000000003</v>
      </c>
      <c r="I209" s="9" t="str">
        <f t="shared" si="40"/>
        <v/>
      </c>
      <c r="J209" s="9" t="str">
        <f t="shared" si="41"/>
        <v/>
      </c>
      <c r="K209" s="9" t="str">
        <f t="shared" si="42"/>
        <v/>
      </c>
      <c r="L209" s="9" t="str">
        <f t="shared" si="43"/>
        <v/>
      </c>
      <c r="M209" s="9" t="str">
        <f t="shared" si="44"/>
        <v/>
      </c>
      <c r="N209" s="9" t="str">
        <f t="shared" si="45"/>
        <v/>
      </c>
      <c r="O209" s="9" t="str">
        <f t="shared" si="46"/>
        <v/>
      </c>
      <c r="P209" s="9" t="str">
        <f t="shared" si="47"/>
        <v>FF</v>
      </c>
      <c r="Q209" s="9" t="e" cm="1">
        <f t="array" ref="Q209">IF(D209&lt;&gt;"",IF(D209&lt;&gt;"GR",IF(AND(D209&gt;=40,H209&gt;=30),_xlfn.IFS(H209&gt;=$AD$11,"AA",H209&gt;=$AC$11,"BA",H209&gt;=$AB$11,"BB",H209&gt;=$AA$11,"CB",H209&gt;=$Z$11,"CC",H209&gt;=$Y$11,"DC",H209&gt;=50,"DD"),IF(H209&gt;=$W$9,"FD","FF")),P209),"")</f>
        <v>#N/A</v>
      </c>
      <c r="R209" s="9">
        <f t="shared" si="37"/>
        <v>0</v>
      </c>
    </row>
    <row r="210" spans="1:18" x14ac:dyDescent="0.35">
      <c r="A210" s="3">
        <v>209</v>
      </c>
      <c r="B210" s="3">
        <v>8</v>
      </c>
      <c r="C210" s="3">
        <v>24</v>
      </c>
      <c r="D210" s="3">
        <v>50</v>
      </c>
      <c r="E210" s="16">
        <f t="shared" si="36"/>
        <v>8</v>
      </c>
      <c r="F210" s="16">
        <f t="shared" si="36"/>
        <v>24</v>
      </c>
      <c r="G210" s="9">
        <f t="shared" si="38"/>
        <v>17.599999999999998</v>
      </c>
      <c r="H210" s="9">
        <f t="shared" si="39"/>
        <v>33.200000000000003</v>
      </c>
      <c r="I210" s="9" t="str">
        <f t="shared" si="40"/>
        <v/>
      </c>
      <c r="J210" s="9" t="str">
        <f t="shared" si="41"/>
        <v/>
      </c>
      <c r="K210" s="9" t="str">
        <f t="shared" si="42"/>
        <v/>
      </c>
      <c r="L210" s="9" t="str">
        <f t="shared" si="43"/>
        <v/>
      </c>
      <c r="M210" s="9" t="str">
        <f t="shared" si="44"/>
        <v/>
      </c>
      <c r="N210" s="9" t="str">
        <f t="shared" si="45"/>
        <v/>
      </c>
      <c r="O210" s="9" t="str">
        <f t="shared" si="46"/>
        <v/>
      </c>
      <c r="P210" s="9" t="str">
        <f t="shared" si="47"/>
        <v>FF</v>
      </c>
      <c r="Q210" s="9" t="e" cm="1">
        <f t="array" ref="Q210">IF(D210&lt;&gt;"",IF(D210&lt;&gt;"GR",IF(AND(D210&gt;=40,H210&gt;=30),_xlfn.IFS(H210&gt;=$AD$11,"AA",H210&gt;=$AC$11,"BA",H210&gt;=$AB$11,"BB",H210&gt;=$AA$11,"CB",H210&gt;=$Z$11,"CC",H210&gt;=$Y$11,"DC",H210&gt;=50,"DD"),IF(H210&gt;=$W$9,"FD","FF")),P210),"")</f>
        <v>#N/A</v>
      </c>
      <c r="R210" s="9">
        <f t="shared" si="37"/>
        <v>0</v>
      </c>
    </row>
    <row r="211" spans="1:18" x14ac:dyDescent="0.35">
      <c r="A211" s="3">
        <v>210</v>
      </c>
      <c r="B211" s="3">
        <v>15</v>
      </c>
      <c r="C211" s="3">
        <v>19</v>
      </c>
      <c r="D211" s="3">
        <v>45</v>
      </c>
      <c r="E211" s="16">
        <f t="shared" si="36"/>
        <v>15</v>
      </c>
      <c r="F211" s="16">
        <f t="shared" si="36"/>
        <v>19</v>
      </c>
      <c r="G211" s="9">
        <f t="shared" si="38"/>
        <v>17.399999999999999</v>
      </c>
      <c r="H211" s="9">
        <f t="shared" si="39"/>
        <v>33</v>
      </c>
      <c r="I211" s="9" t="str">
        <f t="shared" si="40"/>
        <v/>
      </c>
      <c r="J211" s="9" t="str">
        <f t="shared" si="41"/>
        <v/>
      </c>
      <c r="K211" s="9" t="str">
        <f t="shared" si="42"/>
        <v/>
      </c>
      <c r="L211" s="9" t="str">
        <f t="shared" si="43"/>
        <v/>
      </c>
      <c r="M211" s="9" t="str">
        <f t="shared" si="44"/>
        <v/>
      </c>
      <c r="N211" s="9" t="str">
        <f t="shared" si="45"/>
        <v/>
      </c>
      <c r="O211" s="9" t="str">
        <f t="shared" si="46"/>
        <v/>
      </c>
      <c r="P211" s="9" t="str">
        <f t="shared" si="47"/>
        <v>FF</v>
      </c>
      <c r="Q211" s="9" t="e" cm="1">
        <f t="array" ref="Q211">IF(D211&lt;&gt;"",IF(D211&lt;&gt;"GR",IF(AND(D211&gt;=40,H211&gt;=30),_xlfn.IFS(H211&gt;=$AD$11,"AA",H211&gt;=$AC$11,"BA",H211&gt;=$AB$11,"BB",H211&gt;=$AA$11,"CB",H211&gt;=$Z$11,"CC",H211&gt;=$Y$11,"DC",H211&gt;=50,"DD"),IF(H211&gt;=$W$9,"FD","FF")),P211),"")</f>
        <v>#N/A</v>
      </c>
      <c r="R211" s="9">
        <f t="shared" si="37"/>
        <v>0</v>
      </c>
    </row>
    <row r="212" spans="1:18" x14ac:dyDescent="0.35">
      <c r="A212" s="3">
        <v>211</v>
      </c>
      <c r="B212" s="3">
        <v>15</v>
      </c>
      <c r="C212" s="3">
        <v>45</v>
      </c>
      <c r="D212" s="3" t="s">
        <v>34</v>
      </c>
      <c r="E212" s="16">
        <f t="shared" si="36"/>
        <v>15</v>
      </c>
      <c r="F212" s="16">
        <f t="shared" si="36"/>
        <v>45</v>
      </c>
      <c r="G212" s="9">
        <f t="shared" si="38"/>
        <v>33</v>
      </c>
      <c r="H212" s="9">
        <f t="shared" si="39"/>
        <v>33</v>
      </c>
      <c r="I212" s="9">
        <f t="shared" si="40"/>
        <v>33</v>
      </c>
      <c r="J212" s="9">
        <f t="shared" si="41"/>
        <v>33</v>
      </c>
      <c r="K212" s="9">
        <f t="shared" si="42"/>
        <v>33</v>
      </c>
      <c r="L212" s="9">
        <f t="shared" si="43"/>
        <v>33</v>
      </c>
      <c r="M212" s="9">
        <f t="shared" si="44"/>
        <v>33</v>
      </c>
      <c r="N212" s="9">
        <f t="shared" si="45"/>
        <v>33</v>
      </c>
      <c r="O212" s="9">
        <f t="shared" si="46"/>
        <v>33</v>
      </c>
      <c r="P212" s="9" t="str">
        <f t="shared" si="47"/>
        <v>DD</v>
      </c>
      <c r="Q212" s="9" t="str" cm="1">
        <f t="array" ref="Q212">IF(D212&lt;&gt;"",IF(D212&lt;&gt;"GR",IF(AND(D212&gt;=40,H212&gt;=30),_xlfn.IFS(H212&gt;=$AD$11,"AA",H212&gt;=$AC$11,"BA",H212&gt;=$AB$11,"BB",H212&gt;=$AA$11,"CB",H212&gt;=$Z$11,"CC",H212&gt;=$Y$11,"DC",H212&gt;=50,"DD"),IF(H212&gt;=$W$9,"FD","FF")),P212),"")</f>
        <v>DD</v>
      </c>
      <c r="R212" s="9">
        <f t="shared" si="37"/>
        <v>0</v>
      </c>
    </row>
    <row r="213" spans="1:18" x14ac:dyDescent="0.35">
      <c r="A213" s="3">
        <v>212</v>
      </c>
      <c r="B213" s="3">
        <v>7</v>
      </c>
      <c r="C213" s="3">
        <v>33</v>
      </c>
      <c r="D213" s="3">
        <v>50</v>
      </c>
      <c r="E213" s="16">
        <f t="shared" si="36"/>
        <v>7</v>
      </c>
      <c r="F213" s="16">
        <f t="shared" si="36"/>
        <v>33</v>
      </c>
      <c r="G213" s="9">
        <f t="shared" si="38"/>
        <v>22.6</v>
      </c>
      <c r="H213" s="9">
        <f t="shared" si="39"/>
        <v>32.799999999999997</v>
      </c>
      <c r="I213" s="9" t="str">
        <f t="shared" si="40"/>
        <v/>
      </c>
      <c r="J213" s="9" t="str">
        <f t="shared" si="41"/>
        <v/>
      </c>
      <c r="K213" s="9" t="str">
        <f t="shared" si="42"/>
        <v/>
      </c>
      <c r="L213" s="9" t="str">
        <f t="shared" si="43"/>
        <v/>
      </c>
      <c r="M213" s="9" t="str">
        <f t="shared" si="44"/>
        <v/>
      </c>
      <c r="N213" s="9" t="str">
        <f t="shared" si="45"/>
        <v/>
      </c>
      <c r="O213" s="9" t="str">
        <f t="shared" si="46"/>
        <v/>
      </c>
      <c r="P213" s="9" t="str">
        <f t="shared" si="47"/>
        <v>FD</v>
      </c>
      <c r="Q213" s="9" t="e" cm="1">
        <f t="array" ref="Q213">IF(D213&lt;&gt;"",IF(D213&lt;&gt;"GR",IF(AND(D213&gt;=40,H213&gt;=30),_xlfn.IFS(H213&gt;=$AD$11,"AA",H213&gt;=$AC$11,"BA",H213&gt;=$AB$11,"BB",H213&gt;=$AA$11,"CB",H213&gt;=$Z$11,"CC",H213&gt;=$Y$11,"DC",H213&gt;=50,"DD"),IF(H213&gt;=$W$9,"FD","FF")),P213),"")</f>
        <v>#N/A</v>
      </c>
      <c r="R213" s="9">
        <f t="shared" si="37"/>
        <v>0</v>
      </c>
    </row>
    <row r="214" spans="1:18" x14ac:dyDescent="0.35">
      <c r="A214" s="3">
        <v>213</v>
      </c>
      <c r="B214" s="3">
        <v>32</v>
      </c>
      <c r="C214" s="3">
        <v>29</v>
      </c>
      <c r="D214" s="3">
        <v>33</v>
      </c>
      <c r="E214" s="16">
        <f t="shared" si="36"/>
        <v>32</v>
      </c>
      <c r="F214" s="16">
        <f t="shared" si="36"/>
        <v>29</v>
      </c>
      <c r="G214" s="9">
        <f t="shared" si="38"/>
        <v>30.2</v>
      </c>
      <c r="H214" s="9">
        <f t="shared" si="39"/>
        <v>32.6</v>
      </c>
      <c r="I214" s="9" t="str">
        <f t="shared" si="40"/>
        <v/>
      </c>
      <c r="J214" s="9" t="str">
        <f t="shared" si="41"/>
        <v/>
      </c>
      <c r="K214" s="9" t="str">
        <f t="shared" si="42"/>
        <v/>
      </c>
      <c r="L214" s="9" t="str">
        <f t="shared" si="43"/>
        <v/>
      </c>
      <c r="M214" s="9" t="str">
        <f t="shared" si="44"/>
        <v/>
      </c>
      <c r="N214" s="9" t="str">
        <f t="shared" si="45"/>
        <v/>
      </c>
      <c r="O214" s="9" t="str">
        <f t="shared" si="46"/>
        <v/>
      </c>
      <c r="P214" s="9" t="str">
        <f t="shared" si="47"/>
        <v>FD</v>
      </c>
      <c r="Q214" s="9" t="str" cm="1">
        <f t="array" ref="Q214">IF(D214&lt;&gt;"",IF(D214&lt;&gt;"GR",IF(AND(D214&gt;=40,H214&gt;=30),_xlfn.IFS(H214&gt;=$AD$11,"AA",H214&gt;=$AC$11,"BA",H214&gt;=$AB$11,"BB",H214&gt;=$AA$11,"CB",H214&gt;=$Z$11,"CC",H214&gt;=$Y$11,"DC",H214&gt;=50,"DD"),IF(H214&gt;=$W$9,"FD","FF")),P214),"")</f>
        <v>FD</v>
      </c>
      <c r="R214" s="9">
        <f t="shared" si="37"/>
        <v>0</v>
      </c>
    </row>
    <row r="215" spans="1:18" x14ac:dyDescent="0.35">
      <c r="A215" s="3">
        <v>214</v>
      </c>
      <c r="B215" s="3">
        <v>5</v>
      </c>
      <c r="C215" s="3">
        <v>50</v>
      </c>
      <c r="D215" s="3" t="s">
        <v>34</v>
      </c>
      <c r="E215" s="16">
        <f t="shared" si="36"/>
        <v>5</v>
      </c>
      <c r="F215" s="16">
        <f t="shared" si="36"/>
        <v>50</v>
      </c>
      <c r="G215" s="9">
        <f t="shared" si="38"/>
        <v>32</v>
      </c>
      <c r="H215" s="9">
        <f t="shared" si="39"/>
        <v>32</v>
      </c>
      <c r="I215" s="9">
        <f t="shared" si="40"/>
        <v>32</v>
      </c>
      <c r="J215" s="9">
        <f t="shared" si="41"/>
        <v>32</v>
      </c>
      <c r="K215" s="9">
        <f t="shared" si="42"/>
        <v>32</v>
      </c>
      <c r="L215" s="9">
        <f t="shared" si="43"/>
        <v>32</v>
      </c>
      <c r="M215" s="9">
        <f t="shared" si="44"/>
        <v>32</v>
      </c>
      <c r="N215" s="9">
        <f t="shared" si="45"/>
        <v>32</v>
      </c>
      <c r="O215" s="9">
        <f t="shared" si="46"/>
        <v>32</v>
      </c>
      <c r="P215" s="9" t="str">
        <f t="shared" si="47"/>
        <v>DD</v>
      </c>
      <c r="Q215" s="9" t="str" cm="1">
        <f t="array" ref="Q215">IF(D215&lt;&gt;"",IF(D215&lt;&gt;"GR",IF(AND(D215&gt;=40,H215&gt;=30),_xlfn.IFS(H215&gt;=$AD$11,"AA",H215&gt;=$AC$11,"BA",H215&gt;=$AB$11,"BB",H215&gt;=$AA$11,"CB",H215&gt;=$Z$11,"CC",H215&gt;=$Y$11,"DC",H215&gt;=50,"DD"),IF(H215&gt;=$W$9,"FD","FF")),P215),"")</f>
        <v>DD</v>
      </c>
      <c r="R215" s="9">
        <f t="shared" si="37"/>
        <v>0</v>
      </c>
    </row>
    <row r="216" spans="1:18" x14ac:dyDescent="0.35">
      <c r="A216" s="3">
        <v>215</v>
      </c>
      <c r="B216" s="3">
        <v>12</v>
      </c>
      <c r="C216" s="3">
        <v>23</v>
      </c>
      <c r="D216" s="3">
        <v>45</v>
      </c>
      <c r="E216" s="16">
        <f t="shared" si="36"/>
        <v>12</v>
      </c>
      <c r="F216" s="16">
        <f t="shared" si="36"/>
        <v>23</v>
      </c>
      <c r="G216" s="9">
        <f t="shared" si="38"/>
        <v>18.600000000000001</v>
      </c>
      <c r="H216" s="9">
        <f t="shared" si="39"/>
        <v>31.8</v>
      </c>
      <c r="I216" s="9" t="str">
        <f t="shared" si="40"/>
        <v/>
      </c>
      <c r="J216" s="9" t="str">
        <f t="shared" si="41"/>
        <v/>
      </c>
      <c r="K216" s="9" t="str">
        <f t="shared" si="42"/>
        <v/>
      </c>
      <c r="L216" s="9" t="str">
        <f t="shared" si="43"/>
        <v/>
      </c>
      <c r="M216" s="9" t="str">
        <f t="shared" si="44"/>
        <v/>
      </c>
      <c r="N216" s="9" t="str">
        <f t="shared" si="45"/>
        <v/>
      </c>
      <c r="O216" s="9" t="str">
        <f t="shared" si="46"/>
        <v/>
      </c>
      <c r="P216" s="9" t="str">
        <f t="shared" si="47"/>
        <v>FF</v>
      </c>
      <c r="Q216" s="9" t="e" cm="1">
        <f t="array" ref="Q216">IF(D216&lt;&gt;"",IF(D216&lt;&gt;"GR",IF(AND(D216&gt;=40,H216&gt;=30),_xlfn.IFS(H216&gt;=$AD$11,"AA",H216&gt;=$AC$11,"BA",H216&gt;=$AB$11,"BB",H216&gt;=$AA$11,"CB",H216&gt;=$Z$11,"CC",H216&gt;=$Y$11,"DC",H216&gt;=50,"DD"),IF(H216&gt;=$W$9,"FD","FF")),P216),"")</f>
        <v>#N/A</v>
      </c>
      <c r="R216" s="9">
        <f t="shared" si="37"/>
        <v>0</v>
      </c>
    </row>
    <row r="217" spans="1:18" x14ac:dyDescent="0.35">
      <c r="A217" s="3">
        <v>216</v>
      </c>
      <c r="B217" s="3">
        <v>12</v>
      </c>
      <c r="C217" s="3">
        <v>45</v>
      </c>
      <c r="D217" s="3" t="s">
        <v>34</v>
      </c>
      <c r="E217" s="16">
        <f t="shared" si="36"/>
        <v>12</v>
      </c>
      <c r="F217" s="16">
        <f t="shared" si="36"/>
        <v>45</v>
      </c>
      <c r="G217" s="9">
        <f t="shared" si="38"/>
        <v>31.8</v>
      </c>
      <c r="H217" s="9">
        <f t="shared" si="39"/>
        <v>31.8</v>
      </c>
      <c r="I217" s="9">
        <f t="shared" si="40"/>
        <v>31.8</v>
      </c>
      <c r="J217" s="9">
        <f t="shared" si="41"/>
        <v>31.8</v>
      </c>
      <c r="K217" s="9">
        <f t="shared" si="42"/>
        <v>31.8</v>
      </c>
      <c r="L217" s="9">
        <f t="shared" si="43"/>
        <v>31.8</v>
      </c>
      <c r="M217" s="9">
        <f t="shared" si="44"/>
        <v>31.8</v>
      </c>
      <c r="N217" s="9">
        <f t="shared" si="45"/>
        <v>31.8</v>
      </c>
      <c r="O217" s="9">
        <f t="shared" si="46"/>
        <v>31.8</v>
      </c>
      <c r="P217" s="9" t="str">
        <f t="shared" si="47"/>
        <v>DD</v>
      </c>
      <c r="Q217" s="9" t="str" cm="1">
        <f t="array" ref="Q217">IF(D217&lt;&gt;"",IF(D217&lt;&gt;"GR",IF(AND(D217&gt;=40,H217&gt;=30),_xlfn.IFS(H217&gt;=$AD$11,"AA",H217&gt;=$AC$11,"BA",H217&gt;=$AB$11,"BB",H217&gt;=$AA$11,"CB",H217&gt;=$Z$11,"CC",H217&gt;=$Y$11,"DC",H217&gt;=50,"DD"),IF(H217&gt;=$W$9,"FD","FF")),P217),"")</f>
        <v>DD</v>
      </c>
      <c r="R217" s="9">
        <f t="shared" si="37"/>
        <v>0</v>
      </c>
    </row>
    <row r="218" spans="1:18" x14ac:dyDescent="0.35">
      <c r="A218" s="3">
        <v>217</v>
      </c>
      <c r="B218" s="3">
        <v>7</v>
      </c>
      <c r="C218" s="3">
        <v>48</v>
      </c>
      <c r="D218" s="3" t="s">
        <v>34</v>
      </c>
      <c r="E218" s="16">
        <f t="shared" si="36"/>
        <v>7</v>
      </c>
      <c r="F218" s="16">
        <f t="shared" si="36"/>
        <v>48</v>
      </c>
      <c r="G218" s="9">
        <f t="shared" si="38"/>
        <v>31.599999999999998</v>
      </c>
      <c r="H218" s="9">
        <f t="shared" si="39"/>
        <v>31.599999999999998</v>
      </c>
      <c r="I218" s="9">
        <f t="shared" si="40"/>
        <v>31.599999999999998</v>
      </c>
      <c r="J218" s="9">
        <f t="shared" si="41"/>
        <v>31.599999999999998</v>
      </c>
      <c r="K218" s="9">
        <f t="shared" si="42"/>
        <v>31.599999999999998</v>
      </c>
      <c r="L218" s="9">
        <f t="shared" si="43"/>
        <v>31.599999999999998</v>
      </c>
      <c r="M218" s="9">
        <f t="shared" si="44"/>
        <v>31.599999999999998</v>
      </c>
      <c r="N218" s="9">
        <f t="shared" si="45"/>
        <v>31.599999999999998</v>
      </c>
      <c r="O218" s="9">
        <f t="shared" si="46"/>
        <v>31.599999999999998</v>
      </c>
      <c r="P218" s="9" t="str">
        <f t="shared" si="47"/>
        <v>DD</v>
      </c>
      <c r="Q218" s="9" t="str" cm="1">
        <f t="array" ref="Q218">IF(D218&lt;&gt;"",IF(D218&lt;&gt;"GR",IF(AND(D218&gt;=40,H218&gt;=30),_xlfn.IFS(H218&gt;=$AD$11,"AA",H218&gt;=$AC$11,"BA",H218&gt;=$AB$11,"BB",H218&gt;=$AA$11,"CB",H218&gt;=$Z$11,"CC",H218&gt;=$Y$11,"DC",H218&gt;=50,"DD"),IF(H218&gt;=$W$9,"FD","FF")),P218),"")</f>
        <v>DD</v>
      </c>
      <c r="R218" s="9">
        <f t="shared" si="37"/>
        <v>0</v>
      </c>
    </row>
    <row r="219" spans="1:18" x14ac:dyDescent="0.35">
      <c r="A219" s="3">
        <v>218</v>
      </c>
      <c r="B219" s="3">
        <v>11</v>
      </c>
      <c r="C219" s="3">
        <v>45</v>
      </c>
      <c r="D219" s="3" t="s">
        <v>34</v>
      </c>
      <c r="E219" s="16">
        <f t="shared" si="36"/>
        <v>11</v>
      </c>
      <c r="F219" s="16">
        <f t="shared" si="36"/>
        <v>45</v>
      </c>
      <c r="G219" s="9">
        <f t="shared" si="38"/>
        <v>31.4</v>
      </c>
      <c r="H219" s="9">
        <f t="shared" si="39"/>
        <v>31.4</v>
      </c>
      <c r="I219" s="9">
        <f t="shared" si="40"/>
        <v>31.4</v>
      </c>
      <c r="J219" s="9">
        <f t="shared" si="41"/>
        <v>31.4</v>
      </c>
      <c r="K219" s="9">
        <f t="shared" si="42"/>
        <v>31.4</v>
      </c>
      <c r="L219" s="9">
        <f t="shared" si="43"/>
        <v>31.4</v>
      </c>
      <c r="M219" s="9">
        <f t="shared" si="44"/>
        <v>31.4</v>
      </c>
      <c r="N219" s="9">
        <f t="shared" si="45"/>
        <v>31.4</v>
      </c>
      <c r="O219" s="9">
        <f t="shared" si="46"/>
        <v>31.4</v>
      </c>
      <c r="P219" s="9" t="str">
        <f t="shared" si="47"/>
        <v>DD</v>
      </c>
      <c r="Q219" s="9" t="str" cm="1">
        <f t="array" ref="Q219">IF(D219&lt;&gt;"",IF(D219&lt;&gt;"GR",IF(AND(D219&gt;=40,H219&gt;=30),_xlfn.IFS(H219&gt;=$AD$11,"AA",H219&gt;=$AC$11,"BA",H219&gt;=$AB$11,"BB",H219&gt;=$AA$11,"CB",H219&gt;=$Z$11,"CC",H219&gt;=$Y$11,"DC",H219&gt;=50,"DD"),IF(H219&gt;=$W$9,"FD","FF")),P219),"")</f>
        <v>DD</v>
      </c>
      <c r="R219" s="9">
        <f t="shared" si="37"/>
        <v>0</v>
      </c>
    </row>
    <row r="220" spans="1:18" x14ac:dyDescent="0.35">
      <c r="A220" s="3">
        <v>219</v>
      </c>
      <c r="B220" s="3">
        <v>10</v>
      </c>
      <c r="C220" s="3">
        <v>45</v>
      </c>
      <c r="D220" s="3" t="s">
        <v>34</v>
      </c>
      <c r="E220" s="16">
        <f t="shared" si="36"/>
        <v>10</v>
      </c>
      <c r="F220" s="16">
        <f t="shared" si="36"/>
        <v>45</v>
      </c>
      <c r="G220" s="9">
        <f t="shared" si="38"/>
        <v>31</v>
      </c>
      <c r="H220" s="9">
        <f t="shared" si="39"/>
        <v>31</v>
      </c>
      <c r="I220" s="9">
        <f t="shared" si="40"/>
        <v>31</v>
      </c>
      <c r="J220" s="9">
        <f t="shared" si="41"/>
        <v>31</v>
      </c>
      <c r="K220" s="9">
        <f t="shared" si="42"/>
        <v>31</v>
      </c>
      <c r="L220" s="9">
        <f t="shared" si="43"/>
        <v>31</v>
      </c>
      <c r="M220" s="9">
        <f t="shared" si="44"/>
        <v>31</v>
      </c>
      <c r="N220" s="9">
        <f t="shared" si="45"/>
        <v>31</v>
      </c>
      <c r="O220" s="9">
        <f t="shared" si="46"/>
        <v>31</v>
      </c>
      <c r="P220" s="9" t="str">
        <f t="shared" si="47"/>
        <v>DD</v>
      </c>
      <c r="Q220" s="9" t="str" cm="1">
        <f t="array" ref="Q220">IF(D220&lt;&gt;"",IF(D220&lt;&gt;"GR",IF(AND(D220&gt;=40,H220&gt;=30),_xlfn.IFS(H220&gt;=$AD$11,"AA",H220&gt;=$AC$11,"BA",H220&gt;=$AB$11,"BB",H220&gt;=$AA$11,"CB",H220&gt;=$Z$11,"CC",H220&gt;=$Y$11,"DC",H220&gt;=50,"DD"),IF(H220&gt;=$W$9,"FD","FF")),P220),"")</f>
        <v>DD</v>
      </c>
      <c r="R220" s="9">
        <f t="shared" si="37"/>
        <v>0</v>
      </c>
    </row>
    <row r="221" spans="1:18" x14ac:dyDescent="0.35">
      <c r="A221" s="3">
        <v>220</v>
      </c>
      <c r="B221" s="3">
        <v>9</v>
      </c>
      <c r="C221" s="3">
        <v>45</v>
      </c>
      <c r="D221" s="3" t="s">
        <v>34</v>
      </c>
      <c r="E221" s="16">
        <f t="shared" si="36"/>
        <v>9</v>
      </c>
      <c r="F221" s="16">
        <f t="shared" si="36"/>
        <v>45</v>
      </c>
      <c r="G221" s="9">
        <f t="shared" si="38"/>
        <v>30.6</v>
      </c>
      <c r="H221" s="9">
        <f t="shared" si="39"/>
        <v>30.6</v>
      </c>
      <c r="I221" s="9">
        <f t="shared" si="40"/>
        <v>30.6</v>
      </c>
      <c r="J221" s="9">
        <f t="shared" si="41"/>
        <v>30.6</v>
      </c>
      <c r="K221" s="9">
        <f t="shared" si="42"/>
        <v>30.6</v>
      </c>
      <c r="L221" s="9">
        <f t="shared" si="43"/>
        <v>30.6</v>
      </c>
      <c r="M221" s="9">
        <f t="shared" si="44"/>
        <v>30.6</v>
      </c>
      <c r="N221" s="9">
        <f t="shared" si="45"/>
        <v>30.6</v>
      </c>
      <c r="O221" s="9">
        <f t="shared" si="46"/>
        <v>30.6</v>
      </c>
      <c r="P221" s="9" t="str">
        <f t="shared" si="47"/>
        <v>DD</v>
      </c>
      <c r="Q221" s="9" t="str" cm="1">
        <f t="array" ref="Q221">IF(D221&lt;&gt;"",IF(D221&lt;&gt;"GR",IF(AND(D221&gt;=40,H221&gt;=30),_xlfn.IFS(H221&gt;=$AD$11,"AA",H221&gt;=$AC$11,"BA",H221&gt;=$AB$11,"BB",H221&gt;=$AA$11,"CB",H221&gt;=$Z$11,"CC",H221&gt;=$Y$11,"DC",H221&gt;=50,"DD"),IF(H221&gt;=$W$9,"FD","FF")),P221),"")</f>
        <v>DD</v>
      </c>
      <c r="R221" s="9">
        <f t="shared" si="37"/>
        <v>0</v>
      </c>
    </row>
    <row r="222" spans="1:18" x14ac:dyDescent="0.35">
      <c r="A222" s="3">
        <v>221</v>
      </c>
      <c r="B222" s="3">
        <v>12</v>
      </c>
      <c r="C222" s="3">
        <v>31</v>
      </c>
      <c r="D222" s="3">
        <v>40</v>
      </c>
      <c r="E222" s="16">
        <f t="shared" si="36"/>
        <v>12</v>
      </c>
      <c r="F222" s="16">
        <f t="shared" si="36"/>
        <v>31</v>
      </c>
      <c r="G222" s="9">
        <f t="shared" si="38"/>
        <v>23.4</v>
      </c>
      <c r="H222" s="9">
        <f t="shared" si="39"/>
        <v>28.8</v>
      </c>
      <c r="I222" s="9" t="str">
        <f t="shared" si="40"/>
        <v/>
      </c>
      <c r="J222" s="9" t="str">
        <f t="shared" si="41"/>
        <v/>
      </c>
      <c r="K222" s="9" t="str">
        <f t="shared" si="42"/>
        <v/>
      </c>
      <c r="L222" s="9" t="str">
        <f t="shared" si="43"/>
        <v/>
      </c>
      <c r="M222" s="9" t="str">
        <f t="shared" si="44"/>
        <v/>
      </c>
      <c r="N222" s="9" t="str">
        <f t="shared" si="45"/>
        <v/>
      </c>
      <c r="O222" s="9" t="str">
        <f t="shared" si="46"/>
        <v/>
      </c>
      <c r="P222" s="9" t="str">
        <f t="shared" si="47"/>
        <v>FD</v>
      </c>
      <c r="Q222" s="9" t="str" cm="1">
        <f t="array" ref="Q222">IF(D222&lt;&gt;"",IF(D222&lt;&gt;"GR",IF(AND(D222&gt;=40,H222&gt;=30),_xlfn.IFS(H222&gt;=$AD$11,"AA",H222&gt;=$AC$11,"BA",H222&gt;=$AB$11,"BB",H222&gt;=$AA$11,"CB",H222&gt;=$Z$11,"CC",H222&gt;=$Y$11,"DC",H222&gt;=50,"DD"),IF(H222&gt;=$W$9,"FD","FF")),P222),"")</f>
        <v>FD</v>
      </c>
      <c r="R222" s="9">
        <f t="shared" si="37"/>
        <v>0</v>
      </c>
    </row>
    <row r="223" spans="1:18" x14ac:dyDescent="0.35">
      <c r="A223" s="3">
        <v>222</v>
      </c>
      <c r="B223" s="3">
        <v>7</v>
      </c>
      <c r="C223" s="3">
        <v>46</v>
      </c>
      <c r="D223" s="3" t="s">
        <v>34</v>
      </c>
      <c r="E223" s="16">
        <f t="shared" si="36"/>
        <v>7</v>
      </c>
      <c r="F223" s="16">
        <f t="shared" si="36"/>
        <v>46</v>
      </c>
      <c r="G223" s="9">
        <f t="shared" si="38"/>
        <v>30.4</v>
      </c>
      <c r="H223" s="9">
        <f t="shared" si="39"/>
        <v>30.4</v>
      </c>
      <c r="I223" s="9">
        <f t="shared" si="40"/>
        <v>30.4</v>
      </c>
      <c r="J223" s="9">
        <f t="shared" si="41"/>
        <v>30.4</v>
      </c>
      <c r="K223" s="9">
        <f t="shared" si="42"/>
        <v>30.4</v>
      </c>
      <c r="L223" s="9">
        <f t="shared" si="43"/>
        <v>30.4</v>
      </c>
      <c r="M223" s="9">
        <f t="shared" si="44"/>
        <v>30.4</v>
      </c>
      <c r="N223" s="9">
        <f t="shared" si="45"/>
        <v>30.4</v>
      </c>
      <c r="O223" s="9">
        <f t="shared" si="46"/>
        <v>30.4</v>
      </c>
      <c r="P223" s="9" t="str">
        <f t="shared" si="47"/>
        <v>DD</v>
      </c>
      <c r="Q223" s="9" t="str" cm="1">
        <f t="array" ref="Q223">IF(D223&lt;&gt;"",IF(D223&lt;&gt;"GR",IF(AND(D223&gt;=40,H223&gt;=30),_xlfn.IFS(H223&gt;=$AD$11,"AA",H223&gt;=$AC$11,"BA",H223&gt;=$AB$11,"BB",H223&gt;=$AA$11,"CB",H223&gt;=$Z$11,"CC",H223&gt;=$Y$11,"DC",H223&gt;=50,"DD"),IF(H223&gt;=$W$9,"FD","FF")),P223),"")</f>
        <v>DD</v>
      </c>
      <c r="R223" s="9">
        <f t="shared" si="37"/>
        <v>0</v>
      </c>
    </row>
    <row r="224" spans="1:18" x14ac:dyDescent="0.35">
      <c r="A224" s="3">
        <v>223</v>
      </c>
      <c r="B224" s="3">
        <v>11</v>
      </c>
      <c r="C224" s="3">
        <v>21</v>
      </c>
      <c r="D224" s="3">
        <v>43</v>
      </c>
      <c r="E224" s="16">
        <f t="shared" si="36"/>
        <v>11</v>
      </c>
      <c r="F224" s="16">
        <f t="shared" si="36"/>
        <v>21</v>
      </c>
      <c r="G224" s="9">
        <f t="shared" si="38"/>
        <v>17</v>
      </c>
      <c r="H224" s="9">
        <f t="shared" si="39"/>
        <v>30.200000000000003</v>
      </c>
      <c r="I224" s="9" t="str">
        <f t="shared" si="40"/>
        <v/>
      </c>
      <c r="J224" s="9" t="str">
        <f t="shared" si="41"/>
        <v/>
      </c>
      <c r="K224" s="9" t="str">
        <f t="shared" si="42"/>
        <v/>
      </c>
      <c r="L224" s="9" t="str">
        <f t="shared" si="43"/>
        <v/>
      </c>
      <c r="M224" s="9" t="str">
        <f t="shared" si="44"/>
        <v/>
      </c>
      <c r="N224" s="9" t="str">
        <f t="shared" si="45"/>
        <v/>
      </c>
      <c r="O224" s="9" t="str">
        <f t="shared" si="46"/>
        <v/>
      </c>
      <c r="P224" s="9" t="str">
        <f t="shared" si="47"/>
        <v>FF</v>
      </c>
      <c r="Q224" s="9" t="e" cm="1">
        <f t="array" ref="Q224">IF(D224&lt;&gt;"",IF(D224&lt;&gt;"GR",IF(AND(D224&gt;=40,H224&gt;=30),_xlfn.IFS(H224&gt;=$AD$11,"AA",H224&gt;=$AC$11,"BA",H224&gt;=$AB$11,"BB",H224&gt;=$AA$11,"CB",H224&gt;=$Z$11,"CC",H224&gt;=$Y$11,"DC",H224&gt;=50,"DD"),IF(H224&gt;=$W$9,"FD","FF")),P224),"")</f>
        <v>#N/A</v>
      </c>
      <c r="R224" s="9">
        <f t="shared" si="37"/>
        <v>0</v>
      </c>
    </row>
    <row r="225" spans="1:18" x14ac:dyDescent="0.35">
      <c r="A225" s="3">
        <v>224</v>
      </c>
      <c r="B225" s="3">
        <v>8</v>
      </c>
      <c r="C225" s="3">
        <v>45</v>
      </c>
      <c r="D225" s="3" t="s">
        <v>34</v>
      </c>
      <c r="E225" s="16">
        <f t="shared" si="36"/>
        <v>8</v>
      </c>
      <c r="F225" s="16">
        <f t="shared" si="36"/>
        <v>45</v>
      </c>
      <c r="G225" s="9">
        <f t="shared" si="38"/>
        <v>30.2</v>
      </c>
      <c r="H225" s="9">
        <f t="shared" si="39"/>
        <v>30.2</v>
      </c>
      <c r="I225" s="9">
        <f t="shared" si="40"/>
        <v>30.2</v>
      </c>
      <c r="J225" s="9">
        <f t="shared" si="41"/>
        <v>30.2</v>
      </c>
      <c r="K225" s="9">
        <f t="shared" si="42"/>
        <v>30.2</v>
      </c>
      <c r="L225" s="9">
        <f t="shared" si="43"/>
        <v>30.2</v>
      </c>
      <c r="M225" s="9">
        <f t="shared" si="44"/>
        <v>30.2</v>
      </c>
      <c r="N225" s="9">
        <f t="shared" si="45"/>
        <v>30.2</v>
      </c>
      <c r="O225" s="9">
        <f t="shared" si="46"/>
        <v>30.2</v>
      </c>
      <c r="P225" s="9" t="str">
        <f t="shared" si="47"/>
        <v>DD</v>
      </c>
      <c r="Q225" s="9" t="str" cm="1">
        <f t="array" ref="Q225">IF(D225&lt;&gt;"",IF(D225&lt;&gt;"GR",IF(AND(D225&gt;=40,H225&gt;=30),_xlfn.IFS(H225&gt;=$AD$11,"AA",H225&gt;=$AC$11,"BA",H225&gt;=$AB$11,"BB",H225&gt;=$AA$11,"CB",H225&gt;=$Z$11,"CC",H225&gt;=$Y$11,"DC",H225&gt;=50,"DD"),IF(H225&gt;=$W$9,"FD","FF")),P225),"")</f>
        <v>DD</v>
      </c>
      <c r="R225" s="9">
        <f t="shared" si="37"/>
        <v>0</v>
      </c>
    </row>
    <row r="226" spans="1:18" x14ac:dyDescent="0.35">
      <c r="A226" s="3">
        <v>225</v>
      </c>
      <c r="B226" s="3">
        <v>6</v>
      </c>
      <c r="C226" s="3">
        <v>16</v>
      </c>
      <c r="D226" s="3">
        <v>45</v>
      </c>
      <c r="E226" s="16">
        <f t="shared" si="36"/>
        <v>6</v>
      </c>
      <c r="F226" s="16">
        <f t="shared" si="36"/>
        <v>16</v>
      </c>
      <c r="G226" s="9">
        <f t="shared" si="38"/>
        <v>12</v>
      </c>
      <c r="H226" s="9">
        <f t="shared" si="39"/>
        <v>29.4</v>
      </c>
      <c r="I226" s="9" t="str">
        <f t="shared" si="40"/>
        <v/>
      </c>
      <c r="J226" s="9" t="str">
        <f t="shared" si="41"/>
        <v/>
      </c>
      <c r="K226" s="9" t="str">
        <f t="shared" si="42"/>
        <v/>
      </c>
      <c r="L226" s="9" t="str">
        <f t="shared" si="43"/>
        <v/>
      </c>
      <c r="M226" s="9" t="str">
        <f t="shared" si="44"/>
        <v/>
      </c>
      <c r="N226" s="9" t="str">
        <f t="shared" si="45"/>
        <v/>
      </c>
      <c r="O226" s="9" t="str">
        <f t="shared" si="46"/>
        <v/>
      </c>
      <c r="P226" s="9" t="str">
        <f t="shared" si="47"/>
        <v>FF</v>
      </c>
      <c r="Q226" s="9" t="str" cm="1">
        <f t="array" ref="Q226">IF(D226&lt;&gt;"",IF(D226&lt;&gt;"GR",IF(AND(D226&gt;=40,H226&gt;=30),_xlfn.IFS(H226&gt;=$AD$11,"AA",H226&gt;=$AC$11,"BA",H226&gt;=$AB$11,"BB",H226&gt;=$AA$11,"CB",H226&gt;=$Z$11,"CC",H226&gt;=$Y$11,"DC",H226&gt;=50,"DD"),IF(H226&gt;=$W$9,"FD","FF")),P226),"")</f>
        <v>FD</v>
      </c>
      <c r="R226" s="9">
        <f t="shared" si="37"/>
        <v>0</v>
      </c>
    </row>
    <row r="227" spans="1:18" x14ac:dyDescent="0.35">
      <c r="A227" s="3">
        <v>226</v>
      </c>
      <c r="B227" s="3">
        <v>32</v>
      </c>
      <c r="C227" s="3">
        <v>26</v>
      </c>
      <c r="D227" s="3">
        <v>27</v>
      </c>
      <c r="E227" s="16">
        <f t="shared" si="36"/>
        <v>32</v>
      </c>
      <c r="F227" s="16">
        <f t="shared" si="36"/>
        <v>26</v>
      </c>
      <c r="G227" s="9">
        <f t="shared" si="38"/>
        <v>28.4</v>
      </c>
      <c r="H227" s="9">
        <f t="shared" si="39"/>
        <v>29</v>
      </c>
      <c r="I227" s="9" t="str">
        <f t="shared" si="40"/>
        <v/>
      </c>
      <c r="J227" s="9" t="str">
        <f t="shared" si="41"/>
        <v/>
      </c>
      <c r="K227" s="9" t="str">
        <f t="shared" si="42"/>
        <v/>
      </c>
      <c r="L227" s="9" t="str">
        <f t="shared" si="43"/>
        <v/>
      </c>
      <c r="M227" s="9" t="str">
        <f t="shared" si="44"/>
        <v/>
      </c>
      <c r="N227" s="9" t="str">
        <f t="shared" si="45"/>
        <v/>
      </c>
      <c r="O227" s="9" t="str">
        <f t="shared" si="46"/>
        <v/>
      </c>
      <c r="P227" s="9" t="str">
        <f t="shared" si="47"/>
        <v>FD</v>
      </c>
      <c r="Q227" s="9" t="str" cm="1">
        <f t="array" ref="Q227">IF(D227&lt;&gt;"",IF(D227&lt;&gt;"GR",IF(AND(D227&gt;=40,H227&gt;=30),_xlfn.IFS(H227&gt;=$AD$11,"AA",H227&gt;=$AC$11,"BA",H227&gt;=$AB$11,"BB",H227&gt;=$AA$11,"CB",H227&gt;=$Z$11,"CC",H227&gt;=$Y$11,"DC",H227&gt;=50,"DD"),IF(H227&gt;=$W$9,"FD","FF")),P227),"")</f>
        <v>FD</v>
      </c>
      <c r="R227" s="9">
        <f t="shared" si="37"/>
        <v>0</v>
      </c>
    </row>
    <row r="228" spans="1:18" x14ac:dyDescent="0.35">
      <c r="A228" s="3">
        <v>227</v>
      </c>
      <c r="B228" s="3">
        <v>18</v>
      </c>
      <c r="C228" s="3">
        <v>10</v>
      </c>
      <c r="D228" s="3">
        <v>36</v>
      </c>
      <c r="E228" s="16">
        <f t="shared" si="36"/>
        <v>18</v>
      </c>
      <c r="F228" s="16">
        <f t="shared" si="36"/>
        <v>10</v>
      </c>
      <c r="G228" s="9">
        <f t="shared" si="38"/>
        <v>13.2</v>
      </c>
      <c r="H228" s="9">
        <f t="shared" si="39"/>
        <v>28.799999999999997</v>
      </c>
      <c r="I228" s="9" t="str">
        <f t="shared" si="40"/>
        <v/>
      </c>
      <c r="J228" s="9" t="str">
        <f t="shared" si="41"/>
        <v/>
      </c>
      <c r="K228" s="9" t="str">
        <f t="shared" si="42"/>
        <v/>
      </c>
      <c r="L228" s="9" t="str">
        <f t="shared" si="43"/>
        <v/>
      </c>
      <c r="M228" s="9" t="str">
        <f t="shared" si="44"/>
        <v/>
      </c>
      <c r="N228" s="9" t="str">
        <f t="shared" si="45"/>
        <v/>
      </c>
      <c r="O228" s="9" t="str">
        <f t="shared" si="46"/>
        <v/>
      </c>
      <c r="P228" s="9" t="str">
        <f t="shared" si="47"/>
        <v>FF</v>
      </c>
      <c r="Q228" s="9" t="str" cm="1">
        <f t="array" ref="Q228">IF(D228&lt;&gt;"",IF(D228&lt;&gt;"GR",IF(AND(D228&gt;=40,H228&gt;=30),_xlfn.IFS(H228&gt;=$AD$11,"AA",H228&gt;=$AC$11,"BA",H228&gt;=$AB$11,"BB",H228&gt;=$AA$11,"CB",H228&gt;=$Z$11,"CC",H228&gt;=$Y$11,"DC",H228&gt;=50,"DD"),IF(H228&gt;=$W$9,"FD","FF")),P228),"")</f>
        <v>FD</v>
      </c>
      <c r="R228" s="9">
        <f t="shared" si="37"/>
        <v>0</v>
      </c>
    </row>
    <row r="229" spans="1:18" x14ac:dyDescent="0.35">
      <c r="A229" s="3">
        <v>228</v>
      </c>
      <c r="B229" s="3">
        <v>28</v>
      </c>
      <c r="C229" s="3">
        <v>8</v>
      </c>
      <c r="D229" s="3">
        <v>28</v>
      </c>
      <c r="E229" s="16">
        <f t="shared" si="36"/>
        <v>28</v>
      </c>
      <c r="F229" s="16">
        <f t="shared" si="36"/>
        <v>8</v>
      </c>
      <c r="G229" s="9">
        <f t="shared" si="38"/>
        <v>16</v>
      </c>
      <c r="H229" s="9">
        <f t="shared" si="39"/>
        <v>28</v>
      </c>
      <c r="I229" s="9" t="str">
        <f t="shared" si="40"/>
        <v/>
      </c>
      <c r="J229" s="9" t="str">
        <f t="shared" si="41"/>
        <v/>
      </c>
      <c r="K229" s="9" t="str">
        <f t="shared" si="42"/>
        <v/>
      </c>
      <c r="L229" s="9" t="str">
        <f t="shared" si="43"/>
        <v/>
      </c>
      <c r="M229" s="9" t="str">
        <f t="shared" si="44"/>
        <v/>
      </c>
      <c r="N229" s="9" t="str">
        <f t="shared" si="45"/>
        <v/>
      </c>
      <c r="O229" s="9" t="str">
        <f t="shared" si="46"/>
        <v/>
      </c>
      <c r="P229" s="9" t="str">
        <f t="shared" si="47"/>
        <v>FF</v>
      </c>
      <c r="Q229" s="9" t="str" cm="1">
        <f t="array" ref="Q229">IF(D229&lt;&gt;"",IF(D229&lt;&gt;"GR",IF(AND(D229&gt;=40,H229&gt;=30),_xlfn.IFS(H229&gt;=$AD$11,"AA",H229&gt;=$AC$11,"BA",H229&gt;=$AB$11,"BB",H229&gt;=$AA$11,"CB",H229&gt;=$Z$11,"CC",H229&gt;=$Y$11,"DC",H229&gt;=50,"DD"),IF(H229&gt;=$W$9,"FD","FF")),P229),"")</f>
        <v>FD</v>
      </c>
      <c r="R229" s="9">
        <f t="shared" si="37"/>
        <v>0</v>
      </c>
    </row>
    <row r="230" spans="1:18" x14ac:dyDescent="0.35">
      <c r="A230" s="3">
        <v>229</v>
      </c>
      <c r="B230" s="3">
        <v>1</v>
      </c>
      <c r="C230" s="3">
        <v>10</v>
      </c>
      <c r="D230" s="3">
        <v>46</v>
      </c>
      <c r="E230" s="16">
        <f t="shared" si="36"/>
        <v>1</v>
      </c>
      <c r="F230" s="16">
        <f t="shared" si="36"/>
        <v>10</v>
      </c>
      <c r="G230" s="9">
        <f t="shared" si="38"/>
        <v>6.4</v>
      </c>
      <c r="H230" s="9">
        <f t="shared" si="39"/>
        <v>27.999999999999996</v>
      </c>
      <c r="I230" s="9" t="str">
        <f t="shared" si="40"/>
        <v/>
      </c>
      <c r="J230" s="9" t="str">
        <f t="shared" si="41"/>
        <v/>
      </c>
      <c r="K230" s="9" t="str">
        <f t="shared" si="42"/>
        <v/>
      </c>
      <c r="L230" s="9" t="str">
        <f t="shared" si="43"/>
        <v/>
      </c>
      <c r="M230" s="9" t="str">
        <f t="shared" si="44"/>
        <v/>
      </c>
      <c r="N230" s="9" t="str">
        <f t="shared" si="45"/>
        <v/>
      </c>
      <c r="O230" s="9" t="str">
        <f t="shared" si="46"/>
        <v/>
      </c>
      <c r="P230" s="9" t="str">
        <f t="shared" si="47"/>
        <v>FF</v>
      </c>
      <c r="Q230" s="9" t="str" cm="1">
        <f t="array" ref="Q230">IF(D230&lt;&gt;"",IF(D230&lt;&gt;"GR",IF(AND(D230&gt;=40,H230&gt;=30),_xlfn.IFS(H230&gt;=$AD$11,"AA",H230&gt;=$AC$11,"BA",H230&gt;=$AB$11,"BB",H230&gt;=$AA$11,"CB",H230&gt;=$Z$11,"CC",H230&gt;=$Y$11,"DC",H230&gt;=50,"DD"),IF(H230&gt;=$W$9,"FD","FF")),P230),"")</f>
        <v>FD</v>
      </c>
      <c r="R230" s="9">
        <f t="shared" si="37"/>
        <v>0</v>
      </c>
    </row>
    <row r="231" spans="1:18" x14ac:dyDescent="0.35">
      <c r="A231" s="3">
        <v>230</v>
      </c>
      <c r="B231" s="3">
        <v>27</v>
      </c>
      <c r="C231" s="3">
        <v>16</v>
      </c>
      <c r="D231" s="3">
        <v>28</v>
      </c>
      <c r="E231" s="16">
        <f t="shared" si="36"/>
        <v>27</v>
      </c>
      <c r="F231" s="16">
        <f t="shared" si="36"/>
        <v>16</v>
      </c>
      <c r="G231" s="9">
        <f t="shared" si="38"/>
        <v>20.399999999999999</v>
      </c>
      <c r="H231" s="9">
        <f t="shared" si="39"/>
        <v>27.6</v>
      </c>
      <c r="I231" s="9" t="str">
        <f t="shared" si="40"/>
        <v/>
      </c>
      <c r="J231" s="9" t="str">
        <f t="shared" si="41"/>
        <v/>
      </c>
      <c r="K231" s="9" t="str">
        <f t="shared" si="42"/>
        <v/>
      </c>
      <c r="L231" s="9" t="str">
        <f t="shared" si="43"/>
        <v/>
      </c>
      <c r="M231" s="9" t="str">
        <f t="shared" si="44"/>
        <v/>
      </c>
      <c r="N231" s="9" t="str">
        <f t="shared" si="45"/>
        <v/>
      </c>
      <c r="O231" s="9" t="str">
        <f t="shared" si="46"/>
        <v/>
      </c>
      <c r="P231" s="9" t="str">
        <f t="shared" si="47"/>
        <v>FD</v>
      </c>
      <c r="Q231" s="9" t="str" cm="1">
        <f t="array" ref="Q231">IF(D231&lt;&gt;"",IF(D231&lt;&gt;"GR",IF(AND(D231&gt;=40,H231&gt;=30),_xlfn.IFS(H231&gt;=$AD$11,"AA",H231&gt;=$AC$11,"BA",H231&gt;=$AB$11,"BB",H231&gt;=$AA$11,"CB",H231&gt;=$Z$11,"CC",H231&gt;=$Y$11,"DC",H231&gt;=50,"DD"),IF(H231&gt;=$W$9,"FD","FF")),P231),"")</f>
        <v>FD</v>
      </c>
      <c r="R231" s="9">
        <f t="shared" si="37"/>
        <v>0</v>
      </c>
    </row>
    <row r="232" spans="1:18" x14ac:dyDescent="0.35">
      <c r="A232" s="3">
        <v>231</v>
      </c>
      <c r="B232" s="3">
        <v>17</v>
      </c>
      <c r="C232" s="3">
        <v>21</v>
      </c>
      <c r="D232" s="3">
        <v>34</v>
      </c>
      <c r="E232" s="16">
        <f t="shared" si="36"/>
        <v>17</v>
      </c>
      <c r="F232" s="16">
        <f t="shared" si="36"/>
        <v>21</v>
      </c>
      <c r="G232" s="9">
        <f t="shared" si="38"/>
        <v>19.399999999999999</v>
      </c>
      <c r="H232" s="9">
        <f t="shared" si="39"/>
        <v>27.2</v>
      </c>
      <c r="I232" s="9" t="str">
        <f t="shared" si="40"/>
        <v/>
      </c>
      <c r="J232" s="9" t="str">
        <f t="shared" si="41"/>
        <v/>
      </c>
      <c r="K232" s="9" t="str">
        <f t="shared" si="42"/>
        <v/>
      </c>
      <c r="L232" s="9" t="str">
        <f t="shared" si="43"/>
        <v/>
      </c>
      <c r="M232" s="9" t="str">
        <f t="shared" si="44"/>
        <v/>
      </c>
      <c r="N232" s="9" t="str">
        <f t="shared" si="45"/>
        <v/>
      </c>
      <c r="O232" s="9" t="str">
        <f t="shared" si="46"/>
        <v/>
      </c>
      <c r="P232" s="9" t="str">
        <f t="shared" si="47"/>
        <v>FF</v>
      </c>
      <c r="Q232" s="9" t="str" cm="1">
        <f t="array" ref="Q232">IF(D232&lt;&gt;"",IF(D232&lt;&gt;"GR",IF(AND(D232&gt;=40,H232&gt;=30),_xlfn.IFS(H232&gt;=$AD$11,"AA",H232&gt;=$AC$11,"BA",H232&gt;=$AB$11,"BB",H232&gt;=$AA$11,"CB",H232&gt;=$Z$11,"CC",H232&gt;=$Y$11,"DC",H232&gt;=50,"DD"),IF(H232&gt;=$W$9,"FD","FF")),P232),"")</f>
        <v>FD</v>
      </c>
      <c r="R232" s="9">
        <f t="shared" si="37"/>
        <v>0</v>
      </c>
    </row>
    <row r="233" spans="1:18" x14ac:dyDescent="0.35">
      <c r="A233" s="3">
        <v>232</v>
      </c>
      <c r="B233" s="3">
        <v>17</v>
      </c>
      <c r="C233" s="3">
        <v>5</v>
      </c>
      <c r="D233" s="3">
        <v>34</v>
      </c>
      <c r="E233" s="16">
        <f t="shared" si="36"/>
        <v>17</v>
      </c>
      <c r="F233" s="16">
        <f t="shared" si="36"/>
        <v>5</v>
      </c>
      <c r="G233" s="9">
        <f t="shared" si="38"/>
        <v>9.8000000000000007</v>
      </c>
      <c r="H233" s="9">
        <f t="shared" si="39"/>
        <v>27.2</v>
      </c>
      <c r="I233" s="9" t="str">
        <f t="shared" si="40"/>
        <v/>
      </c>
      <c r="J233" s="9" t="str">
        <f t="shared" si="41"/>
        <v/>
      </c>
      <c r="K233" s="9" t="str">
        <f t="shared" si="42"/>
        <v/>
      </c>
      <c r="L233" s="9" t="str">
        <f t="shared" si="43"/>
        <v/>
      </c>
      <c r="M233" s="9" t="str">
        <f t="shared" si="44"/>
        <v/>
      </c>
      <c r="N233" s="9" t="str">
        <f t="shared" si="45"/>
        <v/>
      </c>
      <c r="O233" s="9" t="str">
        <f t="shared" si="46"/>
        <v/>
      </c>
      <c r="P233" s="9" t="str">
        <f t="shared" si="47"/>
        <v>FF</v>
      </c>
      <c r="Q233" s="9" t="str" cm="1">
        <f t="array" ref="Q233">IF(D233&lt;&gt;"",IF(D233&lt;&gt;"GR",IF(AND(D233&gt;=40,H233&gt;=30),_xlfn.IFS(H233&gt;=$AD$11,"AA",H233&gt;=$AC$11,"BA",H233&gt;=$AB$11,"BB",H233&gt;=$AA$11,"CB",H233&gt;=$Z$11,"CC",H233&gt;=$Y$11,"DC",H233&gt;=50,"DD"),IF(H233&gt;=$W$9,"FD","FF")),P233),"")</f>
        <v>FD</v>
      </c>
      <c r="R233" s="9">
        <f t="shared" si="37"/>
        <v>0</v>
      </c>
    </row>
    <row r="234" spans="1:18" x14ac:dyDescent="0.35">
      <c r="A234" s="3">
        <v>233</v>
      </c>
      <c r="B234" s="3">
        <v>27</v>
      </c>
      <c r="C234" s="3" t="s">
        <v>34</v>
      </c>
      <c r="D234" s="3">
        <v>27</v>
      </c>
      <c r="E234" s="16">
        <f t="shared" si="36"/>
        <v>27</v>
      </c>
      <c r="F234" s="16">
        <f t="shared" si="36"/>
        <v>0</v>
      </c>
      <c r="G234" s="9">
        <f t="shared" si="38"/>
        <v>10.8</v>
      </c>
      <c r="H234" s="9">
        <f t="shared" si="39"/>
        <v>27</v>
      </c>
      <c r="I234" s="9" t="str">
        <f t="shared" si="40"/>
        <v/>
      </c>
      <c r="J234" s="9" t="str">
        <f t="shared" si="41"/>
        <v/>
      </c>
      <c r="K234" s="9" t="str">
        <f t="shared" si="42"/>
        <v/>
      </c>
      <c r="L234" s="9" t="str">
        <f t="shared" si="43"/>
        <v/>
      </c>
      <c r="M234" s="9" t="str">
        <f t="shared" si="44"/>
        <v/>
      </c>
      <c r="N234" s="9" t="str">
        <f t="shared" si="45"/>
        <v/>
      </c>
      <c r="O234" s="9" t="str">
        <f t="shared" si="46"/>
        <v/>
      </c>
      <c r="P234" s="9" t="str">
        <f t="shared" si="47"/>
        <v>FF</v>
      </c>
      <c r="Q234" s="9" t="str" cm="1">
        <f t="array" ref="Q234">IF(D234&lt;&gt;"",IF(D234&lt;&gt;"GR",IF(AND(D234&gt;=40,H234&gt;=30),_xlfn.IFS(H234&gt;=$AD$11,"AA",H234&gt;=$AC$11,"BA",H234&gt;=$AB$11,"BB",H234&gt;=$AA$11,"CB",H234&gt;=$Z$11,"CC",H234&gt;=$Y$11,"DC",H234&gt;=50,"DD"),IF(H234&gt;=$W$9,"FD","FF")),P234),"")</f>
        <v>FD</v>
      </c>
      <c r="R234" s="9">
        <f t="shared" si="37"/>
        <v>0</v>
      </c>
    </row>
    <row r="235" spans="1:18" x14ac:dyDescent="0.35">
      <c r="A235" s="3">
        <v>234</v>
      </c>
      <c r="B235" s="3">
        <v>26</v>
      </c>
      <c r="C235" s="3">
        <v>25</v>
      </c>
      <c r="D235" s="3">
        <v>27</v>
      </c>
      <c r="E235" s="16">
        <f t="shared" si="36"/>
        <v>26</v>
      </c>
      <c r="F235" s="16">
        <f t="shared" si="36"/>
        <v>25</v>
      </c>
      <c r="G235" s="9">
        <f t="shared" si="38"/>
        <v>25.4</v>
      </c>
      <c r="H235" s="9">
        <f t="shared" si="39"/>
        <v>26.6</v>
      </c>
      <c r="I235" s="9" t="str">
        <f t="shared" si="40"/>
        <v/>
      </c>
      <c r="J235" s="9" t="str">
        <f t="shared" si="41"/>
        <v/>
      </c>
      <c r="K235" s="9" t="str">
        <f t="shared" si="42"/>
        <v/>
      </c>
      <c r="L235" s="9" t="str">
        <f t="shared" si="43"/>
        <v/>
      </c>
      <c r="M235" s="9" t="str">
        <f t="shared" si="44"/>
        <v/>
      </c>
      <c r="N235" s="9" t="str">
        <f t="shared" si="45"/>
        <v/>
      </c>
      <c r="O235" s="9" t="str">
        <f t="shared" si="46"/>
        <v/>
      </c>
      <c r="P235" s="9" t="str">
        <f t="shared" si="47"/>
        <v>FD</v>
      </c>
      <c r="Q235" s="9" t="str" cm="1">
        <f t="array" ref="Q235">IF(D235&lt;&gt;"",IF(D235&lt;&gt;"GR",IF(AND(D235&gt;=40,H235&gt;=30),_xlfn.IFS(H235&gt;=$AD$11,"AA",H235&gt;=$AC$11,"BA",H235&gt;=$AB$11,"BB",H235&gt;=$AA$11,"CB",H235&gt;=$Z$11,"CC",H235&gt;=$Y$11,"DC",H235&gt;=50,"DD"),IF(H235&gt;=$W$9,"FD","FF")),P235),"")</f>
        <v>FD</v>
      </c>
      <c r="R235" s="9">
        <f t="shared" si="37"/>
        <v>0</v>
      </c>
    </row>
    <row r="236" spans="1:18" x14ac:dyDescent="0.35">
      <c r="A236" s="3">
        <v>235</v>
      </c>
      <c r="B236" s="3">
        <v>23</v>
      </c>
      <c r="C236" s="3">
        <v>12</v>
      </c>
      <c r="D236" s="3">
        <v>29</v>
      </c>
      <c r="E236" s="16">
        <f t="shared" si="36"/>
        <v>23</v>
      </c>
      <c r="F236" s="16">
        <f t="shared" si="36"/>
        <v>12</v>
      </c>
      <c r="G236" s="9">
        <f t="shared" si="38"/>
        <v>16.399999999999999</v>
      </c>
      <c r="H236" s="9">
        <f t="shared" si="39"/>
        <v>26.6</v>
      </c>
      <c r="I236" s="9" t="str">
        <f t="shared" si="40"/>
        <v/>
      </c>
      <c r="J236" s="9" t="str">
        <f t="shared" si="41"/>
        <v/>
      </c>
      <c r="K236" s="9" t="str">
        <f t="shared" si="42"/>
        <v/>
      </c>
      <c r="L236" s="9" t="str">
        <f t="shared" si="43"/>
        <v/>
      </c>
      <c r="M236" s="9" t="str">
        <f t="shared" si="44"/>
        <v/>
      </c>
      <c r="N236" s="9" t="str">
        <f t="shared" si="45"/>
        <v/>
      </c>
      <c r="O236" s="9" t="str">
        <f t="shared" si="46"/>
        <v/>
      </c>
      <c r="P236" s="9" t="str">
        <f t="shared" si="47"/>
        <v>FF</v>
      </c>
      <c r="Q236" s="9" t="str" cm="1">
        <f t="array" ref="Q236">IF(D236&lt;&gt;"",IF(D236&lt;&gt;"GR",IF(AND(D236&gt;=40,H236&gt;=30),_xlfn.IFS(H236&gt;=$AD$11,"AA",H236&gt;=$AC$11,"BA",H236&gt;=$AB$11,"BB",H236&gt;=$AA$11,"CB",H236&gt;=$Z$11,"CC",H236&gt;=$Y$11,"DC",H236&gt;=50,"DD"),IF(H236&gt;=$W$9,"FD","FF")),P236),"")</f>
        <v>FD</v>
      </c>
      <c r="R236" s="9">
        <f t="shared" si="37"/>
        <v>0</v>
      </c>
    </row>
    <row r="237" spans="1:18" x14ac:dyDescent="0.35">
      <c r="A237" s="3">
        <v>236</v>
      </c>
      <c r="B237" s="3">
        <v>24</v>
      </c>
      <c r="C237" s="3">
        <v>21</v>
      </c>
      <c r="D237" s="3">
        <v>28</v>
      </c>
      <c r="E237" s="16">
        <f t="shared" si="36"/>
        <v>24</v>
      </c>
      <c r="F237" s="16">
        <f t="shared" si="36"/>
        <v>21</v>
      </c>
      <c r="G237" s="9">
        <f t="shared" si="38"/>
        <v>22.200000000000003</v>
      </c>
      <c r="H237" s="9">
        <f t="shared" si="39"/>
        <v>26.400000000000002</v>
      </c>
      <c r="I237" s="9" t="str">
        <f t="shared" si="40"/>
        <v/>
      </c>
      <c r="J237" s="9" t="str">
        <f t="shared" si="41"/>
        <v/>
      </c>
      <c r="K237" s="9" t="str">
        <f t="shared" si="42"/>
        <v/>
      </c>
      <c r="L237" s="9" t="str">
        <f t="shared" si="43"/>
        <v/>
      </c>
      <c r="M237" s="9" t="str">
        <f t="shared" si="44"/>
        <v/>
      </c>
      <c r="N237" s="9" t="str">
        <f t="shared" si="45"/>
        <v/>
      </c>
      <c r="O237" s="9" t="str">
        <f t="shared" si="46"/>
        <v/>
      </c>
      <c r="P237" s="9" t="str">
        <f t="shared" si="47"/>
        <v>FD</v>
      </c>
      <c r="Q237" s="9" t="str" cm="1">
        <f t="array" ref="Q237">IF(D237&lt;&gt;"",IF(D237&lt;&gt;"GR",IF(AND(D237&gt;=40,H237&gt;=30),_xlfn.IFS(H237&gt;=$AD$11,"AA",H237&gt;=$AC$11,"BA",H237&gt;=$AB$11,"BB",H237&gt;=$AA$11,"CB",H237&gt;=$Z$11,"CC",H237&gt;=$Y$11,"DC",H237&gt;=50,"DD"),IF(H237&gt;=$W$9,"FD","FF")),P237),"")</f>
        <v>FD</v>
      </c>
      <c r="R237" s="9">
        <f t="shared" si="37"/>
        <v>0</v>
      </c>
    </row>
    <row r="238" spans="1:18" x14ac:dyDescent="0.35">
      <c r="A238" s="3">
        <v>237</v>
      </c>
      <c r="B238" s="3">
        <v>16</v>
      </c>
      <c r="C238" s="3">
        <v>15</v>
      </c>
      <c r="D238" s="3">
        <v>32</v>
      </c>
      <c r="E238" s="16">
        <f t="shared" si="36"/>
        <v>16</v>
      </c>
      <c r="F238" s="16">
        <f t="shared" si="36"/>
        <v>15</v>
      </c>
      <c r="G238" s="9">
        <f t="shared" si="38"/>
        <v>15.4</v>
      </c>
      <c r="H238" s="9">
        <f t="shared" si="39"/>
        <v>25.6</v>
      </c>
      <c r="I238" s="9" t="str">
        <f t="shared" si="40"/>
        <v/>
      </c>
      <c r="J238" s="9" t="str">
        <f t="shared" si="41"/>
        <v/>
      </c>
      <c r="K238" s="9" t="str">
        <f t="shared" si="42"/>
        <v/>
      </c>
      <c r="L238" s="9" t="str">
        <f t="shared" si="43"/>
        <v/>
      </c>
      <c r="M238" s="9" t="str">
        <f t="shared" si="44"/>
        <v/>
      </c>
      <c r="N238" s="9" t="str">
        <f t="shared" si="45"/>
        <v/>
      </c>
      <c r="O238" s="9" t="str">
        <f t="shared" si="46"/>
        <v/>
      </c>
      <c r="P238" s="9" t="str">
        <f t="shared" si="47"/>
        <v>FF</v>
      </c>
      <c r="Q238" s="9" t="str" cm="1">
        <f t="array" ref="Q238">IF(D238&lt;&gt;"",IF(D238&lt;&gt;"GR",IF(AND(D238&gt;=40,H238&gt;=30),_xlfn.IFS(H238&gt;=$AD$11,"AA",H238&gt;=$AC$11,"BA",H238&gt;=$AB$11,"BB",H238&gt;=$AA$11,"CB",H238&gt;=$Z$11,"CC",H238&gt;=$Y$11,"DC",H238&gt;=50,"DD"),IF(H238&gt;=$W$9,"FD","FF")),P238),"")</f>
        <v>FD</v>
      </c>
      <c r="R238" s="9">
        <f t="shared" si="37"/>
        <v>0</v>
      </c>
    </row>
    <row r="239" spans="1:18" x14ac:dyDescent="0.35">
      <c r="A239" s="3">
        <v>238</v>
      </c>
      <c r="B239" s="3">
        <v>26</v>
      </c>
      <c r="C239" s="3">
        <v>22</v>
      </c>
      <c r="D239" s="3">
        <v>25</v>
      </c>
      <c r="E239" s="16">
        <f t="shared" si="36"/>
        <v>26</v>
      </c>
      <c r="F239" s="16">
        <f t="shared" si="36"/>
        <v>22</v>
      </c>
      <c r="G239" s="9">
        <f t="shared" si="38"/>
        <v>23.6</v>
      </c>
      <c r="H239" s="9">
        <f t="shared" si="39"/>
        <v>25.4</v>
      </c>
      <c r="I239" s="9" t="str">
        <f t="shared" si="40"/>
        <v/>
      </c>
      <c r="J239" s="9" t="str">
        <f t="shared" si="41"/>
        <v/>
      </c>
      <c r="K239" s="9" t="str">
        <f t="shared" si="42"/>
        <v/>
      </c>
      <c r="L239" s="9" t="str">
        <f t="shared" si="43"/>
        <v/>
      </c>
      <c r="M239" s="9" t="str">
        <f t="shared" si="44"/>
        <v/>
      </c>
      <c r="N239" s="9" t="str">
        <f t="shared" si="45"/>
        <v/>
      </c>
      <c r="O239" s="9" t="str">
        <f t="shared" si="46"/>
        <v/>
      </c>
      <c r="P239" s="9" t="str">
        <f t="shared" si="47"/>
        <v>FD</v>
      </c>
      <c r="Q239" s="9" t="str" cm="1">
        <f t="array" ref="Q239">IF(D239&lt;&gt;"",IF(D239&lt;&gt;"GR",IF(AND(D239&gt;=40,H239&gt;=30),_xlfn.IFS(H239&gt;=$AD$11,"AA",H239&gt;=$AC$11,"BA",H239&gt;=$AB$11,"BB",H239&gt;=$AA$11,"CB",H239&gt;=$Z$11,"CC",H239&gt;=$Y$11,"DC",H239&gt;=50,"DD"),IF(H239&gt;=$W$9,"FD","FF")),P239),"")</f>
        <v>FD</v>
      </c>
      <c r="R239" s="9">
        <f t="shared" si="37"/>
        <v>0</v>
      </c>
    </row>
    <row r="240" spans="1:18" x14ac:dyDescent="0.35">
      <c r="A240" s="3">
        <v>239</v>
      </c>
      <c r="B240" s="3">
        <v>26</v>
      </c>
      <c r="C240" s="3">
        <v>30</v>
      </c>
      <c r="D240" s="3">
        <v>24</v>
      </c>
      <c r="E240" s="16">
        <f t="shared" si="36"/>
        <v>26</v>
      </c>
      <c r="F240" s="16">
        <f t="shared" si="36"/>
        <v>30</v>
      </c>
      <c r="G240" s="9">
        <f t="shared" si="38"/>
        <v>28.4</v>
      </c>
      <c r="H240" s="9">
        <f t="shared" si="39"/>
        <v>24.799999999999997</v>
      </c>
      <c r="I240" s="9" t="str">
        <f t="shared" si="40"/>
        <v/>
      </c>
      <c r="J240" s="9" t="str">
        <f t="shared" si="41"/>
        <v/>
      </c>
      <c r="K240" s="9" t="str">
        <f t="shared" si="42"/>
        <v/>
      </c>
      <c r="L240" s="9" t="str">
        <f t="shared" si="43"/>
        <v/>
      </c>
      <c r="M240" s="9" t="str">
        <f t="shared" si="44"/>
        <v/>
      </c>
      <c r="N240" s="9" t="str">
        <f t="shared" si="45"/>
        <v/>
      </c>
      <c r="O240" s="9" t="str">
        <f t="shared" si="46"/>
        <v/>
      </c>
      <c r="P240" s="9" t="str">
        <f t="shared" si="47"/>
        <v>FD</v>
      </c>
      <c r="Q240" s="9" t="str" cm="1">
        <f t="array" ref="Q240">IF(D240&lt;&gt;"",IF(D240&lt;&gt;"GR",IF(AND(D240&gt;=40,H240&gt;=30),_xlfn.IFS(H240&gt;=$AD$11,"AA",H240&gt;=$AC$11,"BA",H240&gt;=$AB$11,"BB",H240&gt;=$AA$11,"CB",H240&gt;=$Z$11,"CC",H240&gt;=$Y$11,"DC",H240&gt;=50,"DD"),IF(H240&gt;=$W$9,"FD","FF")),P240),"")</f>
        <v>FD</v>
      </c>
      <c r="R240" s="9">
        <f t="shared" si="37"/>
        <v>0</v>
      </c>
    </row>
    <row r="241" spans="1:18" x14ac:dyDescent="0.35">
      <c r="A241" s="3">
        <v>240</v>
      </c>
      <c r="B241" s="3">
        <v>7</v>
      </c>
      <c r="C241" s="3">
        <v>21</v>
      </c>
      <c r="D241" s="3">
        <v>36</v>
      </c>
      <c r="E241" s="16">
        <f t="shared" si="36"/>
        <v>7</v>
      </c>
      <c r="F241" s="16">
        <f t="shared" si="36"/>
        <v>21</v>
      </c>
      <c r="G241" s="9">
        <f t="shared" si="38"/>
        <v>15.4</v>
      </c>
      <c r="H241" s="9">
        <f t="shared" si="39"/>
        <v>24.4</v>
      </c>
      <c r="I241" s="9" t="str">
        <f t="shared" si="40"/>
        <v/>
      </c>
      <c r="J241" s="9" t="str">
        <f t="shared" si="41"/>
        <v/>
      </c>
      <c r="K241" s="9" t="str">
        <f t="shared" si="42"/>
        <v/>
      </c>
      <c r="L241" s="9" t="str">
        <f t="shared" si="43"/>
        <v/>
      </c>
      <c r="M241" s="9" t="str">
        <f t="shared" si="44"/>
        <v/>
      </c>
      <c r="N241" s="9" t="str">
        <f t="shared" si="45"/>
        <v/>
      </c>
      <c r="O241" s="9" t="str">
        <f t="shared" si="46"/>
        <v/>
      </c>
      <c r="P241" s="9" t="str">
        <f t="shared" si="47"/>
        <v>FF</v>
      </c>
      <c r="Q241" s="9" t="str" cm="1">
        <f t="array" ref="Q241">IF(D241&lt;&gt;"",IF(D241&lt;&gt;"GR",IF(AND(D241&gt;=40,H241&gt;=30),_xlfn.IFS(H241&gt;=$AD$11,"AA",H241&gt;=$AC$11,"BA",H241&gt;=$AB$11,"BB",H241&gt;=$AA$11,"CB",H241&gt;=$Z$11,"CC",H241&gt;=$Y$11,"DC",H241&gt;=50,"DD"),IF(H241&gt;=$W$9,"FD","FF")),P241),"")</f>
        <v>FD</v>
      </c>
      <c r="R241" s="9">
        <f t="shared" si="37"/>
        <v>0</v>
      </c>
    </row>
    <row r="242" spans="1:18" x14ac:dyDescent="0.35">
      <c r="A242" s="3">
        <v>241</v>
      </c>
      <c r="B242" s="3">
        <v>31</v>
      </c>
      <c r="C242" s="3">
        <v>29</v>
      </c>
      <c r="D242" s="3">
        <v>20</v>
      </c>
      <c r="E242" s="16">
        <f t="shared" si="36"/>
        <v>31</v>
      </c>
      <c r="F242" s="16">
        <f t="shared" si="36"/>
        <v>29</v>
      </c>
      <c r="G242" s="9">
        <f t="shared" si="38"/>
        <v>29.799999999999997</v>
      </c>
      <c r="H242" s="9">
        <f t="shared" si="39"/>
        <v>24.4</v>
      </c>
      <c r="I242" s="9" t="str">
        <f t="shared" si="40"/>
        <v/>
      </c>
      <c r="J242" s="9" t="str">
        <f t="shared" si="41"/>
        <v/>
      </c>
      <c r="K242" s="9" t="str">
        <f t="shared" si="42"/>
        <v/>
      </c>
      <c r="L242" s="9" t="str">
        <f t="shared" si="43"/>
        <v/>
      </c>
      <c r="M242" s="9" t="str">
        <f t="shared" si="44"/>
        <v/>
      </c>
      <c r="N242" s="9" t="str">
        <f t="shared" si="45"/>
        <v/>
      </c>
      <c r="O242" s="9" t="str">
        <f t="shared" si="46"/>
        <v/>
      </c>
      <c r="P242" s="9" t="str">
        <f t="shared" si="47"/>
        <v>FD</v>
      </c>
      <c r="Q242" s="9" t="str" cm="1">
        <f t="array" ref="Q242">IF(D242&lt;&gt;"",IF(D242&lt;&gt;"GR",IF(AND(D242&gt;=40,H242&gt;=30),_xlfn.IFS(H242&gt;=$AD$11,"AA",H242&gt;=$AC$11,"BA",H242&gt;=$AB$11,"BB",H242&gt;=$AA$11,"CB",H242&gt;=$Z$11,"CC",H242&gt;=$Y$11,"DC",H242&gt;=50,"DD"),IF(H242&gt;=$W$9,"FD","FF")),P242),"")</f>
        <v>FD</v>
      </c>
      <c r="R242" s="9">
        <f t="shared" si="37"/>
        <v>0</v>
      </c>
    </row>
    <row r="243" spans="1:18" x14ac:dyDescent="0.35">
      <c r="A243" s="3">
        <v>242</v>
      </c>
      <c r="B243" s="3">
        <v>14</v>
      </c>
      <c r="C243" s="3">
        <v>20</v>
      </c>
      <c r="D243" s="3">
        <v>31</v>
      </c>
      <c r="E243" s="16">
        <f t="shared" si="36"/>
        <v>14</v>
      </c>
      <c r="F243" s="16">
        <f t="shared" si="36"/>
        <v>20</v>
      </c>
      <c r="G243" s="9">
        <f t="shared" si="38"/>
        <v>17.600000000000001</v>
      </c>
      <c r="H243" s="9">
        <f t="shared" si="39"/>
        <v>24.2</v>
      </c>
      <c r="I243" s="9" t="str">
        <f t="shared" si="40"/>
        <v/>
      </c>
      <c r="J243" s="9" t="str">
        <f t="shared" si="41"/>
        <v/>
      </c>
      <c r="K243" s="9" t="str">
        <f t="shared" si="42"/>
        <v/>
      </c>
      <c r="L243" s="9" t="str">
        <f t="shared" si="43"/>
        <v/>
      </c>
      <c r="M243" s="9" t="str">
        <f t="shared" si="44"/>
        <v/>
      </c>
      <c r="N243" s="9" t="str">
        <f t="shared" si="45"/>
        <v/>
      </c>
      <c r="O243" s="9" t="str">
        <f t="shared" si="46"/>
        <v/>
      </c>
      <c r="P243" s="9" t="str">
        <f t="shared" si="47"/>
        <v>FF</v>
      </c>
      <c r="Q243" s="9" t="str" cm="1">
        <f t="array" ref="Q243">IF(D243&lt;&gt;"",IF(D243&lt;&gt;"GR",IF(AND(D243&gt;=40,H243&gt;=30),_xlfn.IFS(H243&gt;=$AD$11,"AA",H243&gt;=$AC$11,"BA",H243&gt;=$AB$11,"BB",H243&gt;=$AA$11,"CB",H243&gt;=$Z$11,"CC",H243&gt;=$Y$11,"DC",H243&gt;=50,"DD"),IF(H243&gt;=$W$9,"FD","FF")),P243),"")</f>
        <v>FD</v>
      </c>
      <c r="R243" s="9">
        <f t="shared" si="37"/>
        <v>0</v>
      </c>
    </row>
    <row r="244" spans="1:18" x14ac:dyDescent="0.35">
      <c r="A244" s="3">
        <v>243</v>
      </c>
      <c r="B244" s="3">
        <v>14</v>
      </c>
      <c r="C244" s="3">
        <v>34</v>
      </c>
      <c r="D244" s="3">
        <v>27</v>
      </c>
      <c r="E244" s="16">
        <f t="shared" si="36"/>
        <v>14</v>
      </c>
      <c r="F244" s="16">
        <f t="shared" si="36"/>
        <v>34</v>
      </c>
      <c r="G244" s="9">
        <f t="shared" si="38"/>
        <v>26</v>
      </c>
      <c r="H244" s="9">
        <f t="shared" si="39"/>
        <v>21.8</v>
      </c>
      <c r="I244" s="9" t="str">
        <f t="shared" si="40"/>
        <v/>
      </c>
      <c r="J244" s="9" t="str">
        <f t="shared" si="41"/>
        <v/>
      </c>
      <c r="K244" s="9" t="str">
        <f t="shared" si="42"/>
        <v/>
      </c>
      <c r="L244" s="9" t="str">
        <f t="shared" si="43"/>
        <v/>
      </c>
      <c r="M244" s="9" t="str">
        <f t="shared" si="44"/>
        <v/>
      </c>
      <c r="N244" s="9" t="str">
        <f t="shared" si="45"/>
        <v/>
      </c>
      <c r="O244" s="9" t="str">
        <f t="shared" si="46"/>
        <v/>
      </c>
      <c r="P244" s="9" t="str">
        <f t="shared" si="47"/>
        <v>FD</v>
      </c>
      <c r="Q244" s="9" t="str" cm="1">
        <f t="array" ref="Q244">IF(D244&lt;&gt;"",IF(D244&lt;&gt;"GR",IF(AND(D244&gt;=40,H244&gt;=30),_xlfn.IFS(H244&gt;=$AD$11,"AA",H244&gt;=$AC$11,"BA",H244&gt;=$AB$11,"BB",H244&gt;=$AA$11,"CB",H244&gt;=$Z$11,"CC",H244&gt;=$Y$11,"DC",H244&gt;=50,"DD"),IF(H244&gt;=$W$9,"FD","FF")),P244),"")</f>
        <v>FD</v>
      </c>
      <c r="R244" s="9">
        <f t="shared" si="37"/>
        <v>0</v>
      </c>
    </row>
    <row r="245" spans="1:18" x14ac:dyDescent="0.35">
      <c r="A245" s="3">
        <v>244</v>
      </c>
      <c r="B245" s="3">
        <v>8</v>
      </c>
      <c r="C245" s="3">
        <v>29</v>
      </c>
      <c r="D245" s="3">
        <v>31</v>
      </c>
      <c r="E245" s="16">
        <f t="shared" si="36"/>
        <v>8</v>
      </c>
      <c r="F245" s="16">
        <f t="shared" si="36"/>
        <v>29</v>
      </c>
      <c r="G245" s="9">
        <f t="shared" si="38"/>
        <v>20.599999999999998</v>
      </c>
      <c r="H245" s="9">
        <f t="shared" si="39"/>
        <v>21.799999999999997</v>
      </c>
      <c r="I245" s="9" t="str">
        <f t="shared" si="40"/>
        <v/>
      </c>
      <c r="J245" s="9" t="str">
        <f t="shared" si="41"/>
        <v/>
      </c>
      <c r="K245" s="9" t="str">
        <f t="shared" si="42"/>
        <v/>
      </c>
      <c r="L245" s="9" t="str">
        <f t="shared" si="43"/>
        <v/>
      </c>
      <c r="M245" s="9" t="str">
        <f t="shared" si="44"/>
        <v/>
      </c>
      <c r="N245" s="9" t="str">
        <f t="shared" si="45"/>
        <v/>
      </c>
      <c r="O245" s="9" t="str">
        <f t="shared" si="46"/>
        <v/>
      </c>
      <c r="P245" s="9" t="str">
        <f t="shared" si="47"/>
        <v>FD</v>
      </c>
      <c r="Q245" s="9" t="str" cm="1">
        <f t="array" ref="Q245">IF(D245&lt;&gt;"",IF(D245&lt;&gt;"GR",IF(AND(D245&gt;=40,H245&gt;=30),_xlfn.IFS(H245&gt;=$AD$11,"AA",H245&gt;=$AC$11,"BA",H245&gt;=$AB$11,"BB",H245&gt;=$AA$11,"CB",H245&gt;=$Z$11,"CC",H245&gt;=$Y$11,"DC",H245&gt;=50,"DD"),IF(H245&gt;=$W$9,"FD","FF")),P245),"")</f>
        <v>FD</v>
      </c>
      <c r="R245" s="9">
        <f t="shared" si="37"/>
        <v>0</v>
      </c>
    </row>
    <row r="246" spans="1:18" x14ac:dyDescent="0.35">
      <c r="A246" s="3">
        <v>245</v>
      </c>
      <c r="B246" s="3">
        <v>20</v>
      </c>
      <c r="C246" s="3">
        <v>21</v>
      </c>
      <c r="D246" s="3">
        <v>22</v>
      </c>
      <c r="E246" s="16">
        <f t="shared" si="36"/>
        <v>20</v>
      </c>
      <c r="F246" s="16">
        <f t="shared" si="36"/>
        <v>21</v>
      </c>
      <c r="G246" s="9">
        <f t="shared" si="38"/>
        <v>20.6</v>
      </c>
      <c r="H246" s="9">
        <f t="shared" si="39"/>
        <v>21.2</v>
      </c>
      <c r="I246" s="9" t="str">
        <f t="shared" si="40"/>
        <v/>
      </c>
      <c r="J246" s="9" t="str">
        <f t="shared" si="41"/>
        <v/>
      </c>
      <c r="K246" s="9" t="str">
        <f t="shared" si="42"/>
        <v/>
      </c>
      <c r="L246" s="9" t="str">
        <f t="shared" si="43"/>
        <v/>
      </c>
      <c r="M246" s="9" t="str">
        <f t="shared" si="44"/>
        <v/>
      </c>
      <c r="N246" s="9" t="str">
        <f t="shared" si="45"/>
        <v/>
      </c>
      <c r="O246" s="9" t="str">
        <f t="shared" si="46"/>
        <v/>
      </c>
      <c r="P246" s="9" t="str">
        <f t="shared" si="47"/>
        <v>FD</v>
      </c>
      <c r="Q246" s="9" t="str" cm="1">
        <f t="array" ref="Q246">IF(D246&lt;&gt;"",IF(D246&lt;&gt;"GR",IF(AND(D246&gt;=40,H246&gt;=30),_xlfn.IFS(H246&gt;=$AD$11,"AA",H246&gt;=$AC$11,"BA",H246&gt;=$AB$11,"BB",H246&gt;=$AA$11,"CB",H246&gt;=$Z$11,"CC",H246&gt;=$Y$11,"DC",H246&gt;=50,"DD"),IF(H246&gt;=$W$9,"FD","FF")),P246),"")</f>
        <v>FD</v>
      </c>
      <c r="R246" s="9">
        <f t="shared" si="37"/>
        <v>0</v>
      </c>
    </row>
    <row r="247" spans="1:18" x14ac:dyDescent="0.35">
      <c r="A247" s="3">
        <v>246</v>
      </c>
      <c r="B247" s="3">
        <v>21</v>
      </c>
      <c r="C247" s="3">
        <v>26</v>
      </c>
      <c r="D247" s="3">
        <v>21</v>
      </c>
      <c r="E247" s="16">
        <f t="shared" si="36"/>
        <v>21</v>
      </c>
      <c r="F247" s="16">
        <f t="shared" si="36"/>
        <v>26</v>
      </c>
      <c r="G247" s="9">
        <f t="shared" si="38"/>
        <v>24</v>
      </c>
      <c r="H247" s="9">
        <f t="shared" si="39"/>
        <v>21</v>
      </c>
      <c r="I247" s="9" t="str">
        <f t="shared" si="40"/>
        <v/>
      </c>
      <c r="J247" s="9" t="str">
        <f t="shared" si="41"/>
        <v/>
      </c>
      <c r="K247" s="9" t="str">
        <f t="shared" si="42"/>
        <v/>
      </c>
      <c r="L247" s="9" t="str">
        <f t="shared" si="43"/>
        <v/>
      </c>
      <c r="M247" s="9" t="str">
        <f t="shared" si="44"/>
        <v/>
      </c>
      <c r="N247" s="9" t="str">
        <f t="shared" si="45"/>
        <v/>
      </c>
      <c r="O247" s="9" t="str">
        <f t="shared" si="46"/>
        <v/>
      </c>
      <c r="P247" s="9" t="str">
        <f t="shared" si="47"/>
        <v>FD</v>
      </c>
      <c r="Q247" s="9" t="str" cm="1">
        <f t="array" ref="Q247">IF(D247&lt;&gt;"",IF(D247&lt;&gt;"GR",IF(AND(D247&gt;=40,H247&gt;=30),_xlfn.IFS(H247&gt;=$AD$11,"AA",H247&gt;=$AC$11,"BA",H247&gt;=$AB$11,"BB",H247&gt;=$AA$11,"CB",H247&gt;=$Z$11,"CC",H247&gt;=$Y$11,"DC",H247&gt;=50,"DD"),IF(H247&gt;=$W$9,"FD","FF")),P247),"")</f>
        <v>FD</v>
      </c>
      <c r="R247" s="9">
        <f t="shared" si="37"/>
        <v>0</v>
      </c>
    </row>
    <row r="248" spans="1:18" x14ac:dyDescent="0.35">
      <c r="A248" s="3">
        <v>247</v>
      </c>
      <c r="B248" s="3">
        <v>19</v>
      </c>
      <c r="C248" s="3">
        <v>22</v>
      </c>
      <c r="D248" s="3" t="s">
        <v>34</v>
      </c>
      <c r="E248" s="16">
        <f t="shared" si="36"/>
        <v>19</v>
      </c>
      <c r="F248" s="16">
        <f t="shared" si="36"/>
        <v>22</v>
      </c>
      <c r="G248" s="9">
        <f t="shared" si="38"/>
        <v>20.8</v>
      </c>
      <c r="H248" s="9">
        <f t="shared" si="39"/>
        <v>20.8</v>
      </c>
      <c r="I248" s="9" t="str">
        <f t="shared" si="40"/>
        <v/>
      </c>
      <c r="J248" s="9" t="str">
        <f t="shared" si="41"/>
        <v/>
      </c>
      <c r="K248" s="9" t="str">
        <f t="shared" si="42"/>
        <v/>
      </c>
      <c r="L248" s="9" t="str">
        <f t="shared" si="43"/>
        <v/>
      </c>
      <c r="M248" s="9" t="str">
        <f t="shared" si="44"/>
        <v/>
      </c>
      <c r="N248" s="9" t="str">
        <f t="shared" si="45"/>
        <v/>
      </c>
      <c r="O248" s="9" t="str">
        <f t="shared" si="46"/>
        <v/>
      </c>
      <c r="P248" s="9" t="str">
        <f t="shared" si="47"/>
        <v>FD</v>
      </c>
      <c r="Q248" s="9" t="str" cm="1">
        <f t="array" ref="Q248">IF(D248&lt;&gt;"",IF(D248&lt;&gt;"GR",IF(AND(D248&gt;=40,H248&gt;=30),_xlfn.IFS(H248&gt;=$AD$11,"AA",H248&gt;=$AC$11,"BA",H248&gt;=$AB$11,"BB",H248&gt;=$AA$11,"CB",H248&gt;=$Z$11,"CC",H248&gt;=$Y$11,"DC",H248&gt;=50,"DD"),IF(H248&gt;=$W$9,"FD","FF")),P248),"")</f>
        <v>FD</v>
      </c>
      <c r="R248" s="9">
        <f t="shared" si="37"/>
        <v>0</v>
      </c>
    </row>
    <row r="249" spans="1:18" x14ac:dyDescent="0.35">
      <c r="A249" s="3">
        <v>248</v>
      </c>
      <c r="B249" s="3">
        <v>3</v>
      </c>
      <c r="C249" s="3">
        <v>6</v>
      </c>
      <c r="D249" s="3">
        <v>32</v>
      </c>
      <c r="E249" s="16">
        <f t="shared" si="36"/>
        <v>3</v>
      </c>
      <c r="F249" s="16">
        <f t="shared" si="36"/>
        <v>6</v>
      </c>
      <c r="G249" s="9">
        <f t="shared" si="38"/>
        <v>4.8</v>
      </c>
      <c r="H249" s="9">
        <f t="shared" si="39"/>
        <v>20.399999999999999</v>
      </c>
      <c r="I249" s="9" t="str">
        <f t="shared" si="40"/>
        <v/>
      </c>
      <c r="J249" s="9" t="str">
        <f t="shared" si="41"/>
        <v/>
      </c>
      <c r="K249" s="9" t="str">
        <f t="shared" si="42"/>
        <v/>
      </c>
      <c r="L249" s="9" t="str">
        <f t="shared" si="43"/>
        <v/>
      </c>
      <c r="M249" s="9" t="str">
        <f t="shared" si="44"/>
        <v/>
      </c>
      <c r="N249" s="9" t="str">
        <f t="shared" si="45"/>
        <v/>
      </c>
      <c r="O249" s="9" t="str">
        <f t="shared" si="46"/>
        <v/>
      </c>
      <c r="P249" s="9" t="str">
        <f t="shared" si="47"/>
        <v>FF</v>
      </c>
      <c r="Q249" s="9" t="str" cm="1">
        <f t="array" ref="Q249">IF(D249&lt;&gt;"",IF(D249&lt;&gt;"GR",IF(AND(D249&gt;=40,H249&gt;=30),_xlfn.IFS(H249&gt;=$AD$11,"AA",H249&gt;=$AC$11,"BA",H249&gt;=$AB$11,"BB",H249&gt;=$AA$11,"CB",H249&gt;=$Z$11,"CC",H249&gt;=$Y$11,"DC",H249&gt;=50,"DD"),IF(H249&gt;=$W$9,"FD","FF")),P249),"")</f>
        <v>FD</v>
      </c>
      <c r="R249" s="9">
        <f t="shared" si="37"/>
        <v>0</v>
      </c>
    </row>
    <row r="250" spans="1:18" x14ac:dyDescent="0.35">
      <c r="A250" s="3">
        <v>249</v>
      </c>
      <c r="B250" s="3">
        <v>18</v>
      </c>
      <c r="C250" s="3">
        <v>22</v>
      </c>
      <c r="D250" s="3" t="s">
        <v>34</v>
      </c>
      <c r="E250" s="16">
        <f t="shared" si="36"/>
        <v>18</v>
      </c>
      <c r="F250" s="16">
        <f t="shared" si="36"/>
        <v>22</v>
      </c>
      <c r="G250" s="9">
        <f t="shared" si="38"/>
        <v>20.399999999999999</v>
      </c>
      <c r="H250" s="9">
        <f t="shared" si="39"/>
        <v>20.399999999999999</v>
      </c>
      <c r="I250" s="9" t="str">
        <f t="shared" si="40"/>
        <v/>
      </c>
      <c r="J250" s="9" t="str">
        <f t="shared" si="41"/>
        <v/>
      </c>
      <c r="K250" s="9" t="str">
        <f t="shared" si="42"/>
        <v/>
      </c>
      <c r="L250" s="9" t="str">
        <f t="shared" si="43"/>
        <v/>
      </c>
      <c r="M250" s="9" t="str">
        <f t="shared" si="44"/>
        <v/>
      </c>
      <c r="N250" s="9" t="str">
        <f t="shared" si="45"/>
        <v/>
      </c>
      <c r="O250" s="9" t="str">
        <f t="shared" si="46"/>
        <v/>
      </c>
      <c r="P250" s="9" t="str">
        <f t="shared" si="47"/>
        <v>FD</v>
      </c>
      <c r="Q250" s="9" t="str" cm="1">
        <f t="array" ref="Q250">IF(D250&lt;&gt;"",IF(D250&lt;&gt;"GR",IF(AND(D250&gt;=40,H250&gt;=30),_xlfn.IFS(H250&gt;=$AD$11,"AA",H250&gt;=$AC$11,"BA",H250&gt;=$AB$11,"BB",H250&gt;=$AA$11,"CB",H250&gt;=$Z$11,"CC",H250&gt;=$Y$11,"DC",H250&gt;=50,"DD"),IF(H250&gt;=$W$9,"FD","FF")),P250),"")</f>
        <v>FD</v>
      </c>
      <c r="R250" s="9">
        <f t="shared" si="37"/>
        <v>0</v>
      </c>
    </row>
    <row r="251" spans="1:18" x14ac:dyDescent="0.35">
      <c r="A251" s="3">
        <v>250</v>
      </c>
      <c r="B251" s="3">
        <v>13</v>
      </c>
      <c r="C251" s="3">
        <v>21</v>
      </c>
      <c r="D251" s="3">
        <v>25</v>
      </c>
      <c r="E251" s="16">
        <f t="shared" si="36"/>
        <v>13</v>
      </c>
      <c r="F251" s="16">
        <f t="shared" si="36"/>
        <v>21</v>
      </c>
      <c r="G251" s="9">
        <f t="shared" si="38"/>
        <v>17.8</v>
      </c>
      <c r="H251" s="9">
        <f t="shared" si="39"/>
        <v>20.2</v>
      </c>
      <c r="I251" s="9" t="str">
        <f t="shared" si="40"/>
        <v/>
      </c>
      <c r="J251" s="9" t="str">
        <f t="shared" si="41"/>
        <v/>
      </c>
      <c r="K251" s="9" t="str">
        <f t="shared" si="42"/>
        <v/>
      </c>
      <c r="L251" s="9" t="str">
        <f t="shared" si="43"/>
        <v/>
      </c>
      <c r="M251" s="9" t="str">
        <f t="shared" si="44"/>
        <v/>
      </c>
      <c r="N251" s="9" t="str">
        <f t="shared" si="45"/>
        <v/>
      </c>
      <c r="O251" s="9" t="str">
        <f t="shared" si="46"/>
        <v/>
      </c>
      <c r="P251" s="9" t="str">
        <f t="shared" si="47"/>
        <v>FF</v>
      </c>
      <c r="Q251" s="9" t="str" cm="1">
        <f t="array" ref="Q251">IF(D251&lt;&gt;"",IF(D251&lt;&gt;"GR",IF(AND(D251&gt;=40,H251&gt;=30),_xlfn.IFS(H251&gt;=$AD$11,"AA",H251&gt;=$AC$11,"BA",H251&gt;=$AB$11,"BB",H251&gt;=$AA$11,"CB",H251&gt;=$Z$11,"CC",H251&gt;=$Y$11,"DC",H251&gt;=50,"DD"),IF(H251&gt;=$W$9,"FD","FF")),P251),"")</f>
        <v>FD</v>
      </c>
      <c r="R251" s="9">
        <f t="shared" si="37"/>
        <v>0</v>
      </c>
    </row>
    <row r="252" spans="1:18" x14ac:dyDescent="0.35">
      <c r="A252" s="3">
        <v>251</v>
      </c>
      <c r="B252" s="3">
        <v>27</v>
      </c>
      <c r="C252" s="3">
        <v>32</v>
      </c>
      <c r="D252" s="3">
        <v>15</v>
      </c>
      <c r="E252" s="16">
        <f t="shared" si="36"/>
        <v>27</v>
      </c>
      <c r="F252" s="16">
        <f t="shared" si="36"/>
        <v>32</v>
      </c>
      <c r="G252" s="9">
        <f t="shared" si="38"/>
        <v>30</v>
      </c>
      <c r="H252" s="9">
        <f t="shared" si="39"/>
        <v>19.8</v>
      </c>
      <c r="I252" s="9" t="str">
        <f t="shared" si="40"/>
        <v/>
      </c>
      <c r="J252" s="9" t="str">
        <f t="shared" si="41"/>
        <v/>
      </c>
      <c r="K252" s="9" t="str">
        <f t="shared" si="42"/>
        <v/>
      </c>
      <c r="L252" s="9" t="str">
        <f t="shared" si="43"/>
        <v/>
      </c>
      <c r="M252" s="9" t="str">
        <f t="shared" si="44"/>
        <v/>
      </c>
      <c r="N252" s="9" t="str">
        <f t="shared" si="45"/>
        <v/>
      </c>
      <c r="O252" s="9" t="str">
        <f t="shared" si="46"/>
        <v/>
      </c>
      <c r="P252" s="9" t="str">
        <f t="shared" si="47"/>
        <v>FD</v>
      </c>
      <c r="Q252" s="9" t="str" cm="1">
        <f t="array" ref="Q252">IF(D252&lt;&gt;"",IF(D252&lt;&gt;"GR",IF(AND(D252&gt;=40,H252&gt;=30),_xlfn.IFS(H252&gt;=$AD$11,"AA",H252&gt;=$AC$11,"BA",H252&gt;=$AB$11,"BB",H252&gt;=$AA$11,"CB",H252&gt;=$Z$11,"CC",H252&gt;=$Y$11,"DC",H252&gt;=50,"DD"),IF(H252&gt;=$W$9,"FD","FF")),P252),"")</f>
        <v>FF</v>
      </c>
      <c r="R252" s="9">
        <f t="shared" si="37"/>
        <v>0</v>
      </c>
    </row>
    <row r="253" spans="1:18" x14ac:dyDescent="0.35">
      <c r="A253" s="3">
        <v>252</v>
      </c>
      <c r="B253" s="3">
        <v>15</v>
      </c>
      <c r="C253" s="3" t="s">
        <v>34</v>
      </c>
      <c r="D253" s="3">
        <v>23</v>
      </c>
      <c r="E253" s="16">
        <f t="shared" si="36"/>
        <v>15</v>
      </c>
      <c r="F253" s="16">
        <f t="shared" si="36"/>
        <v>0</v>
      </c>
      <c r="G253" s="9">
        <f t="shared" si="38"/>
        <v>6</v>
      </c>
      <c r="H253" s="9">
        <f t="shared" si="39"/>
        <v>19.799999999999997</v>
      </c>
      <c r="I253" s="9" t="str">
        <f t="shared" si="40"/>
        <v/>
      </c>
      <c r="J253" s="9" t="str">
        <f t="shared" si="41"/>
        <v/>
      </c>
      <c r="K253" s="9" t="str">
        <f t="shared" si="42"/>
        <v/>
      </c>
      <c r="L253" s="9" t="str">
        <f t="shared" si="43"/>
        <v/>
      </c>
      <c r="M253" s="9" t="str">
        <f t="shared" si="44"/>
        <v/>
      </c>
      <c r="N253" s="9" t="str">
        <f t="shared" si="45"/>
        <v/>
      </c>
      <c r="O253" s="9" t="str">
        <f t="shared" si="46"/>
        <v/>
      </c>
      <c r="P253" s="9" t="str">
        <f t="shared" si="47"/>
        <v>FF</v>
      </c>
      <c r="Q253" s="9" t="str" cm="1">
        <f t="array" ref="Q253">IF(D253&lt;&gt;"",IF(D253&lt;&gt;"GR",IF(AND(D253&gt;=40,H253&gt;=30),_xlfn.IFS(H253&gt;=$AD$11,"AA",H253&gt;=$AC$11,"BA",H253&gt;=$AB$11,"BB",H253&gt;=$AA$11,"CB",H253&gt;=$Z$11,"CC",H253&gt;=$Y$11,"DC",H253&gt;=50,"DD"),IF(H253&gt;=$W$9,"FD","FF")),P253),"")</f>
        <v>FF</v>
      </c>
      <c r="R253" s="9">
        <f t="shared" si="37"/>
        <v>0</v>
      </c>
    </row>
    <row r="254" spans="1:18" x14ac:dyDescent="0.35">
      <c r="A254" s="3">
        <v>253</v>
      </c>
      <c r="B254" s="3">
        <v>11</v>
      </c>
      <c r="C254" s="3">
        <v>25</v>
      </c>
      <c r="D254" s="3">
        <v>25</v>
      </c>
      <c r="E254" s="16">
        <f t="shared" si="36"/>
        <v>11</v>
      </c>
      <c r="F254" s="16">
        <f t="shared" si="36"/>
        <v>25</v>
      </c>
      <c r="G254" s="9">
        <f t="shared" si="38"/>
        <v>19.399999999999999</v>
      </c>
      <c r="H254" s="9">
        <f t="shared" si="39"/>
        <v>19.399999999999999</v>
      </c>
      <c r="I254" s="9" t="str">
        <f t="shared" si="40"/>
        <v/>
      </c>
      <c r="J254" s="9" t="str">
        <f t="shared" si="41"/>
        <v/>
      </c>
      <c r="K254" s="9" t="str">
        <f t="shared" si="42"/>
        <v/>
      </c>
      <c r="L254" s="9" t="str">
        <f t="shared" si="43"/>
        <v/>
      </c>
      <c r="M254" s="9" t="str">
        <f t="shared" si="44"/>
        <v/>
      </c>
      <c r="N254" s="9" t="str">
        <f t="shared" si="45"/>
        <v/>
      </c>
      <c r="O254" s="9" t="str">
        <f t="shared" si="46"/>
        <v/>
      </c>
      <c r="P254" s="9" t="str">
        <f t="shared" si="47"/>
        <v>FF</v>
      </c>
      <c r="Q254" s="9" t="str" cm="1">
        <f t="array" ref="Q254">IF(D254&lt;&gt;"",IF(D254&lt;&gt;"GR",IF(AND(D254&gt;=40,H254&gt;=30),_xlfn.IFS(H254&gt;=$AD$11,"AA",H254&gt;=$AC$11,"BA",H254&gt;=$AB$11,"BB",H254&gt;=$AA$11,"CB",H254&gt;=$Z$11,"CC",H254&gt;=$Y$11,"DC",H254&gt;=50,"DD"),IF(H254&gt;=$W$9,"FD","FF")),P254),"")</f>
        <v>FF</v>
      </c>
      <c r="R254" s="9">
        <f t="shared" si="37"/>
        <v>0</v>
      </c>
    </row>
    <row r="255" spans="1:18" x14ac:dyDescent="0.35">
      <c r="A255" s="3">
        <v>254</v>
      </c>
      <c r="B255" s="3">
        <v>6</v>
      </c>
      <c r="C255" s="3">
        <v>28</v>
      </c>
      <c r="D255" s="3" t="s">
        <v>34</v>
      </c>
      <c r="E255" s="16">
        <f t="shared" si="36"/>
        <v>6</v>
      </c>
      <c r="F255" s="16">
        <f t="shared" si="36"/>
        <v>28</v>
      </c>
      <c r="G255" s="9">
        <f t="shared" si="38"/>
        <v>19.200000000000003</v>
      </c>
      <c r="H255" s="9">
        <f t="shared" si="39"/>
        <v>19.200000000000003</v>
      </c>
      <c r="I255" s="9" t="str">
        <f t="shared" si="40"/>
        <v/>
      </c>
      <c r="J255" s="9" t="str">
        <f t="shared" si="41"/>
        <v/>
      </c>
      <c r="K255" s="9" t="str">
        <f t="shared" si="42"/>
        <v/>
      </c>
      <c r="L255" s="9" t="str">
        <f t="shared" si="43"/>
        <v/>
      </c>
      <c r="M255" s="9" t="str">
        <f t="shared" si="44"/>
        <v/>
      </c>
      <c r="N255" s="9" t="str">
        <f t="shared" si="45"/>
        <v/>
      </c>
      <c r="O255" s="9" t="str">
        <f t="shared" si="46"/>
        <v/>
      </c>
      <c r="P255" s="9" t="str">
        <f t="shared" si="47"/>
        <v>FF</v>
      </c>
      <c r="Q255" s="9" t="str" cm="1">
        <f t="array" ref="Q255">IF(D255&lt;&gt;"",IF(D255&lt;&gt;"GR",IF(AND(D255&gt;=40,H255&gt;=30),_xlfn.IFS(H255&gt;=$AD$11,"AA",H255&gt;=$AC$11,"BA",H255&gt;=$AB$11,"BB",H255&gt;=$AA$11,"CB",H255&gt;=$Z$11,"CC",H255&gt;=$Y$11,"DC",H255&gt;=50,"DD"),IF(H255&gt;=$W$9,"FD","FF")),P255),"")</f>
        <v>FF</v>
      </c>
      <c r="R255" s="9">
        <f t="shared" si="37"/>
        <v>0</v>
      </c>
    </row>
    <row r="256" spans="1:18" x14ac:dyDescent="0.35">
      <c r="A256" s="3">
        <v>255</v>
      </c>
      <c r="B256" s="3">
        <v>22</v>
      </c>
      <c r="C256" s="3">
        <v>27</v>
      </c>
      <c r="D256" s="3">
        <v>17</v>
      </c>
      <c r="E256" s="16">
        <f t="shared" si="36"/>
        <v>22</v>
      </c>
      <c r="F256" s="16">
        <f t="shared" si="36"/>
        <v>27</v>
      </c>
      <c r="G256" s="9">
        <f t="shared" si="38"/>
        <v>25</v>
      </c>
      <c r="H256" s="9">
        <f t="shared" si="39"/>
        <v>19</v>
      </c>
      <c r="I256" s="9" t="str">
        <f t="shared" si="40"/>
        <v/>
      </c>
      <c r="J256" s="9" t="str">
        <f t="shared" si="41"/>
        <v/>
      </c>
      <c r="K256" s="9" t="str">
        <f t="shared" si="42"/>
        <v/>
      </c>
      <c r="L256" s="9" t="str">
        <f t="shared" si="43"/>
        <v/>
      </c>
      <c r="M256" s="9" t="str">
        <f t="shared" si="44"/>
        <v/>
      </c>
      <c r="N256" s="9" t="str">
        <f t="shared" si="45"/>
        <v/>
      </c>
      <c r="O256" s="9" t="str">
        <f t="shared" si="46"/>
        <v/>
      </c>
      <c r="P256" s="9" t="str">
        <f t="shared" si="47"/>
        <v>FD</v>
      </c>
      <c r="Q256" s="9" t="str" cm="1">
        <f t="array" ref="Q256">IF(D256&lt;&gt;"",IF(D256&lt;&gt;"GR",IF(AND(D256&gt;=40,H256&gt;=30),_xlfn.IFS(H256&gt;=$AD$11,"AA",H256&gt;=$AC$11,"BA",H256&gt;=$AB$11,"BB",H256&gt;=$AA$11,"CB",H256&gt;=$Z$11,"CC",H256&gt;=$Y$11,"DC",H256&gt;=50,"DD"),IF(H256&gt;=$W$9,"FD","FF")),P256),"")</f>
        <v>FF</v>
      </c>
      <c r="R256" s="9">
        <f t="shared" si="37"/>
        <v>0</v>
      </c>
    </row>
    <row r="257" spans="1:18" x14ac:dyDescent="0.35">
      <c r="A257" s="3">
        <v>256</v>
      </c>
      <c r="B257" s="3">
        <v>14</v>
      </c>
      <c r="C257" s="3">
        <v>13</v>
      </c>
      <c r="D257" s="3">
        <v>21</v>
      </c>
      <c r="E257" s="16">
        <f t="shared" si="36"/>
        <v>14</v>
      </c>
      <c r="F257" s="16">
        <f t="shared" si="36"/>
        <v>13</v>
      </c>
      <c r="G257" s="9">
        <f t="shared" si="38"/>
        <v>13.4</v>
      </c>
      <c r="H257" s="9">
        <f t="shared" si="39"/>
        <v>18.2</v>
      </c>
      <c r="I257" s="9" t="str">
        <f t="shared" si="40"/>
        <v/>
      </c>
      <c r="J257" s="9" t="str">
        <f t="shared" si="41"/>
        <v/>
      </c>
      <c r="K257" s="9" t="str">
        <f t="shared" si="42"/>
        <v/>
      </c>
      <c r="L257" s="9" t="str">
        <f t="shared" si="43"/>
        <v/>
      </c>
      <c r="M257" s="9" t="str">
        <f t="shared" si="44"/>
        <v/>
      </c>
      <c r="N257" s="9" t="str">
        <f t="shared" si="45"/>
        <v/>
      </c>
      <c r="O257" s="9" t="str">
        <f t="shared" si="46"/>
        <v/>
      </c>
      <c r="P257" s="9" t="str">
        <f t="shared" si="47"/>
        <v>FF</v>
      </c>
      <c r="Q257" s="9" t="str" cm="1">
        <f t="array" ref="Q257">IF(D257&lt;&gt;"",IF(D257&lt;&gt;"GR",IF(AND(D257&gt;=40,H257&gt;=30),_xlfn.IFS(H257&gt;=$AD$11,"AA",H257&gt;=$AC$11,"BA",H257&gt;=$AB$11,"BB",H257&gt;=$AA$11,"CB",H257&gt;=$Z$11,"CC",H257&gt;=$Y$11,"DC",H257&gt;=50,"DD"),IF(H257&gt;=$W$9,"FD","FF")),P257),"")</f>
        <v>FF</v>
      </c>
      <c r="R257" s="9">
        <f t="shared" si="37"/>
        <v>0</v>
      </c>
    </row>
    <row r="258" spans="1:18" x14ac:dyDescent="0.35">
      <c r="A258" s="3">
        <v>257</v>
      </c>
      <c r="B258" s="3">
        <v>9</v>
      </c>
      <c r="C258" s="3">
        <v>34</v>
      </c>
      <c r="D258" s="3">
        <v>24</v>
      </c>
      <c r="E258" s="16">
        <f t="shared" ref="E258:F326" si="48">IF(B258="GR",0,B258)</f>
        <v>9</v>
      </c>
      <c r="F258" s="16">
        <f t="shared" si="48"/>
        <v>34</v>
      </c>
      <c r="G258" s="9">
        <f t="shared" si="38"/>
        <v>24</v>
      </c>
      <c r="H258" s="9">
        <f t="shared" si="39"/>
        <v>18</v>
      </c>
      <c r="I258" s="9" t="str">
        <f t="shared" si="40"/>
        <v/>
      </c>
      <c r="J258" s="9" t="str">
        <f t="shared" si="41"/>
        <v/>
      </c>
      <c r="K258" s="9" t="str">
        <f t="shared" si="42"/>
        <v/>
      </c>
      <c r="L258" s="9" t="str">
        <f t="shared" si="43"/>
        <v/>
      </c>
      <c r="M258" s="9" t="str">
        <f t="shared" si="44"/>
        <v/>
      </c>
      <c r="N258" s="9" t="str">
        <f t="shared" si="45"/>
        <v/>
      </c>
      <c r="O258" s="9" t="str">
        <f t="shared" si="46"/>
        <v/>
      </c>
      <c r="P258" s="9" t="str">
        <f t="shared" si="47"/>
        <v>FD</v>
      </c>
      <c r="Q258" s="9" t="str" cm="1">
        <f t="array" ref="Q258">IF(D258&lt;&gt;"",IF(D258&lt;&gt;"GR",IF(AND(D258&gt;=40,H258&gt;=30),_xlfn.IFS(H258&gt;=$AD$11,"AA",H258&gt;=$AC$11,"BA",H258&gt;=$AB$11,"BB",H258&gt;=$AA$11,"CB",H258&gt;=$Z$11,"CC",H258&gt;=$Y$11,"DC",H258&gt;=50,"DD"),IF(H258&gt;=$W$9,"FD","FF")),P258),"")</f>
        <v>FF</v>
      </c>
      <c r="R258" s="9">
        <f t="shared" ref="R258:R326" si="49">IF(AND(F258&gt;=55,G258&gt;=50),_xlfn.RANK.EQ(G258,$G$2:$G$326,0),0)</f>
        <v>0</v>
      </c>
    </row>
    <row r="259" spans="1:18" x14ac:dyDescent="0.35">
      <c r="A259" s="3">
        <v>258</v>
      </c>
      <c r="B259" s="3">
        <v>5</v>
      </c>
      <c r="C259" s="3" t="s">
        <v>34</v>
      </c>
      <c r="D259" s="3">
        <v>25</v>
      </c>
      <c r="E259" s="16">
        <f t="shared" si="48"/>
        <v>5</v>
      </c>
      <c r="F259" s="16">
        <f t="shared" si="48"/>
        <v>0</v>
      </c>
      <c r="G259" s="9">
        <f t="shared" ref="G259:G322" si="50">(E259*0.4)+(F259*0.6)</f>
        <v>2</v>
      </c>
      <c r="H259" s="9">
        <f t="shared" ref="H259:H322" si="51">IF(AND(D259&lt;&gt;"",D259&lt;&gt;"GR"),(B259*0.4)+(D259*0.6),G259)</f>
        <v>17</v>
      </c>
      <c r="I259" s="9" t="str">
        <f t="shared" ref="I259:I322" si="52">IF(AND(G259&gt;=30,F259&gt;=40),G259,"")</f>
        <v/>
      </c>
      <c r="J259" s="9" t="str">
        <f t="shared" ref="J259:J322" si="53">IF(I259&lt;&gt;"",IF(_xlfn.RANK.EQ(I259,$I$2:$I$326,0)&lt;=ROUND(COUNTIFS($G$2:$G$326,"&gt;=30",$F$2:$F$326,"&gt;=40")/100*$AD$9,0),"",G259),"")</f>
        <v/>
      </c>
      <c r="K259" s="9" t="str">
        <f t="shared" ref="K259:K322" si="54">IF(J259&lt;&gt;"",IF(_xlfn.RANK.EQ(J259,$J$2:$J$326,0)&lt;=ROUND(COUNTIFS($G$2:$G$326,"&gt;=30",$F$2:$F$326,"&gt;=40")/100*$AC$9,0),"",G259),"")</f>
        <v/>
      </c>
      <c r="L259" s="9" t="str">
        <f t="shared" ref="L259:L322" si="55">IF(K259&lt;&gt;"",IF(_xlfn.RANK.EQ(K259,$K$2:$K$326,0)&lt;=ROUND(COUNTIFS($G$2:$G$326,"&gt;=30",$F$2:$F$326,"&gt;=40")/100*$AB$9,0),"",G259),"")</f>
        <v/>
      </c>
      <c r="M259" s="9" t="str">
        <f t="shared" ref="M259:M322" si="56">IF(L259&lt;&gt;"",IF(_xlfn.RANK.EQ(L259,$L$2:$L$326,0)&lt;=ROUND(COUNTIFS($G$2:$G$326,"&gt;=30",$F$2:$F$326,"&gt;=40")/100*$AA$9,0),"",G259),"")</f>
        <v/>
      </c>
      <c r="N259" s="9" t="str">
        <f t="shared" ref="N259:N322" si="57">IF(M259&lt;&gt;"",IF(_xlfn.RANK.EQ(M259,$M$2:$M$326,0)&lt;=ROUND(COUNTIFS($G$2:$G$326,"&gt;=30",$F$2:$F$326,"&gt;=40")/100*$Z$9,0),"",G259),"")</f>
        <v/>
      </c>
      <c r="O259" s="9" t="str">
        <f t="shared" ref="O259:O322" si="58">IF(N259&lt;&gt;"",IF(_xlfn.RANK.EQ(N259,$N$2:$N$326,0)&lt;=ROUND(COUNTIFS($G$2:$G$326,"&gt;=30",$F$2:$F$326,"&gt;=40")/100*$Y$9,0),"",G259),"")</f>
        <v/>
      </c>
      <c r="P259" s="9" t="str">
        <f t="shared" ref="P259:P322" si="59">IF(C259&lt;&gt;"",IF(AND(F259&gt;=40,G259&gt;=30),IF(_xlfn.RANK.EQ(I259,$I$2:$I$326,0)&lt;=ROUND(COUNTIFS($G$2:$G$326,"&gt;=30",$F$2:$F$326,"&gt;=40")/100*$AD$9,0),$AD$8,IF(_xlfn.RANK.EQ(J259,$J$2:$J$326,0)&lt;=ROUND(COUNTIFS($G$2:$G$326,"&gt;=30",$F$2:$F$326,"&gt;=40")/100*$AC$9,0),$AC$8,IF(_xlfn.RANK.EQ(K259,$K$2:$K$326,0)&lt;=ROUND(COUNTIFS($G$2:$G$326,"&gt;=30",$F$2:$F$326,"&gt;=40")/100*$AB$9,0),$AB$8,IF(_xlfn.RANK.EQ(L259,$L$2:$L$326,0)&lt;=ROUND(COUNTIFS($G$2:$G$326,"&gt;=30",$F$2:$F$326,"&gt;=40")/100*$AA$9,0),$AA$8,IF(_xlfn.RANK.EQ(M259,$M$2:$M$326,0)&lt;=ROUND(COUNTIFS($G$2:$G$326,"&gt;=30",$F$2:$F$326,"&gt;=40")/100*$Z$9,0),$Z$8,IF(_xlfn.RANK.EQ(N259,$N$2:$N$326,0)&lt;=ROUND(COUNTIFS($G$2:$G$326,"&gt;=30",$F$2:$F$326,"&gt;=40")/100*$Y$9,0),$Y$8,$X$8)))))),IF(G259&gt;=$W$9,$W$8,$V$8)),"")</f>
        <v>FF</v>
      </c>
      <c r="Q259" s="9" t="str" cm="1">
        <f t="array" ref="Q259">IF(D259&lt;&gt;"",IF(D259&lt;&gt;"GR",IF(AND(D259&gt;=40,H259&gt;=30),_xlfn.IFS(H259&gt;=$AD$11,"AA",H259&gt;=$AC$11,"BA",H259&gt;=$AB$11,"BB",H259&gt;=$AA$11,"CB",H259&gt;=$Z$11,"CC",H259&gt;=$Y$11,"DC",H259&gt;=50,"DD"),IF(H259&gt;=$W$9,"FD","FF")),P259),"")</f>
        <v>FF</v>
      </c>
      <c r="R259" s="9">
        <f t="shared" si="49"/>
        <v>0</v>
      </c>
    </row>
    <row r="260" spans="1:18" x14ac:dyDescent="0.35">
      <c r="A260" s="3">
        <v>259</v>
      </c>
      <c r="B260" s="3">
        <v>9</v>
      </c>
      <c r="C260" s="3">
        <v>31</v>
      </c>
      <c r="D260" s="3">
        <v>20</v>
      </c>
      <c r="E260" s="16">
        <f t="shared" si="48"/>
        <v>9</v>
      </c>
      <c r="F260" s="16">
        <f t="shared" si="48"/>
        <v>31</v>
      </c>
      <c r="G260" s="9">
        <f t="shared" si="50"/>
        <v>22.2</v>
      </c>
      <c r="H260" s="9">
        <f t="shared" si="51"/>
        <v>15.6</v>
      </c>
      <c r="I260" s="9" t="str">
        <f t="shared" si="52"/>
        <v/>
      </c>
      <c r="J260" s="9" t="str">
        <f t="shared" si="53"/>
        <v/>
      </c>
      <c r="K260" s="9" t="str">
        <f t="shared" si="54"/>
        <v/>
      </c>
      <c r="L260" s="9" t="str">
        <f t="shared" si="55"/>
        <v/>
      </c>
      <c r="M260" s="9" t="str">
        <f t="shared" si="56"/>
        <v/>
      </c>
      <c r="N260" s="9" t="str">
        <f t="shared" si="57"/>
        <v/>
      </c>
      <c r="O260" s="9" t="str">
        <f t="shared" si="58"/>
        <v/>
      </c>
      <c r="P260" s="9" t="str">
        <f t="shared" si="59"/>
        <v>FD</v>
      </c>
      <c r="Q260" s="9" t="str" cm="1">
        <f t="array" ref="Q260">IF(D260&lt;&gt;"",IF(D260&lt;&gt;"GR",IF(AND(D260&gt;=40,H260&gt;=30),_xlfn.IFS(H260&gt;=$AD$11,"AA",H260&gt;=$AC$11,"BA",H260&gt;=$AB$11,"BB",H260&gt;=$AA$11,"CB",H260&gt;=$Z$11,"CC",H260&gt;=$Y$11,"DC",H260&gt;=50,"DD"),IF(H260&gt;=$W$9,"FD","FF")),P260),"")</f>
        <v>FF</v>
      </c>
      <c r="R260" s="9">
        <f t="shared" si="49"/>
        <v>0</v>
      </c>
    </row>
    <row r="261" spans="1:18" x14ac:dyDescent="0.35">
      <c r="A261" s="3">
        <v>260</v>
      </c>
      <c r="B261" s="3">
        <v>9</v>
      </c>
      <c r="C261" s="3">
        <v>9</v>
      </c>
      <c r="D261" s="3">
        <v>19</v>
      </c>
      <c r="E261" s="16">
        <f t="shared" si="48"/>
        <v>9</v>
      </c>
      <c r="F261" s="16">
        <f t="shared" si="48"/>
        <v>9</v>
      </c>
      <c r="G261" s="9">
        <f t="shared" si="50"/>
        <v>9</v>
      </c>
      <c r="H261" s="9">
        <f t="shared" si="51"/>
        <v>15</v>
      </c>
      <c r="I261" s="9" t="str">
        <f t="shared" si="52"/>
        <v/>
      </c>
      <c r="J261" s="9" t="str">
        <f t="shared" si="53"/>
        <v/>
      </c>
      <c r="K261" s="9" t="str">
        <f t="shared" si="54"/>
        <v/>
      </c>
      <c r="L261" s="9" t="str">
        <f t="shared" si="55"/>
        <v/>
      </c>
      <c r="M261" s="9" t="str">
        <f t="shared" si="56"/>
        <v/>
      </c>
      <c r="N261" s="9" t="str">
        <f t="shared" si="57"/>
        <v/>
      </c>
      <c r="O261" s="9" t="str">
        <f t="shared" si="58"/>
        <v/>
      </c>
      <c r="P261" s="9" t="str">
        <f t="shared" si="59"/>
        <v>FF</v>
      </c>
      <c r="Q261" s="9" t="str" cm="1">
        <f t="array" ref="Q261">IF(D261&lt;&gt;"",IF(D261&lt;&gt;"GR",IF(AND(D261&gt;=40,H261&gt;=30),_xlfn.IFS(H261&gt;=$AD$11,"AA",H261&gt;=$AC$11,"BA",H261&gt;=$AB$11,"BB",H261&gt;=$AA$11,"CB",H261&gt;=$Z$11,"CC",H261&gt;=$Y$11,"DC",H261&gt;=50,"DD"),IF(H261&gt;=$W$9,"FD","FF")),P261),"")</f>
        <v>FF</v>
      </c>
      <c r="R261" s="9">
        <f t="shared" si="49"/>
        <v>0</v>
      </c>
    </row>
    <row r="262" spans="1:18" x14ac:dyDescent="0.35">
      <c r="A262" s="3">
        <v>261</v>
      </c>
      <c r="B262" s="3">
        <v>0</v>
      </c>
      <c r="C262" s="3">
        <v>25</v>
      </c>
      <c r="D262" s="3">
        <v>25</v>
      </c>
      <c r="E262" s="16">
        <f t="shared" si="48"/>
        <v>0</v>
      </c>
      <c r="F262" s="16">
        <f t="shared" si="48"/>
        <v>25</v>
      </c>
      <c r="G262" s="9">
        <f t="shared" si="50"/>
        <v>15</v>
      </c>
      <c r="H262" s="9">
        <f t="shared" si="51"/>
        <v>15</v>
      </c>
      <c r="I262" s="9" t="str">
        <f t="shared" si="52"/>
        <v/>
      </c>
      <c r="J262" s="9" t="str">
        <f t="shared" si="53"/>
        <v/>
      </c>
      <c r="K262" s="9" t="str">
        <f t="shared" si="54"/>
        <v/>
      </c>
      <c r="L262" s="9" t="str">
        <f t="shared" si="55"/>
        <v/>
      </c>
      <c r="M262" s="9" t="str">
        <f t="shared" si="56"/>
        <v/>
      </c>
      <c r="N262" s="9" t="str">
        <f t="shared" si="57"/>
        <v/>
      </c>
      <c r="O262" s="9" t="str">
        <f t="shared" si="58"/>
        <v/>
      </c>
      <c r="P262" s="9" t="str">
        <f t="shared" si="59"/>
        <v>FF</v>
      </c>
      <c r="Q262" s="9" t="str" cm="1">
        <f t="array" ref="Q262">IF(D262&lt;&gt;"",IF(D262&lt;&gt;"GR",IF(AND(D262&gt;=40,H262&gt;=30),_xlfn.IFS(H262&gt;=$AD$11,"AA",H262&gt;=$AC$11,"BA",H262&gt;=$AB$11,"BB",H262&gt;=$AA$11,"CB",H262&gt;=$Z$11,"CC",H262&gt;=$Y$11,"DC",H262&gt;=50,"DD"),IF(H262&gt;=$W$9,"FD","FF")),P262),"")</f>
        <v>FF</v>
      </c>
      <c r="R262" s="9">
        <f t="shared" si="49"/>
        <v>0</v>
      </c>
    </row>
    <row r="263" spans="1:18" x14ac:dyDescent="0.35">
      <c r="A263" s="3">
        <v>262</v>
      </c>
      <c r="B263" s="3">
        <v>5</v>
      </c>
      <c r="C263" s="3">
        <v>20</v>
      </c>
      <c r="D263" s="3" t="s">
        <v>34</v>
      </c>
      <c r="E263" s="16">
        <f t="shared" si="48"/>
        <v>5</v>
      </c>
      <c r="F263" s="16">
        <f t="shared" si="48"/>
        <v>20</v>
      </c>
      <c r="G263" s="9">
        <f t="shared" si="50"/>
        <v>14</v>
      </c>
      <c r="H263" s="9">
        <f t="shared" si="51"/>
        <v>14</v>
      </c>
      <c r="I263" s="9" t="str">
        <f t="shared" si="52"/>
        <v/>
      </c>
      <c r="J263" s="9" t="str">
        <f t="shared" si="53"/>
        <v/>
      </c>
      <c r="K263" s="9" t="str">
        <f t="shared" si="54"/>
        <v/>
      </c>
      <c r="L263" s="9" t="str">
        <f t="shared" si="55"/>
        <v/>
      </c>
      <c r="M263" s="9" t="str">
        <f t="shared" si="56"/>
        <v/>
      </c>
      <c r="N263" s="9" t="str">
        <f t="shared" si="57"/>
        <v/>
      </c>
      <c r="O263" s="9" t="str">
        <f t="shared" si="58"/>
        <v/>
      </c>
      <c r="P263" s="9" t="str">
        <f t="shared" si="59"/>
        <v>FF</v>
      </c>
      <c r="Q263" s="9" t="str" cm="1">
        <f t="array" ref="Q263">IF(D263&lt;&gt;"",IF(D263&lt;&gt;"GR",IF(AND(D263&gt;=40,H263&gt;=30),_xlfn.IFS(H263&gt;=$AD$11,"AA",H263&gt;=$AC$11,"BA",H263&gt;=$AB$11,"BB",H263&gt;=$AA$11,"CB",H263&gt;=$Z$11,"CC",H263&gt;=$Y$11,"DC",H263&gt;=50,"DD"),IF(H263&gt;=$W$9,"FD","FF")),P263),"")</f>
        <v>FF</v>
      </c>
      <c r="R263" s="9">
        <f t="shared" si="49"/>
        <v>0</v>
      </c>
    </row>
    <row r="264" spans="1:18" x14ac:dyDescent="0.35">
      <c r="A264" s="3">
        <v>263</v>
      </c>
      <c r="B264" s="3">
        <v>9</v>
      </c>
      <c r="C264" s="3">
        <v>17</v>
      </c>
      <c r="D264" s="3" t="s">
        <v>34</v>
      </c>
      <c r="E264" s="16">
        <f t="shared" si="48"/>
        <v>9</v>
      </c>
      <c r="F264" s="16">
        <f t="shared" si="48"/>
        <v>17</v>
      </c>
      <c r="G264" s="9">
        <f t="shared" si="50"/>
        <v>13.799999999999999</v>
      </c>
      <c r="H264" s="9">
        <f t="shared" si="51"/>
        <v>13.799999999999999</v>
      </c>
      <c r="I264" s="9" t="str">
        <f t="shared" si="52"/>
        <v/>
      </c>
      <c r="J264" s="9" t="str">
        <f t="shared" si="53"/>
        <v/>
      </c>
      <c r="K264" s="9" t="str">
        <f t="shared" si="54"/>
        <v/>
      </c>
      <c r="L264" s="9" t="str">
        <f t="shared" si="55"/>
        <v/>
      </c>
      <c r="M264" s="9" t="str">
        <f t="shared" si="56"/>
        <v/>
      </c>
      <c r="N264" s="9" t="str">
        <f t="shared" si="57"/>
        <v/>
      </c>
      <c r="O264" s="9" t="str">
        <f t="shared" si="58"/>
        <v/>
      </c>
      <c r="P264" s="9" t="str">
        <f t="shared" si="59"/>
        <v>FF</v>
      </c>
      <c r="Q264" s="9" t="str" cm="1">
        <f t="array" ref="Q264">IF(D264&lt;&gt;"",IF(D264&lt;&gt;"GR",IF(AND(D264&gt;=40,H264&gt;=30),_xlfn.IFS(H264&gt;=$AD$11,"AA",H264&gt;=$AC$11,"BA",H264&gt;=$AB$11,"BB",H264&gt;=$AA$11,"CB",H264&gt;=$Z$11,"CC",H264&gt;=$Y$11,"DC",H264&gt;=50,"DD"),IF(H264&gt;=$W$9,"FD","FF")),P264),"")</f>
        <v>FF</v>
      </c>
      <c r="R264" s="9">
        <f t="shared" si="49"/>
        <v>0</v>
      </c>
    </row>
    <row r="265" spans="1:18" x14ac:dyDescent="0.35">
      <c r="A265" s="3">
        <v>264</v>
      </c>
      <c r="B265" s="3">
        <v>11</v>
      </c>
      <c r="C265" s="3">
        <v>12</v>
      </c>
      <c r="D265" s="3">
        <v>15</v>
      </c>
      <c r="E265" s="16">
        <f t="shared" si="48"/>
        <v>11</v>
      </c>
      <c r="F265" s="16">
        <f t="shared" si="48"/>
        <v>12</v>
      </c>
      <c r="G265" s="9">
        <f t="shared" si="50"/>
        <v>11.6</v>
      </c>
      <c r="H265" s="9">
        <f t="shared" si="51"/>
        <v>13.4</v>
      </c>
      <c r="I265" s="9" t="str">
        <f t="shared" si="52"/>
        <v/>
      </c>
      <c r="J265" s="9" t="str">
        <f t="shared" si="53"/>
        <v/>
      </c>
      <c r="K265" s="9" t="str">
        <f t="shared" si="54"/>
        <v/>
      </c>
      <c r="L265" s="9" t="str">
        <f t="shared" si="55"/>
        <v/>
      </c>
      <c r="M265" s="9" t="str">
        <f t="shared" si="56"/>
        <v/>
      </c>
      <c r="N265" s="9" t="str">
        <f t="shared" si="57"/>
        <v/>
      </c>
      <c r="O265" s="9" t="str">
        <f t="shared" si="58"/>
        <v/>
      </c>
      <c r="P265" s="9" t="str">
        <f t="shared" si="59"/>
        <v>FF</v>
      </c>
      <c r="Q265" s="9" t="str" cm="1">
        <f t="array" ref="Q265">IF(D265&lt;&gt;"",IF(D265&lt;&gt;"GR",IF(AND(D265&gt;=40,H265&gt;=30),_xlfn.IFS(H265&gt;=$AD$11,"AA",H265&gt;=$AC$11,"BA",H265&gt;=$AB$11,"BB",H265&gt;=$AA$11,"CB",H265&gt;=$Z$11,"CC",H265&gt;=$Y$11,"DC",H265&gt;=50,"DD"),IF(H265&gt;=$W$9,"FD","FF")),P265),"")</f>
        <v>FF</v>
      </c>
      <c r="R265" s="9">
        <f t="shared" si="49"/>
        <v>0</v>
      </c>
    </row>
    <row r="266" spans="1:18" x14ac:dyDescent="0.35">
      <c r="A266" s="3">
        <v>265</v>
      </c>
      <c r="B266" s="3" t="s">
        <v>34</v>
      </c>
      <c r="C266" s="3">
        <v>20</v>
      </c>
      <c r="D266" s="3" t="s">
        <v>34</v>
      </c>
      <c r="E266" s="16">
        <f t="shared" si="48"/>
        <v>0</v>
      </c>
      <c r="F266" s="16">
        <f t="shared" si="48"/>
        <v>20</v>
      </c>
      <c r="G266" s="9">
        <f t="shared" si="50"/>
        <v>12</v>
      </c>
      <c r="H266" s="9">
        <f t="shared" si="51"/>
        <v>12</v>
      </c>
      <c r="I266" s="9" t="str">
        <f t="shared" si="52"/>
        <v/>
      </c>
      <c r="J266" s="9" t="str">
        <f t="shared" si="53"/>
        <v/>
      </c>
      <c r="K266" s="9" t="str">
        <f t="shared" si="54"/>
        <v/>
      </c>
      <c r="L266" s="9" t="str">
        <f t="shared" si="55"/>
        <v/>
      </c>
      <c r="M266" s="9" t="str">
        <f t="shared" si="56"/>
        <v/>
      </c>
      <c r="N266" s="9" t="str">
        <f t="shared" si="57"/>
        <v/>
      </c>
      <c r="O266" s="9" t="str">
        <f t="shared" si="58"/>
        <v/>
      </c>
      <c r="P266" s="9" t="str">
        <f t="shared" si="59"/>
        <v>FF</v>
      </c>
      <c r="Q266" s="9" t="str" cm="1">
        <f t="array" ref="Q266">IF(D266&lt;&gt;"",IF(D266&lt;&gt;"GR",IF(AND(D266&gt;=40,H266&gt;=30),_xlfn.IFS(H266&gt;=$AD$11,"AA",H266&gt;=$AC$11,"BA",H266&gt;=$AB$11,"BB",H266&gt;=$AA$11,"CB",H266&gt;=$Z$11,"CC",H266&gt;=$Y$11,"DC",H266&gt;=50,"DD"),IF(H266&gt;=$W$9,"FD","FF")),P266),"")</f>
        <v>FF</v>
      </c>
      <c r="R266" s="9">
        <f t="shared" si="49"/>
        <v>0</v>
      </c>
    </row>
    <row r="267" spans="1:18" x14ac:dyDescent="0.35">
      <c r="A267" s="3">
        <v>266</v>
      </c>
      <c r="B267" s="3">
        <v>4</v>
      </c>
      <c r="C267" s="3">
        <v>15</v>
      </c>
      <c r="D267" s="3">
        <v>17</v>
      </c>
      <c r="E267" s="16">
        <f t="shared" si="48"/>
        <v>4</v>
      </c>
      <c r="F267" s="16">
        <f t="shared" si="48"/>
        <v>15</v>
      </c>
      <c r="G267" s="9">
        <f t="shared" si="50"/>
        <v>10.6</v>
      </c>
      <c r="H267" s="9">
        <f t="shared" si="51"/>
        <v>11.799999999999999</v>
      </c>
      <c r="I267" s="9" t="str">
        <f t="shared" si="52"/>
        <v/>
      </c>
      <c r="J267" s="9" t="str">
        <f t="shared" si="53"/>
        <v/>
      </c>
      <c r="K267" s="9" t="str">
        <f t="shared" si="54"/>
        <v/>
      </c>
      <c r="L267" s="9" t="str">
        <f t="shared" si="55"/>
        <v/>
      </c>
      <c r="M267" s="9" t="str">
        <f t="shared" si="56"/>
        <v/>
      </c>
      <c r="N267" s="9" t="str">
        <f t="shared" si="57"/>
        <v/>
      </c>
      <c r="O267" s="9" t="str">
        <f t="shared" si="58"/>
        <v/>
      </c>
      <c r="P267" s="9" t="str">
        <f t="shared" si="59"/>
        <v>FF</v>
      </c>
      <c r="Q267" s="9" t="str" cm="1">
        <f t="array" ref="Q267">IF(D267&lt;&gt;"",IF(D267&lt;&gt;"GR",IF(AND(D267&gt;=40,H267&gt;=30),_xlfn.IFS(H267&gt;=$AD$11,"AA",H267&gt;=$AC$11,"BA",H267&gt;=$AB$11,"BB",H267&gt;=$AA$11,"CB",H267&gt;=$Z$11,"CC",H267&gt;=$Y$11,"DC",H267&gt;=50,"DD"),IF(H267&gt;=$W$9,"FD","FF")),P267),"")</f>
        <v>FF</v>
      </c>
      <c r="R267" s="9">
        <f t="shared" si="49"/>
        <v>0</v>
      </c>
    </row>
    <row r="268" spans="1:18" x14ac:dyDescent="0.35">
      <c r="A268" s="3">
        <v>267</v>
      </c>
      <c r="B268" s="3">
        <v>7</v>
      </c>
      <c r="C268" s="3">
        <v>15</v>
      </c>
      <c r="D268" s="3">
        <v>15</v>
      </c>
      <c r="E268" s="16">
        <f t="shared" si="48"/>
        <v>7</v>
      </c>
      <c r="F268" s="16">
        <f t="shared" si="48"/>
        <v>15</v>
      </c>
      <c r="G268" s="9">
        <f t="shared" si="50"/>
        <v>11.8</v>
      </c>
      <c r="H268" s="9">
        <f t="shared" si="51"/>
        <v>11.8</v>
      </c>
      <c r="I268" s="9" t="str">
        <f t="shared" si="52"/>
        <v/>
      </c>
      <c r="J268" s="9" t="str">
        <f t="shared" si="53"/>
        <v/>
      </c>
      <c r="K268" s="9" t="str">
        <f t="shared" si="54"/>
        <v/>
      </c>
      <c r="L268" s="9" t="str">
        <f t="shared" si="55"/>
        <v/>
      </c>
      <c r="M268" s="9" t="str">
        <f t="shared" si="56"/>
        <v/>
      </c>
      <c r="N268" s="9" t="str">
        <f t="shared" si="57"/>
        <v/>
      </c>
      <c r="O268" s="9" t="str">
        <f t="shared" si="58"/>
        <v/>
      </c>
      <c r="P268" s="9" t="str">
        <f t="shared" si="59"/>
        <v>FF</v>
      </c>
      <c r="Q268" s="9" t="str" cm="1">
        <f t="array" ref="Q268">IF(D268&lt;&gt;"",IF(D268&lt;&gt;"GR",IF(AND(D268&gt;=40,H268&gt;=30),_xlfn.IFS(H268&gt;=$AD$11,"AA",H268&gt;=$AC$11,"BA",H268&gt;=$AB$11,"BB",H268&gt;=$AA$11,"CB",H268&gt;=$Z$11,"CC",H268&gt;=$Y$11,"DC",H268&gt;=50,"DD"),IF(H268&gt;=$W$9,"FD","FF")),P268),"")</f>
        <v>FF</v>
      </c>
      <c r="R268" s="9">
        <f t="shared" si="49"/>
        <v>0</v>
      </c>
    </row>
    <row r="269" spans="1:18" x14ac:dyDescent="0.35">
      <c r="A269" s="3">
        <v>268</v>
      </c>
      <c r="B269" s="3">
        <v>20</v>
      </c>
      <c r="C269" s="3">
        <v>7</v>
      </c>
      <c r="D269" s="3">
        <v>6</v>
      </c>
      <c r="E269" s="16">
        <f t="shared" si="48"/>
        <v>20</v>
      </c>
      <c r="F269" s="16">
        <f t="shared" si="48"/>
        <v>7</v>
      </c>
      <c r="G269" s="9">
        <f t="shared" si="50"/>
        <v>12.2</v>
      </c>
      <c r="H269" s="9">
        <f t="shared" si="51"/>
        <v>11.6</v>
      </c>
      <c r="I269" s="9" t="str">
        <f t="shared" si="52"/>
        <v/>
      </c>
      <c r="J269" s="9" t="str">
        <f t="shared" si="53"/>
        <v/>
      </c>
      <c r="K269" s="9" t="str">
        <f t="shared" si="54"/>
        <v/>
      </c>
      <c r="L269" s="9" t="str">
        <f t="shared" si="55"/>
        <v/>
      </c>
      <c r="M269" s="9" t="str">
        <f t="shared" si="56"/>
        <v/>
      </c>
      <c r="N269" s="9" t="str">
        <f t="shared" si="57"/>
        <v/>
      </c>
      <c r="O269" s="9" t="str">
        <f t="shared" si="58"/>
        <v/>
      </c>
      <c r="P269" s="9" t="str">
        <f t="shared" si="59"/>
        <v>FF</v>
      </c>
      <c r="Q269" s="9" t="str" cm="1">
        <f t="array" ref="Q269">IF(D269&lt;&gt;"",IF(D269&lt;&gt;"GR",IF(AND(D269&gt;=40,H269&gt;=30),_xlfn.IFS(H269&gt;=$AD$11,"AA",H269&gt;=$AC$11,"BA",H269&gt;=$AB$11,"BB",H269&gt;=$AA$11,"CB",H269&gt;=$Z$11,"CC",H269&gt;=$Y$11,"DC",H269&gt;=50,"DD"),IF(H269&gt;=$W$9,"FD","FF")),P269),"")</f>
        <v>FF</v>
      </c>
      <c r="R269" s="9">
        <f t="shared" si="49"/>
        <v>0</v>
      </c>
    </row>
    <row r="270" spans="1:18" x14ac:dyDescent="0.35">
      <c r="A270" s="3">
        <v>269</v>
      </c>
      <c r="B270" s="3">
        <v>5</v>
      </c>
      <c r="C270" s="3">
        <v>5</v>
      </c>
      <c r="D270" s="3">
        <v>15</v>
      </c>
      <c r="E270" s="16">
        <f t="shared" si="48"/>
        <v>5</v>
      </c>
      <c r="F270" s="16">
        <f t="shared" si="48"/>
        <v>5</v>
      </c>
      <c r="G270" s="9">
        <f t="shared" si="50"/>
        <v>5</v>
      </c>
      <c r="H270" s="9">
        <f t="shared" si="51"/>
        <v>11</v>
      </c>
      <c r="I270" s="9" t="str">
        <f t="shared" si="52"/>
        <v/>
      </c>
      <c r="J270" s="9" t="str">
        <f t="shared" si="53"/>
        <v/>
      </c>
      <c r="K270" s="9" t="str">
        <f t="shared" si="54"/>
        <v/>
      </c>
      <c r="L270" s="9" t="str">
        <f t="shared" si="55"/>
        <v/>
      </c>
      <c r="M270" s="9" t="str">
        <f t="shared" si="56"/>
        <v/>
      </c>
      <c r="N270" s="9" t="str">
        <f t="shared" si="57"/>
        <v/>
      </c>
      <c r="O270" s="9" t="str">
        <f t="shared" si="58"/>
        <v/>
      </c>
      <c r="P270" s="9" t="str">
        <f t="shared" si="59"/>
        <v>FF</v>
      </c>
      <c r="Q270" s="9" t="str" cm="1">
        <f t="array" ref="Q270">IF(D270&lt;&gt;"",IF(D270&lt;&gt;"GR",IF(AND(D270&gt;=40,H270&gt;=30),_xlfn.IFS(H270&gt;=$AD$11,"AA",H270&gt;=$AC$11,"BA",H270&gt;=$AB$11,"BB",H270&gt;=$AA$11,"CB",H270&gt;=$Z$11,"CC",H270&gt;=$Y$11,"DC",H270&gt;=50,"DD"),IF(H270&gt;=$W$9,"FD","FF")),P270),"")</f>
        <v>FF</v>
      </c>
      <c r="R270" s="9">
        <f t="shared" si="49"/>
        <v>0</v>
      </c>
    </row>
    <row r="271" spans="1:18" x14ac:dyDescent="0.35">
      <c r="A271" s="3">
        <v>270</v>
      </c>
      <c r="B271" s="3">
        <v>7</v>
      </c>
      <c r="C271" s="3">
        <v>13</v>
      </c>
      <c r="D271" s="3">
        <v>12</v>
      </c>
      <c r="E271" s="16">
        <f t="shared" si="48"/>
        <v>7</v>
      </c>
      <c r="F271" s="16">
        <f t="shared" si="48"/>
        <v>13</v>
      </c>
      <c r="G271" s="9">
        <f t="shared" si="50"/>
        <v>10.6</v>
      </c>
      <c r="H271" s="9">
        <f t="shared" si="51"/>
        <v>10</v>
      </c>
      <c r="I271" s="9" t="str">
        <f t="shared" si="52"/>
        <v/>
      </c>
      <c r="J271" s="9" t="str">
        <f t="shared" si="53"/>
        <v/>
      </c>
      <c r="K271" s="9" t="str">
        <f t="shared" si="54"/>
        <v/>
      </c>
      <c r="L271" s="9" t="str">
        <f t="shared" si="55"/>
        <v/>
      </c>
      <c r="M271" s="9" t="str">
        <f t="shared" si="56"/>
        <v/>
      </c>
      <c r="N271" s="9" t="str">
        <f t="shared" si="57"/>
        <v/>
      </c>
      <c r="O271" s="9" t="str">
        <f t="shared" si="58"/>
        <v/>
      </c>
      <c r="P271" s="9" t="str">
        <f t="shared" si="59"/>
        <v>FF</v>
      </c>
      <c r="Q271" s="9" t="str" cm="1">
        <f t="array" ref="Q271">IF(D271&lt;&gt;"",IF(D271&lt;&gt;"GR",IF(AND(D271&gt;=40,H271&gt;=30),_xlfn.IFS(H271&gt;=$AD$11,"AA",H271&gt;=$AC$11,"BA",H271&gt;=$AB$11,"BB",H271&gt;=$AA$11,"CB",H271&gt;=$Z$11,"CC",H271&gt;=$Y$11,"DC",H271&gt;=50,"DD"),IF(H271&gt;=$W$9,"FD","FF")),P271),"")</f>
        <v>FF</v>
      </c>
      <c r="R271" s="9">
        <f t="shared" si="49"/>
        <v>0</v>
      </c>
    </row>
    <row r="272" spans="1:18" x14ac:dyDescent="0.35">
      <c r="A272" s="3">
        <v>271</v>
      </c>
      <c r="B272" s="3">
        <v>9</v>
      </c>
      <c r="C272" s="3">
        <v>8</v>
      </c>
      <c r="D272" s="3" t="s">
        <v>34</v>
      </c>
      <c r="E272" s="16">
        <f t="shared" si="48"/>
        <v>9</v>
      </c>
      <c r="F272" s="16">
        <f t="shared" si="48"/>
        <v>8</v>
      </c>
      <c r="G272" s="9">
        <f t="shared" si="50"/>
        <v>8.4</v>
      </c>
      <c r="H272" s="9">
        <f t="shared" si="51"/>
        <v>8.4</v>
      </c>
      <c r="I272" s="9" t="str">
        <f t="shared" si="52"/>
        <v/>
      </c>
      <c r="J272" s="9" t="str">
        <f t="shared" si="53"/>
        <v/>
      </c>
      <c r="K272" s="9" t="str">
        <f t="shared" si="54"/>
        <v/>
      </c>
      <c r="L272" s="9" t="str">
        <f t="shared" si="55"/>
        <v/>
      </c>
      <c r="M272" s="9" t="str">
        <f t="shared" si="56"/>
        <v/>
      </c>
      <c r="N272" s="9" t="str">
        <f t="shared" si="57"/>
        <v/>
      </c>
      <c r="O272" s="9" t="str">
        <f t="shared" si="58"/>
        <v/>
      </c>
      <c r="P272" s="9" t="str">
        <f t="shared" si="59"/>
        <v>FF</v>
      </c>
      <c r="Q272" s="9" t="str" cm="1">
        <f t="array" ref="Q272">IF(D272&lt;&gt;"",IF(D272&lt;&gt;"GR",IF(AND(D272&gt;=40,H272&gt;=30),_xlfn.IFS(H272&gt;=$AD$11,"AA",H272&gt;=$AC$11,"BA",H272&gt;=$AB$11,"BB",H272&gt;=$AA$11,"CB",H272&gt;=$Z$11,"CC",H272&gt;=$Y$11,"DC",H272&gt;=50,"DD"),IF(H272&gt;=$W$9,"FD","FF")),P272),"")</f>
        <v>FF</v>
      </c>
      <c r="R272" s="9">
        <f t="shared" si="49"/>
        <v>0</v>
      </c>
    </row>
    <row r="273" spans="1:18" x14ac:dyDescent="0.35">
      <c r="A273" s="3">
        <v>272</v>
      </c>
      <c r="B273" s="3">
        <v>7</v>
      </c>
      <c r="C273" s="3">
        <v>8</v>
      </c>
      <c r="D273" s="3" t="s">
        <v>34</v>
      </c>
      <c r="E273" s="16">
        <f t="shared" si="48"/>
        <v>7</v>
      </c>
      <c r="F273" s="16">
        <f t="shared" si="48"/>
        <v>8</v>
      </c>
      <c r="G273" s="9">
        <f t="shared" si="50"/>
        <v>7.6</v>
      </c>
      <c r="H273" s="9">
        <f t="shared" si="51"/>
        <v>7.6</v>
      </c>
      <c r="I273" s="9" t="str">
        <f t="shared" si="52"/>
        <v/>
      </c>
      <c r="J273" s="9" t="str">
        <f t="shared" si="53"/>
        <v/>
      </c>
      <c r="K273" s="9" t="str">
        <f t="shared" si="54"/>
        <v/>
      </c>
      <c r="L273" s="9" t="str">
        <f t="shared" si="55"/>
        <v/>
      </c>
      <c r="M273" s="9" t="str">
        <f t="shared" si="56"/>
        <v/>
      </c>
      <c r="N273" s="9" t="str">
        <f t="shared" si="57"/>
        <v/>
      </c>
      <c r="O273" s="9" t="str">
        <f t="shared" si="58"/>
        <v/>
      </c>
      <c r="P273" s="9" t="str">
        <f t="shared" si="59"/>
        <v>FF</v>
      </c>
      <c r="Q273" s="9" t="str" cm="1">
        <f t="array" ref="Q273">IF(D273&lt;&gt;"",IF(D273&lt;&gt;"GR",IF(AND(D273&gt;=40,H273&gt;=30),_xlfn.IFS(H273&gt;=$AD$11,"AA",H273&gt;=$AC$11,"BA",H273&gt;=$AB$11,"BB",H273&gt;=$AA$11,"CB",H273&gt;=$Z$11,"CC",H273&gt;=$Y$11,"DC",H273&gt;=50,"DD"),IF(H273&gt;=$W$9,"FD","FF")),P273),"")</f>
        <v>FF</v>
      </c>
      <c r="R273" s="9">
        <f t="shared" si="49"/>
        <v>0</v>
      </c>
    </row>
    <row r="274" spans="1:18" x14ac:dyDescent="0.35">
      <c r="A274" s="3">
        <v>273</v>
      </c>
      <c r="B274" s="3">
        <v>1</v>
      </c>
      <c r="C274" s="3">
        <v>10</v>
      </c>
      <c r="D274" s="3">
        <v>12</v>
      </c>
      <c r="E274" s="16">
        <f t="shared" si="48"/>
        <v>1</v>
      </c>
      <c r="F274" s="16">
        <f t="shared" si="48"/>
        <v>10</v>
      </c>
      <c r="G274" s="9">
        <f t="shared" si="50"/>
        <v>6.4</v>
      </c>
      <c r="H274" s="9">
        <f t="shared" si="51"/>
        <v>7.6</v>
      </c>
      <c r="I274" s="9" t="str">
        <f t="shared" si="52"/>
        <v/>
      </c>
      <c r="J274" s="9" t="str">
        <f t="shared" si="53"/>
        <v/>
      </c>
      <c r="K274" s="9" t="str">
        <f t="shared" si="54"/>
        <v/>
      </c>
      <c r="L274" s="9" t="str">
        <f t="shared" si="55"/>
        <v/>
      </c>
      <c r="M274" s="9" t="str">
        <f t="shared" si="56"/>
        <v/>
      </c>
      <c r="N274" s="9" t="str">
        <f t="shared" si="57"/>
        <v/>
      </c>
      <c r="O274" s="9" t="str">
        <f t="shared" si="58"/>
        <v/>
      </c>
      <c r="P274" s="9" t="str">
        <f t="shared" si="59"/>
        <v>FF</v>
      </c>
      <c r="Q274" s="9" t="str" cm="1">
        <f t="array" ref="Q274">IF(D274&lt;&gt;"",IF(D274&lt;&gt;"GR",IF(AND(D274&gt;=40,H274&gt;=30),_xlfn.IFS(H274&gt;=$AD$11,"AA",H274&gt;=$AC$11,"BA",H274&gt;=$AB$11,"BB",H274&gt;=$AA$11,"CB",H274&gt;=$Z$11,"CC",H274&gt;=$Y$11,"DC",H274&gt;=50,"DD"),IF(H274&gt;=$W$9,"FD","FF")),P274),"")</f>
        <v>FF</v>
      </c>
      <c r="R274" s="9">
        <f t="shared" si="49"/>
        <v>0</v>
      </c>
    </row>
    <row r="275" spans="1:18" x14ac:dyDescent="0.35">
      <c r="A275" s="3">
        <v>274</v>
      </c>
      <c r="B275" s="3">
        <v>7</v>
      </c>
      <c r="C275" s="3">
        <v>7</v>
      </c>
      <c r="D275" s="3" t="s">
        <v>34</v>
      </c>
      <c r="E275" s="16">
        <f t="shared" si="48"/>
        <v>7</v>
      </c>
      <c r="F275" s="16">
        <f t="shared" si="48"/>
        <v>7</v>
      </c>
      <c r="G275" s="9">
        <f t="shared" si="50"/>
        <v>7</v>
      </c>
      <c r="H275" s="9">
        <f t="shared" si="51"/>
        <v>7</v>
      </c>
      <c r="I275" s="9" t="str">
        <f t="shared" si="52"/>
        <v/>
      </c>
      <c r="J275" s="9" t="str">
        <f t="shared" si="53"/>
        <v/>
      </c>
      <c r="K275" s="9" t="str">
        <f t="shared" si="54"/>
        <v/>
      </c>
      <c r="L275" s="9" t="str">
        <f t="shared" si="55"/>
        <v/>
      </c>
      <c r="M275" s="9" t="str">
        <f t="shared" si="56"/>
        <v/>
      </c>
      <c r="N275" s="9" t="str">
        <f t="shared" si="57"/>
        <v/>
      </c>
      <c r="O275" s="9" t="str">
        <f t="shared" si="58"/>
        <v/>
      </c>
      <c r="P275" s="9" t="str">
        <f t="shared" si="59"/>
        <v>FF</v>
      </c>
      <c r="Q275" s="9" t="str" cm="1">
        <f t="array" ref="Q275">IF(D275&lt;&gt;"",IF(D275&lt;&gt;"GR",IF(AND(D275&gt;=40,H275&gt;=30),_xlfn.IFS(H275&gt;=$AD$11,"AA",H275&gt;=$AC$11,"BA",H275&gt;=$AB$11,"BB",H275&gt;=$AA$11,"CB",H275&gt;=$Z$11,"CC",H275&gt;=$Y$11,"DC",H275&gt;=50,"DD"),IF(H275&gt;=$W$9,"FD","FF")),P275),"")</f>
        <v>FF</v>
      </c>
      <c r="R275" s="9">
        <f t="shared" si="49"/>
        <v>0</v>
      </c>
    </row>
    <row r="276" spans="1:18" x14ac:dyDescent="0.35">
      <c r="A276" s="3">
        <v>275</v>
      </c>
      <c r="B276" s="3">
        <v>9</v>
      </c>
      <c r="C276" s="3">
        <v>5</v>
      </c>
      <c r="D276" s="3" t="s">
        <v>34</v>
      </c>
      <c r="E276" s="16">
        <f t="shared" si="48"/>
        <v>9</v>
      </c>
      <c r="F276" s="16">
        <f t="shared" si="48"/>
        <v>5</v>
      </c>
      <c r="G276" s="9">
        <f t="shared" si="50"/>
        <v>6.6</v>
      </c>
      <c r="H276" s="9">
        <f t="shared" si="51"/>
        <v>6.6</v>
      </c>
      <c r="I276" s="9" t="str">
        <f t="shared" si="52"/>
        <v/>
      </c>
      <c r="J276" s="9" t="str">
        <f t="shared" si="53"/>
        <v/>
      </c>
      <c r="K276" s="9" t="str">
        <f t="shared" si="54"/>
        <v/>
      </c>
      <c r="L276" s="9" t="str">
        <f t="shared" si="55"/>
        <v/>
      </c>
      <c r="M276" s="9" t="str">
        <f t="shared" si="56"/>
        <v/>
      </c>
      <c r="N276" s="9" t="str">
        <f t="shared" si="57"/>
        <v/>
      </c>
      <c r="O276" s="9" t="str">
        <f t="shared" si="58"/>
        <v/>
      </c>
      <c r="P276" s="9" t="str">
        <f t="shared" si="59"/>
        <v>FF</v>
      </c>
      <c r="Q276" s="9" t="str" cm="1">
        <f t="array" ref="Q276">IF(D276&lt;&gt;"",IF(D276&lt;&gt;"GR",IF(AND(D276&gt;=40,H276&gt;=30),_xlfn.IFS(H276&gt;=$AD$11,"AA",H276&gt;=$AC$11,"BA",H276&gt;=$AB$11,"BB",H276&gt;=$AA$11,"CB",H276&gt;=$Z$11,"CC",H276&gt;=$Y$11,"DC",H276&gt;=50,"DD"),IF(H276&gt;=$W$9,"FD","FF")),P276),"")</f>
        <v>FF</v>
      </c>
      <c r="R276" s="9">
        <f t="shared" si="49"/>
        <v>0</v>
      </c>
    </row>
    <row r="277" spans="1:18" x14ac:dyDescent="0.35">
      <c r="A277" s="3">
        <v>276</v>
      </c>
      <c r="B277" s="3">
        <v>5</v>
      </c>
      <c r="C277" s="3">
        <v>5</v>
      </c>
      <c r="D277" s="3" t="s">
        <v>34</v>
      </c>
      <c r="E277" s="16">
        <f t="shared" si="48"/>
        <v>5</v>
      </c>
      <c r="F277" s="16">
        <f t="shared" si="48"/>
        <v>5</v>
      </c>
      <c r="G277" s="9">
        <f t="shared" si="50"/>
        <v>5</v>
      </c>
      <c r="H277" s="9">
        <f t="shared" si="51"/>
        <v>5</v>
      </c>
      <c r="I277" s="9" t="str">
        <f t="shared" si="52"/>
        <v/>
      </c>
      <c r="J277" s="9" t="str">
        <f t="shared" si="53"/>
        <v/>
      </c>
      <c r="K277" s="9" t="str">
        <f t="shared" si="54"/>
        <v/>
      </c>
      <c r="L277" s="9" t="str">
        <f t="shared" si="55"/>
        <v/>
      </c>
      <c r="M277" s="9" t="str">
        <f t="shared" si="56"/>
        <v/>
      </c>
      <c r="N277" s="9" t="str">
        <f t="shared" si="57"/>
        <v/>
      </c>
      <c r="O277" s="9" t="str">
        <f t="shared" si="58"/>
        <v/>
      </c>
      <c r="P277" s="9" t="str">
        <f t="shared" si="59"/>
        <v>FF</v>
      </c>
      <c r="Q277" s="9" t="str" cm="1">
        <f t="array" ref="Q277">IF(D277&lt;&gt;"",IF(D277&lt;&gt;"GR",IF(AND(D277&gt;=40,H277&gt;=30),_xlfn.IFS(H277&gt;=$AD$11,"AA",H277&gt;=$AC$11,"BA",H277&gt;=$AB$11,"BB",H277&gt;=$AA$11,"CB",H277&gt;=$Z$11,"CC",H277&gt;=$Y$11,"DC",H277&gt;=50,"DD"),IF(H277&gt;=$W$9,"FD","FF")),P277),"")</f>
        <v>FF</v>
      </c>
      <c r="R277" s="9">
        <f t="shared" si="49"/>
        <v>0</v>
      </c>
    </row>
    <row r="278" spans="1:18" x14ac:dyDescent="0.35">
      <c r="A278" s="3">
        <v>277</v>
      </c>
      <c r="B278" s="3">
        <v>0</v>
      </c>
      <c r="C278" s="3">
        <v>7</v>
      </c>
      <c r="D278" s="3" t="s">
        <v>34</v>
      </c>
      <c r="E278" s="16">
        <f t="shared" si="48"/>
        <v>0</v>
      </c>
      <c r="F278" s="16">
        <f t="shared" si="48"/>
        <v>7</v>
      </c>
      <c r="G278" s="9">
        <f t="shared" si="50"/>
        <v>4.2</v>
      </c>
      <c r="H278" s="9">
        <f t="shared" si="51"/>
        <v>4.2</v>
      </c>
      <c r="I278" s="9" t="str">
        <f t="shared" si="52"/>
        <v/>
      </c>
      <c r="J278" s="9" t="str">
        <f t="shared" si="53"/>
        <v/>
      </c>
      <c r="K278" s="9" t="str">
        <f t="shared" si="54"/>
        <v/>
      </c>
      <c r="L278" s="9" t="str">
        <f t="shared" si="55"/>
        <v/>
      </c>
      <c r="M278" s="9" t="str">
        <f t="shared" si="56"/>
        <v/>
      </c>
      <c r="N278" s="9" t="str">
        <f t="shared" si="57"/>
        <v/>
      </c>
      <c r="O278" s="9" t="str">
        <f t="shared" si="58"/>
        <v/>
      </c>
      <c r="P278" s="9" t="str">
        <f t="shared" si="59"/>
        <v>FF</v>
      </c>
      <c r="Q278" s="9" t="str" cm="1">
        <f t="array" ref="Q278">IF(D278&lt;&gt;"",IF(D278&lt;&gt;"GR",IF(AND(D278&gt;=40,H278&gt;=30),_xlfn.IFS(H278&gt;=$AD$11,"AA",H278&gt;=$AC$11,"BA",H278&gt;=$AB$11,"BB",H278&gt;=$AA$11,"CB",H278&gt;=$Z$11,"CC",H278&gt;=$Y$11,"DC",H278&gt;=50,"DD"),IF(H278&gt;=$W$9,"FD","FF")),P278),"")</f>
        <v>FF</v>
      </c>
      <c r="R278" s="9">
        <f t="shared" si="49"/>
        <v>0</v>
      </c>
    </row>
    <row r="279" spans="1:18" x14ac:dyDescent="0.35">
      <c r="A279" s="3">
        <v>278</v>
      </c>
      <c r="B279" s="3">
        <v>3</v>
      </c>
      <c r="C279" s="3">
        <v>5</v>
      </c>
      <c r="D279" s="3" t="s">
        <v>34</v>
      </c>
      <c r="E279" s="16">
        <f t="shared" si="48"/>
        <v>3</v>
      </c>
      <c r="F279" s="16">
        <f t="shared" si="48"/>
        <v>5</v>
      </c>
      <c r="G279" s="9">
        <f t="shared" si="50"/>
        <v>4.2</v>
      </c>
      <c r="H279" s="9">
        <f t="shared" si="51"/>
        <v>4.2</v>
      </c>
      <c r="I279" s="9" t="str">
        <f t="shared" si="52"/>
        <v/>
      </c>
      <c r="J279" s="9" t="str">
        <f t="shared" si="53"/>
        <v/>
      </c>
      <c r="K279" s="9" t="str">
        <f t="shared" si="54"/>
        <v/>
      </c>
      <c r="L279" s="9" t="str">
        <f t="shared" si="55"/>
        <v/>
      </c>
      <c r="M279" s="9" t="str">
        <f t="shared" si="56"/>
        <v/>
      </c>
      <c r="N279" s="9" t="str">
        <f t="shared" si="57"/>
        <v/>
      </c>
      <c r="O279" s="9" t="str">
        <f t="shared" si="58"/>
        <v/>
      </c>
      <c r="P279" s="9" t="str">
        <f t="shared" si="59"/>
        <v>FF</v>
      </c>
      <c r="Q279" s="9" t="str" cm="1">
        <f t="array" ref="Q279">IF(D279&lt;&gt;"",IF(D279&lt;&gt;"GR",IF(AND(D279&gt;=40,H279&gt;=30),_xlfn.IFS(H279&gt;=$AD$11,"AA",H279&gt;=$AC$11,"BA",H279&gt;=$AB$11,"BB",H279&gt;=$AA$11,"CB",H279&gt;=$Z$11,"CC",H279&gt;=$Y$11,"DC",H279&gt;=50,"DD"),IF(H279&gt;=$W$9,"FD","FF")),P279),"")</f>
        <v>FF</v>
      </c>
      <c r="R279" s="9">
        <f t="shared" si="49"/>
        <v>0</v>
      </c>
    </row>
    <row r="280" spans="1:18" x14ac:dyDescent="0.35">
      <c r="A280" s="3">
        <v>279</v>
      </c>
      <c r="B280" s="3">
        <v>2</v>
      </c>
      <c r="C280" s="3">
        <v>5</v>
      </c>
      <c r="D280" s="3" t="s">
        <v>34</v>
      </c>
      <c r="E280" s="16">
        <f t="shared" si="48"/>
        <v>2</v>
      </c>
      <c r="F280" s="16">
        <f t="shared" si="48"/>
        <v>5</v>
      </c>
      <c r="G280" s="9">
        <f t="shared" si="50"/>
        <v>3.8</v>
      </c>
      <c r="H280" s="9">
        <f t="shared" si="51"/>
        <v>3.8</v>
      </c>
      <c r="I280" s="9" t="str">
        <f t="shared" si="52"/>
        <v/>
      </c>
      <c r="J280" s="9" t="str">
        <f t="shared" si="53"/>
        <v/>
      </c>
      <c r="K280" s="9" t="str">
        <f t="shared" si="54"/>
        <v/>
      </c>
      <c r="L280" s="9" t="str">
        <f t="shared" si="55"/>
        <v/>
      </c>
      <c r="M280" s="9" t="str">
        <f t="shared" si="56"/>
        <v/>
      </c>
      <c r="N280" s="9" t="str">
        <f t="shared" si="57"/>
        <v/>
      </c>
      <c r="O280" s="9" t="str">
        <f t="shared" si="58"/>
        <v/>
      </c>
      <c r="P280" s="9" t="str">
        <f t="shared" si="59"/>
        <v>FF</v>
      </c>
      <c r="Q280" s="9" t="str" cm="1">
        <f t="array" ref="Q280">IF(D280&lt;&gt;"",IF(D280&lt;&gt;"GR",IF(AND(D280&gt;=40,H280&gt;=30),_xlfn.IFS(H280&gt;=$AD$11,"AA",H280&gt;=$AC$11,"BA",H280&gt;=$AB$11,"BB",H280&gt;=$AA$11,"CB",H280&gt;=$Z$11,"CC",H280&gt;=$Y$11,"DC",H280&gt;=50,"DD"),IF(H280&gt;=$W$9,"FD","FF")),P280),"")</f>
        <v>FF</v>
      </c>
      <c r="R280" s="9">
        <f t="shared" si="49"/>
        <v>0</v>
      </c>
    </row>
    <row r="281" spans="1:18" x14ac:dyDescent="0.35">
      <c r="A281" s="3">
        <v>280</v>
      </c>
      <c r="B281" s="3">
        <v>1</v>
      </c>
      <c r="C281" s="3">
        <v>5</v>
      </c>
      <c r="D281" s="3" t="s">
        <v>34</v>
      </c>
      <c r="E281" s="16">
        <f t="shared" si="48"/>
        <v>1</v>
      </c>
      <c r="F281" s="16">
        <f t="shared" si="48"/>
        <v>5</v>
      </c>
      <c r="G281" s="9">
        <f t="shared" si="50"/>
        <v>3.4</v>
      </c>
      <c r="H281" s="9">
        <f t="shared" si="51"/>
        <v>3.4</v>
      </c>
      <c r="I281" s="9" t="str">
        <f t="shared" si="52"/>
        <v/>
      </c>
      <c r="J281" s="9" t="str">
        <f t="shared" si="53"/>
        <v/>
      </c>
      <c r="K281" s="9" t="str">
        <f t="shared" si="54"/>
        <v/>
      </c>
      <c r="L281" s="9" t="str">
        <f t="shared" si="55"/>
        <v/>
      </c>
      <c r="M281" s="9" t="str">
        <f t="shared" si="56"/>
        <v/>
      </c>
      <c r="N281" s="9" t="str">
        <f t="shared" si="57"/>
        <v/>
      </c>
      <c r="O281" s="9" t="str">
        <f t="shared" si="58"/>
        <v/>
      </c>
      <c r="P281" s="9" t="str">
        <f t="shared" si="59"/>
        <v>FF</v>
      </c>
      <c r="Q281" s="9" t="str" cm="1">
        <f t="array" ref="Q281">IF(D281&lt;&gt;"",IF(D281&lt;&gt;"GR",IF(AND(D281&gt;=40,H281&gt;=30),_xlfn.IFS(H281&gt;=$AD$11,"AA",H281&gt;=$AC$11,"BA",H281&gt;=$AB$11,"BB",H281&gt;=$AA$11,"CB",H281&gt;=$Z$11,"CC",H281&gt;=$Y$11,"DC",H281&gt;=50,"DD"),IF(H281&gt;=$W$9,"FD","FF")),P281),"")</f>
        <v>FF</v>
      </c>
      <c r="R281" s="9">
        <f t="shared" si="49"/>
        <v>0</v>
      </c>
    </row>
    <row r="282" spans="1:18" x14ac:dyDescent="0.35">
      <c r="A282" s="3">
        <v>281</v>
      </c>
      <c r="B282" s="3" t="s">
        <v>34</v>
      </c>
      <c r="C282" s="3" t="s">
        <v>34</v>
      </c>
      <c r="D282" s="3" t="s">
        <v>34</v>
      </c>
      <c r="E282" s="16">
        <f t="shared" si="48"/>
        <v>0</v>
      </c>
      <c r="F282" s="16">
        <f t="shared" si="48"/>
        <v>0</v>
      </c>
      <c r="G282" s="9">
        <f t="shared" si="50"/>
        <v>0</v>
      </c>
      <c r="H282" s="9">
        <f t="shared" si="51"/>
        <v>0</v>
      </c>
      <c r="I282" s="9" t="str">
        <f t="shared" si="52"/>
        <v/>
      </c>
      <c r="J282" s="9" t="str">
        <f t="shared" si="53"/>
        <v/>
      </c>
      <c r="K282" s="9" t="str">
        <f t="shared" si="54"/>
        <v/>
      </c>
      <c r="L282" s="9" t="str">
        <f t="shared" si="55"/>
        <v/>
      </c>
      <c r="M282" s="9" t="str">
        <f t="shared" si="56"/>
        <v/>
      </c>
      <c r="N282" s="9" t="str">
        <f t="shared" si="57"/>
        <v/>
      </c>
      <c r="O282" s="9" t="str">
        <f t="shared" si="58"/>
        <v/>
      </c>
      <c r="P282" s="9" t="str">
        <f t="shared" si="59"/>
        <v>FF</v>
      </c>
      <c r="Q282" s="9" t="str" cm="1">
        <f t="array" ref="Q282">IF(D282&lt;&gt;"",IF(D282&lt;&gt;"GR",IF(AND(D282&gt;=40,H282&gt;=30),_xlfn.IFS(H282&gt;=$AD$11,"AA",H282&gt;=$AC$11,"BA",H282&gt;=$AB$11,"BB",H282&gt;=$AA$11,"CB",H282&gt;=$Z$11,"CC",H282&gt;=$Y$11,"DC",H282&gt;=50,"DD"),IF(H282&gt;=$W$9,"FD","FF")),P282),"")</f>
        <v>FF</v>
      </c>
      <c r="R282" s="9">
        <f t="shared" si="49"/>
        <v>0</v>
      </c>
    </row>
    <row r="283" spans="1:18" x14ac:dyDescent="0.35">
      <c r="A283" s="3">
        <v>282</v>
      </c>
      <c r="B283" s="3" t="s">
        <v>34</v>
      </c>
      <c r="C283" s="3" t="s">
        <v>34</v>
      </c>
      <c r="D283" s="3" t="s">
        <v>34</v>
      </c>
      <c r="E283" s="16">
        <f t="shared" si="48"/>
        <v>0</v>
      </c>
      <c r="F283" s="16">
        <f t="shared" si="48"/>
        <v>0</v>
      </c>
      <c r="G283" s="9">
        <f t="shared" si="50"/>
        <v>0</v>
      </c>
      <c r="H283" s="9">
        <f t="shared" si="51"/>
        <v>0</v>
      </c>
      <c r="I283" s="9" t="str">
        <f t="shared" si="52"/>
        <v/>
      </c>
      <c r="J283" s="9" t="str">
        <f t="shared" si="53"/>
        <v/>
      </c>
      <c r="K283" s="9" t="str">
        <f t="shared" si="54"/>
        <v/>
      </c>
      <c r="L283" s="9" t="str">
        <f t="shared" si="55"/>
        <v/>
      </c>
      <c r="M283" s="9" t="str">
        <f t="shared" si="56"/>
        <v/>
      </c>
      <c r="N283" s="9" t="str">
        <f t="shared" si="57"/>
        <v/>
      </c>
      <c r="O283" s="9" t="str">
        <f t="shared" si="58"/>
        <v/>
      </c>
      <c r="P283" s="9" t="str">
        <f t="shared" si="59"/>
        <v>FF</v>
      </c>
      <c r="Q283" s="9" t="str" cm="1">
        <f t="array" ref="Q283">IF(D283&lt;&gt;"",IF(D283&lt;&gt;"GR",IF(AND(D283&gt;=40,H283&gt;=30),_xlfn.IFS(H283&gt;=$AD$11,"AA",H283&gt;=$AC$11,"BA",H283&gt;=$AB$11,"BB",H283&gt;=$AA$11,"CB",H283&gt;=$Z$11,"CC",H283&gt;=$Y$11,"DC",H283&gt;=50,"DD"),IF(H283&gt;=$W$9,"FD","FF")),P283),"")</f>
        <v>FF</v>
      </c>
      <c r="R283" s="9">
        <f t="shared" si="49"/>
        <v>0</v>
      </c>
    </row>
    <row r="284" spans="1:18" x14ac:dyDescent="0.35">
      <c r="A284" s="3">
        <v>283</v>
      </c>
      <c r="B284" s="3" t="s">
        <v>34</v>
      </c>
      <c r="C284" s="3" t="s">
        <v>34</v>
      </c>
      <c r="D284" s="3" t="s">
        <v>34</v>
      </c>
      <c r="E284" s="16">
        <f t="shared" si="48"/>
        <v>0</v>
      </c>
      <c r="F284" s="16">
        <f t="shared" si="48"/>
        <v>0</v>
      </c>
      <c r="G284" s="9">
        <f t="shared" si="50"/>
        <v>0</v>
      </c>
      <c r="H284" s="9">
        <f t="shared" si="51"/>
        <v>0</v>
      </c>
      <c r="I284" s="9" t="str">
        <f t="shared" si="52"/>
        <v/>
      </c>
      <c r="J284" s="9" t="str">
        <f t="shared" si="53"/>
        <v/>
      </c>
      <c r="K284" s="9" t="str">
        <f t="shared" si="54"/>
        <v/>
      </c>
      <c r="L284" s="9" t="str">
        <f t="shared" si="55"/>
        <v/>
      </c>
      <c r="M284" s="9" t="str">
        <f t="shared" si="56"/>
        <v/>
      </c>
      <c r="N284" s="9" t="str">
        <f t="shared" si="57"/>
        <v/>
      </c>
      <c r="O284" s="9" t="str">
        <f t="shared" si="58"/>
        <v/>
      </c>
      <c r="P284" s="9" t="str">
        <f t="shared" si="59"/>
        <v>FF</v>
      </c>
      <c r="Q284" s="9" t="str" cm="1">
        <f t="array" ref="Q284">IF(D284&lt;&gt;"",IF(D284&lt;&gt;"GR",IF(AND(D284&gt;=40,H284&gt;=30),_xlfn.IFS(H284&gt;=$AD$11,"AA",H284&gt;=$AC$11,"BA",H284&gt;=$AB$11,"BB",H284&gt;=$AA$11,"CB",H284&gt;=$Z$11,"CC",H284&gt;=$Y$11,"DC",H284&gt;=50,"DD"),IF(H284&gt;=$W$9,"FD","FF")),P284),"")</f>
        <v>FF</v>
      </c>
      <c r="R284" s="9">
        <f t="shared" si="49"/>
        <v>0</v>
      </c>
    </row>
    <row r="285" spans="1:18" x14ac:dyDescent="0.35">
      <c r="A285" s="3">
        <v>284</v>
      </c>
      <c r="B285" s="3" t="s">
        <v>34</v>
      </c>
      <c r="C285" s="3" t="s">
        <v>34</v>
      </c>
      <c r="D285" s="3" t="s">
        <v>34</v>
      </c>
      <c r="E285" s="16">
        <f t="shared" si="48"/>
        <v>0</v>
      </c>
      <c r="F285" s="16">
        <f t="shared" si="48"/>
        <v>0</v>
      </c>
      <c r="G285" s="9">
        <f t="shared" si="50"/>
        <v>0</v>
      </c>
      <c r="H285" s="9">
        <f t="shared" si="51"/>
        <v>0</v>
      </c>
      <c r="I285" s="9" t="str">
        <f t="shared" si="52"/>
        <v/>
      </c>
      <c r="J285" s="9" t="str">
        <f t="shared" si="53"/>
        <v/>
      </c>
      <c r="K285" s="9" t="str">
        <f t="shared" si="54"/>
        <v/>
      </c>
      <c r="L285" s="9" t="str">
        <f t="shared" si="55"/>
        <v/>
      </c>
      <c r="M285" s="9" t="str">
        <f t="shared" si="56"/>
        <v/>
      </c>
      <c r="N285" s="9" t="str">
        <f t="shared" si="57"/>
        <v/>
      </c>
      <c r="O285" s="9" t="str">
        <f t="shared" si="58"/>
        <v/>
      </c>
      <c r="P285" s="9" t="str">
        <f t="shared" si="59"/>
        <v>FF</v>
      </c>
      <c r="Q285" s="9" t="str" cm="1">
        <f t="array" ref="Q285">IF(D285&lt;&gt;"",IF(D285&lt;&gt;"GR",IF(AND(D285&gt;=40,H285&gt;=30),_xlfn.IFS(H285&gt;=$AD$11,"AA",H285&gt;=$AC$11,"BA",H285&gt;=$AB$11,"BB",H285&gt;=$AA$11,"CB",H285&gt;=$Z$11,"CC",H285&gt;=$Y$11,"DC",H285&gt;=50,"DD"),IF(H285&gt;=$W$9,"FD","FF")),P285),"")</f>
        <v>FF</v>
      </c>
      <c r="R285" s="9">
        <f t="shared" si="49"/>
        <v>0</v>
      </c>
    </row>
    <row r="286" spans="1:18" x14ac:dyDescent="0.35">
      <c r="A286" s="3">
        <v>285</v>
      </c>
      <c r="B286" s="3" t="s">
        <v>34</v>
      </c>
      <c r="C286" s="3" t="s">
        <v>34</v>
      </c>
      <c r="D286" s="3" t="s">
        <v>34</v>
      </c>
      <c r="E286" s="16">
        <f t="shared" si="48"/>
        <v>0</v>
      </c>
      <c r="F286" s="16">
        <f t="shared" si="48"/>
        <v>0</v>
      </c>
      <c r="G286" s="9">
        <f t="shared" si="50"/>
        <v>0</v>
      </c>
      <c r="H286" s="9">
        <f t="shared" si="51"/>
        <v>0</v>
      </c>
      <c r="I286" s="9" t="str">
        <f t="shared" si="52"/>
        <v/>
      </c>
      <c r="J286" s="9" t="str">
        <f t="shared" si="53"/>
        <v/>
      </c>
      <c r="K286" s="9" t="str">
        <f t="shared" si="54"/>
        <v/>
      </c>
      <c r="L286" s="9" t="str">
        <f t="shared" si="55"/>
        <v/>
      </c>
      <c r="M286" s="9" t="str">
        <f t="shared" si="56"/>
        <v/>
      </c>
      <c r="N286" s="9" t="str">
        <f t="shared" si="57"/>
        <v/>
      </c>
      <c r="O286" s="9" t="str">
        <f t="shared" si="58"/>
        <v/>
      </c>
      <c r="P286" s="9" t="str">
        <f t="shared" si="59"/>
        <v>FF</v>
      </c>
      <c r="Q286" s="9" t="str" cm="1">
        <f t="array" ref="Q286">IF(D286&lt;&gt;"",IF(D286&lt;&gt;"GR",IF(AND(D286&gt;=40,H286&gt;=30),_xlfn.IFS(H286&gt;=$AD$11,"AA",H286&gt;=$AC$11,"BA",H286&gt;=$AB$11,"BB",H286&gt;=$AA$11,"CB",H286&gt;=$Z$11,"CC",H286&gt;=$Y$11,"DC",H286&gt;=50,"DD"),IF(H286&gt;=$W$9,"FD","FF")),P286),"")</f>
        <v>FF</v>
      </c>
      <c r="R286" s="9">
        <f t="shared" si="49"/>
        <v>0</v>
      </c>
    </row>
    <row r="287" spans="1:18" x14ac:dyDescent="0.35">
      <c r="A287" s="3">
        <v>286</v>
      </c>
      <c r="B287" s="3" t="s">
        <v>34</v>
      </c>
      <c r="C287" s="3" t="s">
        <v>34</v>
      </c>
      <c r="D287" s="3" t="s">
        <v>34</v>
      </c>
      <c r="E287" s="16">
        <f t="shared" si="48"/>
        <v>0</v>
      </c>
      <c r="F287" s="16">
        <f t="shared" si="48"/>
        <v>0</v>
      </c>
      <c r="G287" s="9">
        <f t="shared" si="50"/>
        <v>0</v>
      </c>
      <c r="H287" s="9">
        <f t="shared" si="51"/>
        <v>0</v>
      </c>
      <c r="I287" s="9" t="str">
        <f t="shared" si="52"/>
        <v/>
      </c>
      <c r="J287" s="9" t="str">
        <f t="shared" si="53"/>
        <v/>
      </c>
      <c r="K287" s="9" t="str">
        <f t="shared" si="54"/>
        <v/>
      </c>
      <c r="L287" s="9" t="str">
        <f t="shared" si="55"/>
        <v/>
      </c>
      <c r="M287" s="9" t="str">
        <f t="shared" si="56"/>
        <v/>
      </c>
      <c r="N287" s="9" t="str">
        <f t="shared" si="57"/>
        <v/>
      </c>
      <c r="O287" s="9" t="str">
        <f t="shared" si="58"/>
        <v/>
      </c>
      <c r="P287" s="9" t="str">
        <f t="shared" si="59"/>
        <v>FF</v>
      </c>
      <c r="Q287" s="9" t="str" cm="1">
        <f t="array" ref="Q287">IF(D287&lt;&gt;"",IF(D287&lt;&gt;"GR",IF(AND(D287&gt;=40,H287&gt;=30),_xlfn.IFS(H287&gt;=$AD$11,"AA",H287&gt;=$AC$11,"BA",H287&gt;=$AB$11,"BB",H287&gt;=$AA$11,"CB",H287&gt;=$Z$11,"CC",H287&gt;=$Y$11,"DC",H287&gt;=50,"DD"),IF(H287&gt;=$W$9,"FD","FF")),P287),"")</f>
        <v>FF</v>
      </c>
      <c r="R287" s="9">
        <f t="shared" si="49"/>
        <v>0</v>
      </c>
    </row>
    <row r="288" spans="1:18" x14ac:dyDescent="0.35">
      <c r="A288" s="3">
        <v>287</v>
      </c>
      <c r="B288" s="3">
        <v>9</v>
      </c>
      <c r="C288" s="3" t="s">
        <v>34</v>
      </c>
      <c r="D288" s="3" t="s">
        <v>34</v>
      </c>
      <c r="E288" s="16">
        <f t="shared" si="48"/>
        <v>9</v>
      </c>
      <c r="F288" s="16">
        <f t="shared" si="48"/>
        <v>0</v>
      </c>
      <c r="G288" s="9">
        <f t="shared" si="50"/>
        <v>3.6</v>
      </c>
      <c r="H288" s="9">
        <f t="shared" si="51"/>
        <v>3.6</v>
      </c>
      <c r="I288" s="9" t="str">
        <f t="shared" si="52"/>
        <v/>
      </c>
      <c r="J288" s="9" t="str">
        <f t="shared" si="53"/>
        <v/>
      </c>
      <c r="K288" s="9" t="str">
        <f t="shared" si="54"/>
        <v/>
      </c>
      <c r="L288" s="9" t="str">
        <f t="shared" si="55"/>
        <v/>
      </c>
      <c r="M288" s="9" t="str">
        <f t="shared" si="56"/>
        <v/>
      </c>
      <c r="N288" s="9" t="str">
        <f t="shared" si="57"/>
        <v/>
      </c>
      <c r="O288" s="9" t="str">
        <f t="shared" si="58"/>
        <v/>
      </c>
      <c r="P288" s="9" t="str">
        <f t="shared" si="59"/>
        <v>FF</v>
      </c>
      <c r="Q288" s="9" t="str" cm="1">
        <f t="array" ref="Q288">IF(D288&lt;&gt;"",IF(D288&lt;&gt;"GR",IF(AND(D288&gt;=40,H288&gt;=30),_xlfn.IFS(H288&gt;=$AD$11,"AA",H288&gt;=$AC$11,"BA",H288&gt;=$AB$11,"BB",H288&gt;=$AA$11,"CB",H288&gt;=$Z$11,"CC",H288&gt;=$Y$11,"DC",H288&gt;=50,"DD"),IF(H288&gt;=$W$9,"FD","FF")),P288),"")</f>
        <v>FF</v>
      </c>
      <c r="R288" s="9">
        <f t="shared" si="49"/>
        <v>0</v>
      </c>
    </row>
    <row r="289" spans="1:18" x14ac:dyDescent="0.35">
      <c r="A289" s="3">
        <v>288</v>
      </c>
      <c r="B289" s="3" t="s">
        <v>34</v>
      </c>
      <c r="C289" s="3" t="s">
        <v>34</v>
      </c>
      <c r="D289" s="3" t="s">
        <v>34</v>
      </c>
      <c r="E289" s="16">
        <f t="shared" si="48"/>
        <v>0</v>
      </c>
      <c r="F289" s="16">
        <f t="shared" si="48"/>
        <v>0</v>
      </c>
      <c r="G289" s="9">
        <f t="shared" si="50"/>
        <v>0</v>
      </c>
      <c r="H289" s="9">
        <f t="shared" si="51"/>
        <v>0</v>
      </c>
      <c r="I289" s="9" t="str">
        <f t="shared" si="52"/>
        <v/>
      </c>
      <c r="J289" s="9" t="str">
        <f t="shared" si="53"/>
        <v/>
      </c>
      <c r="K289" s="9" t="str">
        <f t="shared" si="54"/>
        <v/>
      </c>
      <c r="L289" s="9" t="str">
        <f t="shared" si="55"/>
        <v/>
      </c>
      <c r="M289" s="9" t="str">
        <f t="shared" si="56"/>
        <v/>
      </c>
      <c r="N289" s="9" t="str">
        <f t="shared" si="57"/>
        <v/>
      </c>
      <c r="O289" s="9" t="str">
        <f t="shared" si="58"/>
        <v/>
      </c>
      <c r="P289" s="9" t="str">
        <f t="shared" si="59"/>
        <v>FF</v>
      </c>
      <c r="Q289" s="9" t="str" cm="1">
        <f t="array" ref="Q289">IF(D289&lt;&gt;"",IF(D289&lt;&gt;"GR",IF(AND(D289&gt;=40,H289&gt;=30),_xlfn.IFS(H289&gt;=$AD$11,"AA",H289&gt;=$AC$11,"BA",H289&gt;=$AB$11,"BB",H289&gt;=$AA$11,"CB",H289&gt;=$Z$11,"CC",H289&gt;=$Y$11,"DC",H289&gt;=50,"DD"),IF(H289&gt;=$W$9,"FD","FF")),P289),"")</f>
        <v>FF</v>
      </c>
      <c r="R289" s="9">
        <f t="shared" si="49"/>
        <v>0</v>
      </c>
    </row>
    <row r="290" spans="1:18" x14ac:dyDescent="0.35">
      <c r="A290" s="3">
        <v>289</v>
      </c>
      <c r="B290" s="3" t="s">
        <v>34</v>
      </c>
      <c r="C290" s="3" t="s">
        <v>34</v>
      </c>
      <c r="D290" s="3" t="s">
        <v>34</v>
      </c>
      <c r="E290" s="16">
        <f t="shared" si="48"/>
        <v>0</v>
      </c>
      <c r="F290" s="16">
        <f t="shared" si="48"/>
        <v>0</v>
      </c>
      <c r="G290" s="9">
        <f t="shared" si="50"/>
        <v>0</v>
      </c>
      <c r="H290" s="9">
        <f t="shared" si="51"/>
        <v>0</v>
      </c>
      <c r="I290" s="9" t="str">
        <f t="shared" si="52"/>
        <v/>
      </c>
      <c r="J290" s="9" t="str">
        <f t="shared" si="53"/>
        <v/>
      </c>
      <c r="K290" s="9" t="str">
        <f t="shared" si="54"/>
        <v/>
      </c>
      <c r="L290" s="9" t="str">
        <f t="shared" si="55"/>
        <v/>
      </c>
      <c r="M290" s="9" t="str">
        <f t="shared" si="56"/>
        <v/>
      </c>
      <c r="N290" s="9" t="str">
        <f t="shared" si="57"/>
        <v/>
      </c>
      <c r="O290" s="9" t="str">
        <f t="shared" si="58"/>
        <v/>
      </c>
      <c r="P290" s="9" t="str">
        <f t="shared" si="59"/>
        <v>FF</v>
      </c>
      <c r="Q290" s="9" t="str" cm="1">
        <f t="array" ref="Q290">IF(D290&lt;&gt;"",IF(D290&lt;&gt;"GR",IF(AND(D290&gt;=40,H290&gt;=30),_xlfn.IFS(H290&gt;=$AD$11,"AA",H290&gt;=$AC$11,"BA",H290&gt;=$AB$11,"BB",H290&gt;=$AA$11,"CB",H290&gt;=$Z$11,"CC",H290&gt;=$Y$11,"DC",H290&gt;=50,"DD"),IF(H290&gt;=$W$9,"FD","FF")),P290),"")</f>
        <v>FF</v>
      </c>
      <c r="R290" s="9">
        <f t="shared" si="49"/>
        <v>0</v>
      </c>
    </row>
    <row r="291" spans="1:18" x14ac:dyDescent="0.35">
      <c r="A291" s="3">
        <v>290</v>
      </c>
      <c r="B291" s="3" t="s">
        <v>34</v>
      </c>
      <c r="C291" s="3" t="s">
        <v>34</v>
      </c>
      <c r="D291" s="3" t="s">
        <v>34</v>
      </c>
      <c r="E291" s="16">
        <f t="shared" si="48"/>
        <v>0</v>
      </c>
      <c r="F291" s="16">
        <f t="shared" si="48"/>
        <v>0</v>
      </c>
      <c r="G291" s="9">
        <f t="shared" si="50"/>
        <v>0</v>
      </c>
      <c r="H291" s="9">
        <f t="shared" si="51"/>
        <v>0</v>
      </c>
      <c r="I291" s="9" t="str">
        <f t="shared" si="52"/>
        <v/>
      </c>
      <c r="J291" s="9" t="str">
        <f t="shared" si="53"/>
        <v/>
      </c>
      <c r="K291" s="9" t="str">
        <f t="shared" si="54"/>
        <v/>
      </c>
      <c r="L291" s="9" t="str">
        <f t="shared" si="55"/>
        <v/>
      </c>
      <c r="M291" s="9" t="str">
        <f t="shared" si="56"/>
        <v/>
      </c>
      <c r="N291" s="9" t="str">
        <f t="shared" si="57"/>
        <v/>
      </c>
      <c r="O291" s="9" t="str">
        <f t="shared" si="58"/>
        <v/>
      </c>
      <c r="P291" s="9" t="str">
        <f t="shared" si="59"/>
        <v>FF</v>
      </c>
      <c r="Q291" s="9" t="str" cm="1">
        <f t="array" ref="Q291">IF(D291&lt;&gt;"",IF(D291&lt;&gt;"GR",IF(AND(D291&gt;=40,H291&gt;=30),_xlfn.IFS(H291&gt;=$AD$11,"AA",H291&gt;=$AC$11,"BA",H291&gt;=$AB$11,"BB",H291&gt;=$AA$11,"CB",H291&gt;=$Z$11,"CC",H291&gt;=$Y$11,"DC",H291&gt;=50,"DD"),IF(H291&gt;=$W$9,"FD","FF")),P291),"")</f>
        <v>FF</v>
      </c>
      <c r="R291" s="9">
        <f t="shared" si="49"/>
        <v>0</v>
      </c>
    </row>
    <row r="292" spans="1:18" x14ac:dyDescent="0.35">
      <c r="A292" s="3">
        <v>291</v>
      </c>
      <c r="B292" s="3">
        <v>2</v>
      </c>
      <c r="C292" s="3" t="s">
        <v>34</v>
      </c>
      <c r="D292" s="3" t="s">
        <v>34</v>
      </c>
      <c r="E292" s="16">
        <f t="shared" si="48"/>
        <v>2</v>
      </c>
      <c r="F292" s="16">
        <f t="shared" si="48"/>
        <v>0</v>
      </c>
      <c r="G292" s="9">
        <f t="shared" si="50"/>
        <v>0.8</v>
      </c>
      <c r="H292" s="9">
        <f t="shared" si="51"/>
        <v>0.8</v>
      </c>
      <c r="I292" s="9" t="str">
        <f t="shared" si="52"/>
        <v/>
      </c>
      <c r="J292" s="9" t="str">
        <f t="shared" si="53"/>
        <v/>
      </c>
      <c r="K292" s="9" t="str">
        <f t="shared" si="54"/>
        <v/>
      </c>
      <c r="L292" s="9" t="str">
        <f t="shared" si="55"/>
        <v/>
      </c>
      <c r="M292" s="9" t="str">
        <f t="shared" si="56"/>
        <v/>
      </c>
      <c r="N292" s="9" t="str">
        <f t="shared" si="57"/>
        <v/>
      </c>
      <c r="O292" s="9" t="str">
        <f t="shared" si="58"/>
        <v/>
      </c>
      <c r="P292" s="9" t="str">
        <f t="shared" si="59"/>
        <v>FF</v>
      </c>
      <c r="Q292" s="9" t="str" cm="1">
        <f t="array" ref="Q292">IF(D292&lt;&gt;"",IF(D292&lt;&gt;"GR",IF(AND(D292&gt;=40,H292&gt;=30),_xlfn.IFS(H292&gt;=$AD$11,"AA",H292&gt;=$AC$11,"BA",H292&gt;=$AB$11,"BB",H292&gt;=$AA$11,"CB",H292&gt;=$Z$11,"CC",H292&gt;=$Y$11,"DC",H292&gt;=50,"DD"),IF(H292&gt;=$W$9,"FD","FF")),P292),"")</f>
        <v>FF</v>
      </c>
      <c r="R292" s="9">
        <f t="shared" si="49"/>
        <v>0</v>
      </c>
    </row>
    <row r="293" spans="1:18" x14ac:dyDescent="0.35">
      <c r="A293" s="3">
        <v>292</v>
      </c>
      <c r="B293" s="3" t="s">
        <v>34</v>
      </c>
      <c r="C293" s="3" t="s">
        <v>34</v>
      </c>
      <c r="D293" s="3" t="s">
        <v>34</v>
      </c>
      <c r="E293" s="16">
        <f t="shared" si="48"/>
        <v>0</v>
      </c>
      <c r="F293" s="16">
        <f t="shared" si="48"/>
        <v>0</v>
      </c>
      <c r="G293" s="9">
        <f t="shared" si="50"/>
        <v>0</v>
      </c>
      <c r="H293" s="9">
        <f t="shared" si="51"/>
        <v>0</v>
      </c>
      <c r="I293" s="9" t="str">
        <f t="shared" si="52"/>
        <v/>
      </c>
      <c r="J293" s="9" t="str">
        <f t="shared" si="53"/>
        <v/>
      </c>
      <c r="K293" s="9" t="str">
        <f t="shared" si="54"/>
        <v/>
      </c>
      <c r="L293" s="9" t="str">
        <f t="shared" si="55"/>
        <v/>
      </c>
      <c r="M293" s="9" t="str">
        <f t="shared" si="56"/>
        <v/>
      </c>
      <c r="N293" s="9" t="str">
        <f t="shared" si="57"/>
        <v/>
      </c>
      <c r="O293" s="9" t="str">
        <f t="shared" si="58"/>
        <v/>
      </c>
      <c r="P293" s="9" t="str">
        <f t="shared" si="59"/>
        <v>FF</v>
      </c>
      <c r="Q293" s="9" t="str" cm="1">
        <f t="array" ref="Q293">IF(D293&lt;&gt;"",IF(D293&lt;&gt;"GR",IF(AND(D293&gt;=40,H293&gt;=30),_xlfn.IFS(H293&gt;=$AD$11,"AA",H293&gt;=$AC$11,"BA",H293&gt;=$AB$11,"BB",H293&gt;=$AA$11,"CB",H293&gt;=$Z$11,"CC",H293&gt;=$Y$11,"DC",H293&gt;=50,"DD"),IF(H293&gt;=$W$9,"FD","FF")),P293),"")</f>
        <v>FF</v>
      </c>
      <c r="R293" s="9">
        <f t="shared" si="49"/>
        <v>0</v>
      </c>
    </row>
    <row r="294" spans="1:18" x14ac:dyDescent="0.35">
      <c r="A294" s="3">
        <v>293</v>
      </c>
      <c r="B294" s="3" t="s">
        <v>34</v>
      </c>
      <c r="C294" s="3" t="s">
        <v>34</v>
      </c>
      <c r="D294" s="3" t="s">
        <v>34</v>
      </c>
      <c r="E294" s="16">
        <f t="shared" si="48"/>
        <v>0</v>
      </c>
      <c r="F294" s="16">
        <f t="shared" si="48"/>
        <v>0</v>
      </c>
      <c r="G294" s="9">
        <f t="shared" si="50"/>
        <v>0</v>
      </c>
      <c r="H294" s="9">
        <f t="shared" si="51"/>
        <v>0</v>
      </c>
      <c r="I294" s="9" t="str">
        <f t="shared" si="52"/>
        <v/>
      </c>
      <c r="J294" s="9" t="str">
        <f t="shared" si="53"/>
        <v/>
      </c>
      <c r="K294" s="9" t="str">
        <f t="shared" si="54"/>
        <v/>
      </c>
      <c r="L294" s="9" t="str">
        <f t="shared" si="55"/>
        <v/>
      </c>
      <c r="M294" s="9" t="str">
        <f t="shared" si="56"/>
        <v/>
      </c>
      <c r="N294" s="9" t="str">
        <f t="shared" si="57"/>
        <v/>
      </c>
      <c r="O294" s="9" t="str">
        <f t="shared" si="58"/>
        <v/>
      </c>
      <c r="P294" s="9" t="str">
        <f t="shared" si="59"/>
        <v>FF</v>
      </c>
      <c r="Q294" s="9" t="str" cm="1">
        <f t="array" ref="Q294">IF(D294&lt;&gt;"",IF(D294&lt;&gt;"GR",IF(AND(D294&gt;=40,H294&gt;=30),_xlfn.IFS(H294&gt;=$AD$11,"AA",H294&gt;=$AC$11,"BA",H294&gt;=$AB$11,"BB",H294&gt;=$AA$11,"CB",H294&gt;=$Z$11,"CC",H294&gt;=$Y$11,"DC",H294&gt;=50,"DD"),IF(H294&gt;=$W$9,"FD","FF")),P294),"")</f>
        <v>FF</v>
      </c>
      <c r="R294" s="9">
        <f t="shared" si="49"/>
        <v>0</v>
      </c>
    </row>
    <row r="295" spans="1:18" x14ac:dyDescent="0.35">
      <c r="A295" s="3">
        <v>294</v>
      </c>
      <c r="B295" s="3" t="s">
        <v>34</v>
      </c>
      <c r="C295" s="3" t="s">
        <v>34</v>
      </c>
      <c r="D295" s="3" t="s">
        <v>34</v>
      </c>
      <c r="E295" s="16">
        <f t="shared" si="48"/>
        <v>0</v>
      </c>
      <c r="F295" s="16">
        <f t="shared" si="48"/>
        <v>0</v>
      </c>
      <c r="G295" s="9">
        <f t="shared" si="50"/>
        <v>0</v>
      </c>
      <c r="H295" s="9">
        <f t="shared" si="51"/>
        <v>0</v>
      </c>
      <c r="I295" s="9" t="str">
        <f t="shared" si="52"/>
        <v/>
      </c>
      <c r="J295" s="9" t="str">
        <f t="shared" si="53"/>
        <v/>
      </c>
      <c r="K295" s="9" t="str">
        <f t="shared" si="54"/>
        <v/>
      </c>
      <c r="L295" s="9" t="str">
        <f t="shared" si="55"/>
        <v/>
      </c>
      <c r="M295" s="9" t="str">
        <f t="shared" si="56"/>
        <v/>
      </c>
      <c r="N295" s="9" t="str">
        <f t="shared" si="57"/>
        <v/>
      </c>
      <c r="O295" s="9" t="str">
        <f t="shared" si="58"/>
        <v/>
      </c>
      <c r="P295" s="9" t="str">
        <f t="shared" si="59"/>
        <v>FF</v>
      </c>
      <c r="Q295" s="9" t="str" cm="1">
        <f t="array" ref="Q295">IF(D295&lt;&gt;"",IF(D295&lt;&gt;"GR",IF(AND(D295&gt;=40,H295&gt;=30),_xlfn.IFS(H295&gt;=$AD$11,"AA",H295&gt;=$AC$11,"BA",H295&gt;=$AB$11,"BB",H295&gt;=$AA$11,"CB",H295&gt;=$Z$11,"CC",H295&gt;=$Y$11,"DC",H295&gt;=50,"DD"),IF(H295&gt;=$W$9,"FD","FF")),P295),"")</f>
        <v>FF</v>
      </c>
      <c r="R295" s="9">
        <f t="shared" si="49"/>
        <v>0</v>
      </c>
    </row>
    <row r="296" spans="1:18" x14ac:dyDescent="0.35">
      <c r="A296" s="3">
        <v>295</v>
      </c>
      <c r="B296" s="3" t="s">
        <v>34</v>
      </c>
      <c r="C296" s="3" t="s">
        <v>34</v>
      </c>
      <c r="D296" s="3" t="s">
        <v>34</v>
      </c>
      <c r="E296" s="16">
        <f t="shared" si="48"/>
        <v>0</v>
      </c>
      <c r="F296" s="16">
        <f t="shared" si="48"/>
        <v>0</v>
      </c>
      <c r="G296" s="9">
        <f t="shared" si="50"/>
        <v>0</v>
      </c>
      <c r="H296" s="9">
        <f t="shared" si="51"/>
        <v>0</v>
      </c>
      <c r="I296" s="9" t="str">
        <f t="shared" si="52"/>
        <v/>
      </c>
      <c r="J296" s="9" t="str">
        <f t="shared" si="53"/>
        <v/>
      </c>
      <c r="K296" s="9" t="str">
        <f t="shared" si="54"/>
        <v/>
      </c>
      <c r="L296" s="9" t="str">
        <f t="shared" si="55"/>
        <v/>
      </c>
      <c r="M296" s="9" t="str">
        <f t="shared" si="56"/>
        <v/>
      </c>
      <c r="N296" s="9" t="str">
        <f t="shared" si="57"/>
        <v/>
      </c>
      <c r="O296" s="9" t="str">
        <f t="shared" si="58"/>
        <v/>
      </c>
      <c r="P296" s="9" t="str">
        <f t="shared" si="59"/>
        <v>FF</v>
      </c>
      <c r="Q296" s="9" t="str" cm="1">
        <f t="array" ref="Q296">IF(D296&lt;&gt;"",IF(D296&lt;&gt;"GR",IF(AND(D296&gt;=40,H296&gt;=30),_xlfn.IFS(H296&gt;=$AD$11,"AA",H296&gt;=$AC$11,"BA",H296&gt;=$AB$11,"BB",H296&gt;=$AA$11,"CB",H296&gt;=$Z$11,"CC",H296&gt;=$Y$11,"DC",H296&gt;=50,"DD"),IF(H296&gt;=$W$9,"FD","FF")),P296),"")</f>
        <v>FF</v>
      </c>
      <c r="R296" s="9">
        <f t="shared" si="49"/>
        <v>0</v>
      </c>
    </row>
    <row r="297" spans="1:18" x14ac:dyDescent="0.35">
      <c r="A297" s="3">
        <v>296</v>
      </c>
      <c r="B297" s="3" t="s">
        <v>34</v>
      </c>
      <c r="C297" s="3" t="s">
        <v>34</v>
      </c>
      <c r="D297" s="3" t="s">
        <v>34</v>
      </c>
      <c r="E297" s="16">
        <f t="shared" si="48"/>
        <v>0</v>
      </c>
      <c r="F297" s="16">
        <f t="shared" si="48"/>
        <v>0</v>
      </c>
      <c r="G297" s="9">
        <f t="shared" si="50"/>
        <v>0</v>
      </c>
      <c r="H297" s="9">
        <f t="shared" si="51"/>
        <v>0</v>
      </c>
      <c r="I297" s="9" t="str">
        <f t="shared" si="52"/>
        <v/>
      </c>
      <c r="J297" s="9" t="str">
        <f t="shared" si="53"/>
        <v/>
      </c>
      <c r="K297" s="9" t="str">
        <f t="shared" si="54"/>
        <v/>
      </c>
      <c r="L297" s="9" t="str">
        <f t="shared" si="55"/>
        <v/>
      </c>
      <c r="M297" s="9" t="str">
        <f t="shared" si="56"/>
        <v/>
      </c>
      <c r="N297" s="9" t="str">
        <f t="shared" si="57"/>
        <v/>
      </c>
      <c r="O297" s="9" t="str">
        <f t="shared" si="58"/>
        <v/>
      </c>
      <c r="P297" s="9" t="str">
        <f t="shared" si="59"/>
        <v>FF</v>
      </c>
      <c r="Q297" s="9" t="str" cm="1">
        <f t="array" ref="Q297">IF(D297&lt;&gt;"",IF(D297&lt;&gt;"GR",IF(AND(D297&gt;=40,H297&gt;=30),_xlfn.IFS(H297&gt;=$AD$11,"AA",H297&gt;=$AC$11,"BA",H297&gt;=$AB$11,"BB",H297&gt;=$AA$11,"CB",H297&gt;=$Z$11,"CC",H297&gt;=$Y$11,"DC",H297&gt;=50,"DD"),IF(H297&gt;=$W$9,"FD","FF")),P297),"")</f>
        <v>FF</v>
      </c>
      <c r="R297" s="9">
        <f t="shared" si="49"/>
        <v>0</v>
      </c>
    </row>
    <row r="298" spans="1:18" x14ac:dyDescent="0.35">
      <c r="A298" s="3">
        <v>297</v>
      </c>
      <c r="B298" s="3" t="s">
        <v>34</v>
      </c>
      <c r="C298" s="3" t="s">
        <v>34</v>
      </c>
      <c r="D298" s="3" t="s">
        <v>34</v>
      </c>
      <c r="E298" s="16">
        <f t="shared" si="48"/>
        <v>0</v>
      </c>
      <c r="F298" s="16">
        <f t="shared" si="48"/>
        <v>0</v>
      </c>
      <c r="G298" s="9">
        <f t="shared" si="50"/>
        <v>0</v>
      </c>
      <c r="H298" s="9">
        <f t="shared" si="51"/>
        <v>0</v>
      </c>
      <c r="I298" s="9" t="str">
        <f t="shared" si="52"/>
        <v/>
      </c>
      <c r="J298" s="9" t="str">
        <f t="shared" si="53"/>
        <v/>
      </c>
      <c r="K298" s="9" t="str">
        <f t="shared" si="54"/>
        <v/>
      </c>
      <c r="L298" s="9" t="str">
        <f t="shared" si="55"/>
        <v/>
      </c>
      <c r="M298" s="9" t="str">
        <f t="shared" si="56"/>
        <v/>
      </c>
      <c r="N298" s="9" t="str">
        <f t="shared" si="57"/>
        <v/>
      </c>
      <c r="O298" s="9" t="str">
        <f t="shared" si="58"/>
        <v/>
      </c>
      <c r="P298" s="9" t="str">
        <f t="shared" si="59"/>
        <v>FF</v>
      </c>
      <c r="Q298" s="9" t="str" cm="1">
        <f t="array" ref="Q298">IF(D298&lt;&gt;"",IF(D298&lt;&gt;"GR",IF(AND(D298&gt;=40,H298&gt;=30),_xlfn.IFS(H298&gt;=$AD$11,"AA",H298&gt;=$AC$11,"BA",H298&gt;=$AB$11,"BB",H298&gt;=$AA$11,"CB",H298&gt;=$Z$11,"CC",H298&gt;=$Y$11,"DC",H298&gt;=50,"DD"),IF(H298&gt;=$W$9,"FD","FF")),P298),"")</f>
        <v>FF</v>
      </c>
      <c r="R298" s="9">
        <f t="shared" si="49"/>
        <v>0</v>
      </c>
    </row>
    <row r="299" spans="1:18" x14ac:dyDescent="0.35">
      <c r="A299" s="3">
        <v>298</v>
      </c>
      <c r="B299" s="3" t="s">
        <v>34</v>
      </c>
      <c r="C299" s="3" t="s">
        <v>34</v>
      </c>
      <c r="D299" s="3" t="s">
        <v>34</v>
      </c>
      <c r="E299" s="16">
        <f t="shared" si="48"/>
        <v>0</v>
      </c>
      <c r="F299" s="16">
        <f t="shared" si="48"/>
        <v>0</v>
      </c>
      <c r="G299" s="9">
        <f t="shared" si="50"/>
        <v>0</v>
      </c>
      <c r="H299" s="9">
        <f t="shared" si="51"/>
        <v>0</v>
      </c>
      <c r="I299" s="9" t="str">
        <f t="shared" si="52"/>
        <v/>
      </c>
      <c r="J299" s="9" t="str">
        <f t="shared" si="53"/>
        <v/>
      </c>
      <c r="K299" s="9" t="str">
        <f t="shared" si="54"/>
        <v/>
      </c>
      <c r="L299" s="9" t="str">
        <f t="shared" si="55"/>
        <v/>
      </c>
      <c r="M299" s="9" t="str">
        <f t="shared" si="56"/>
        <v/>
      </c>
      <c r="N299" s="9" t="str">
        <f t="shared" si="57"/>
        <v/>
      </c>
      <c r="O299" s="9" t="str">
        <f t="shared" si="58"/>
        <v/>
      </c>
      <c r="P299" s="9" t="str">
        <f t="shared" si="59"/>
        <v>FF</v>
      </c>
      <c r="Q299" s="9" t="str" cm="1">
        <f t="array" ref="Q299">IF(D299&lt;&gt;"",IF(D299&lt;&gt;"GR",IF(AND(D299&gt;=40,H299&gt;=30),_xlfn.IFS(H299&gt;=$AD$11,"AA",H299&gt;=$AC$11,"BA",H299&gt;=$AB$11,"BB",H299&gt;=$AA$11,"CB",H299&gt;=$Z$11,"CC",H299&gt;=$Y$11,"DC",H299&gt;=50,"DD"),IF(H299&gt;=$W$9,"FD","FF")),P299),"")</f>
        <v>FF</v>
      </c>
      <c r="R299" s="9">
        <f t="shared" si="49"/>
        <v>0</v>
      </c>
    </row>
    <row r="300" spans="1:18" x14ac:dyDescent="0.35">
      <c r="A300" s="3">
        <v>299</v>
      </c>
      <c r="B300" s="3" t="s">
        <v>34</v>
      </c>
      <c r="C300" s="3" t="s">
        <v>34</v>
      </c>
      <c r="D300" s="3" t="s">
        <v>34</v>
      </c>
      <c r="E300" s="16">
        <f t="shared" si="48"/>
        <v>0</v>
      </c>
      <c r="F300" s="16">
        <f t="shared" si="48"/>
        <v>0</v>
      </c>
      <c r="G300" s="9">
        <f t="shared" si="50"/>
        <v>0</v>
      </c>
      <c r="H300" s="9">
        <f t="shared" si="51"/>
        <v>0</v>
      </c>
      <c r="I300" s="9" t="str">
        <f t="shared" si="52"/>
        <v/>
      </c>
      <c r="J300" s="9" t="str">
        <f t="shared" si="53"/>
        <v/>
      </c>
      <c r="K300" s="9" t="str">
        <f t="shared" si="54"/>
        <v/>
      </c>
      <c r="L300" s="9" t="str">
        <f t="shared" si="55"/>
        <v/>
      </c>
      <c r="M300" s="9" t="str">
        <f t="shared" si="56"/>
        <v/>
      </c>
      <c r="N300" s="9" t="str">
        <f t="shared" si="57"/>
        <v/>
      </c>
      <c r="O300" s="9" t="str">
        <f t="shared" si="58"/>
        <v/>
      </c>
      <c r="P300" s="9" t="str">
        <f t="shared" si="59"/>
        <v>FF</v>
      </c>
      <c r="Q300" s="9" t="str" cm="1">
        <f t="array" ref="Q300">IF(D300&lt;&gt;"",IF(D300&lt;&gt;"GR",IF(AND(D300&gt;=40,H300&gt;=30),_xlfn.IFS(H300&gt;=$AD$11,"AA",H300&gt;=$AC$11,"BA",H300&gt;=$AB$11,"BB",H300&gt;=$AA$11,"CB",H300&gt;=$Z$11,"CC",H300&gt;=$Y$11,"DC",H300&gt;=50,"DD"),IF(H300&gt;=$W$9,"FD","FF")),P300),"")</f>
        <v>FF</v>
      </c>
      <c r="R300" s="9">
        <f t="shared" si="49"/>
        <v>0</v>
      </c>
    </row>
    <row r="301" spans="1:18" x14ac:dyDescent="0.35">
      <c r="A301" s="3">
        <v>300</v>
      </c>
      <c r="B301" s="3" t="s">
        <v>34</v>
      </c>
      <c r="C301" s="3" t="s">
        <v>34</v>
      </c>
      <c r="D301" s="3" t="s">
        <v>34</v>
      </c>
      <c r="E301" s="16">
        <f t="shared" si="48"/>
        <v>0</v>
      </c>
      <c r="F301" s="16">
        <f t="shared" si="48"/>
        <v>0</v>
      </c>
      <c r="G301" s="9">
        <f t="shared" si="50"/>
        <v>0</v>
      </c>
      <c r="H301" s="9">
        <f t="shared" si="51"/>
        <v>0</v>
      </c>
      <c r="I301" s="9" t="str">
        <f t="shared" si="52"/>
        <v/>
      </c>
      <c r="J301" s="9" t="str">
        <f t="shared" si="53"/>
        <v/>
      </c>
      <c r="K301" s="9" t="str">
        <f t="shared" si="54"/>
        <v/>
      </c>
      <c r="L301" s="9" t="str">
        <f t="shared" si="55"/>
        <v/>
      </c>
      <c r="M301" s="9" t="str">
        <f t="shared" si="56"/>
        <v/>
      </c>
      <c r="N301" s="9" t="str">
        <f t="shared" si="57"/>
        <v/>
      </c>
      <c r="O301" s="9" t="str">
        <f t="shared" si="58"/>
        <v/>
      </c>
      <c r="P301" s="9" t="str">
        <f t="shared" si="59"/>
        <v>FF</v>
      </c>
      <c r="Q301" s="9" t="str" cm="1">
        <f t="array" ref="Q301">IF(D301&lt;&gt;"",IF(D301&lt;&gt;"GR",IF(AND(D301&gt;=40,H301&gt;=30),_xlfn.IFS(H301&gt;=$AD$11,"AA",H301&gt;=$AC$11,"BA",H301&gt;=$AB$11,"BB",H301&gt;=$AA$11,"CB",H301&gt;=$Z$11,"CC",H301&gt;=$Y$11,"DC",H301&gt;=50,"DD"),IF(H301&gt;=$W$9,"FD","FF")),P301),"")</f>
        <v>FF</v>
      </c>
      <c r="R301" s="9">
        <f t="shared" si="49"/>
        <v>0</v>
      </c>
    </row>
    <row r="302" spans="1:18" x14ac:dyDescent="0.35">
      <c r="A302" s="3">
        <v>301</v>
      </c>
      <c r="B302" s="3" t="s">
        <v>34</v>
      </c>
      <c r="C302" s="3" t="s">
        <v>34</v>
      </c>
      <c r="D302" s="3" t="s">
        <v>34</v>
      </c>
      <c r="E302" s="16">
        <f t="shared" si="48"/>
        <v>0</v>
      </c>
      <c r="F302" s="16">
        <f t="shared" si="48"/>
        <v>0</v>
      </c>
      <c r="G302" s="9">
        <f t="shared" si="50"/>
        <v>0</v>
      </c>
      <c r="H302" s="9">
        <f t="shared" si="51"/>
        <v>0</v>
      </c>
      <c r="I302" s="9" t="str">
        <f t="shared" si="52"/>
        <v/>
      </c>
      <c r="J302" s="9" t="str">
        <f t="shared" si="53"/>
        <v/>
      </c>
      <c r="K302" s="9" t="str">
        <f t="shared" si="54"/>
        <v/>
      </c>
      <c r="L302" s="9" t="str">
        <f t="shared" si="55"/>
        <v/>
      </c>
      <c r="M302" s="9" t="str">
        <f t="shared" si="56"/>
        <v/>
      </c>
      <c r="N302" s="9" t="str">
        <f t="shared" si="57"/>
        <v/>
      </c>
      <c r="O302" s="9" t="str">
        <f t="shared" si="58"/>
        <v/>
      </c>
      <c r="P302" s="9" t="str">
        <f t="shared" si="59"/>
        <v>FF</v>
      </c>
      <c r="Q302" s="9" t="str" cm="1">
        <f t="array" ref="Q302">IF(D302&lt;&gt;"",IF(D302&lt;&gt;"GR",IF(AND(D302&gt;=40,H302&gt;=30),_xlfn.IFS(H302&gt;=$AD$11,"AA",H302&gt;=$AC$11,"BA",H302&gt;=$AB$11,"BB",H302&gt;=$AA$11,"CB",H302&gt;=$Z$11,"CC",H302&gt;=$Y$11,"DC",H302&gt;=50,"DD"),IF(H302&gt;=$W$9,"FD","FF")),P302),"")</f>
        <v>FF</v>
      </c>
      <c r="R302" s="9">
        <f t="shared" si="49"/>
        <v>0</v>
      </c>
    </row>
    <row r="303" spans="1:18" x14ac:dyDescent="0.35">
      <c r="A303" s="3">
        <v>302</v>
      </c>
      <c r="B303" s="3" t="s">
        <v>34</v>
      </c>
      <c r="C303" s="3" t="s">
        <v>34</v>
      </c>
      <c r="D303" s="3" t="s">
        <v>34</v>
      </c>
      <c r="E303" s="16">
        <f t="shared" si="48"/>
        <v>0</v>
      </c>
      <c r="F303" s="16">
        <f t="shared" si="48"/>
        <v>0</v>
      </c>
      <c r="G303" s="9">
        <f t="shared" si="50"/>
        <v>0</v>
      </c>
      <c r="H303" s="9">
        <f t="shared" si="51"/>
        <v>0</v>
      </c>
      <c r="I303" s="9" t="str">
        <f t="shared" si="52"/>
        <v/>
      </c>
      <c r="J303" s="9" t="str">
        <f t="shared" si="53"/>
        <v/>
      </c>
      <c r="K303" s="9" t="str">
        <f t="shared" si="54"/>
        <v/>
      </c>
      <c r="L303" s="9" t="str">
        <f t="shared" si="55"/>
        <v/>
      </c>
      <c r="M303" s="9" t="str">
        <f t="shared" si="56"/>
        <v/>
      </c>
      <c r="N303" s="9" t="str">
        <f t="shared" si="57"/>
        <v/>
      </c>
      <c r="O303" s="9" t="str">
        <f t="shared" si="58"/>
        <v/>
      </c>
      <c r="P303" s="9" t="str">
        <f t="shared" si="59"/>
        <v>FF</v>
      </c>
      <c r="Q303" s="9" t="str" cm="1">
        <f t="array" ref="Q303">IF(D303&lt;&gt;"",IF(D303&lt;&gt;"GR",IF(AND(D303&gt;=40,H303&gt;=30),_xlfn.IFS(H303&gt;=$AD$11,"AA",H303&gt;=$AC$11,"BA",H303&gt;=$AB$11,"BB",H303&gt;=$AA$11,"CB",H303&gt;=$Z$11,"CC",H303&gt;=$Y$11,"DC",H303&gt;=50,"DD"),IF(H303&gt;=$W$9,"FD","FF")),P303),"")</f>
        <v>FF</v>
      </c>
      <c r="R303" s="9">
        <f t="shared" si="49"/>
        <v>0</v>
      </c>
    </row>
    <row r="304" spans="1:18" x14ac:dyDescent="0.35">
      <c r="A304" s="3">
        <v>303</v>
      </c>
      <c r="B304" s="3" t="s">
        <v>34</v>
      </c>
      <c r="C304" s="3" t="s">
        <v>34</v>
      </c>
      <c r="D304" s="3" t="s">
        <v>34</v>
      </c>
      <c r="E304" s="16">
        <f t="shared" si="48"/>
        <v>0</v>
      </c>
      <c r="F304" s="16">
        <f t="shared" si="48"/>
        <v>0</v>
      </c>
      <c r="G304" s="9">
        <f t="shared" si="50"/>
        <v>0</v>
      </c>
      <c r="H304" s="9">
        <f t="shared" si="51"/>
        <v>0</v>
      </c>
      <c r="I304" s="9" t="str">
        <f t="shared" si="52"/>
        <v/>
      </c>
      <c r="J304" s="9" t="str">
        <f t="shared" si="53"/>
        <v/>
      </c>
      <c r="K304" s="9" t="str">
        <f t="shared" si="54"/>
        <v/>
      </c>
      <c r="L304" s="9" t="str">
        <f t="shared" si="55"/>
        <v/>
      </c>
      <c r="M304" s="9" t="str">
        <f t="shared" si="56"/>
        <v/>
      </c>
      <c r="N304" s="9" t="str">
        <f t="shared" si="57"/>
        <v/>
      </c>
      <c r="O304" s="9" t="str">
        <f t="shared" si="58"/>
        <v/>
      </c>
      <c r="P304" s="9" t="str">
        <f t="shared" si="59"/>
        <v>FF</v>
      </c>
      <c r="Q304" s="9" t="str" cm="1">
        <f t="array" ref="Q304">IF(D304&lt;&gt;"",IF(D304&lt;&gt;"GR",IF(AND(D304&gt;=40,H304&gt;=30),_xlfn.IFS(H304&gt;=$AD$11,"AA",H304&gt;=$AC$11,"BA",H304&gt;=$AB$11,"BB",H304&gt;=$AA$11,"CB",H304&gt;=$Z$11,"CC",H304&gt;=$Y$11,"DC",H304&gt;=50,"DD"),IF(H304&gt;=$W$9,"FD","FF")),P304),"")</f>
        <v>FF</v>
      </c>
      <c r="R304" s="9">
        <f t="shared" si="49"/>
        <v>0</v>
      </c>
    </row>
    <row r="305" spans="1:18" x14ac:dyDescent="0.35">
      <c r="A305" s="3">
        <v>304</v>
      </c>
      <c r="B305" s="3">
        <v>3</v>
      </c>
      <c r="C305" s="3" t="s">
        <v>34</v>
      </c>
      <c r="D305" s="3" t="s">
        <v>34</v>
      </c>
      <c r="E305" s="16">
        <f t="shared" si="48"/>
        <v>3</v>
      </c>
      <c r="F305" s="16">
        <f t="shared" si="48"/>
        <v>0</v>
      </c>
      <c r="G305" s="9">
        <f t="shared" si="50"/>
        <v>1.2000000000000002</v>
      </c>
      <c r="H305" s="9">
        <f t="shared" si="51"/>
        <v>1.2000000000000002</v>
      </c>
      <c r="I305" s="9" t="str">
        <f t="shared" si="52"/>
        <v/>
      </c>
      <c r="J305" s="9" t="str">
        <f t="shared" si="53"/>
        <v/>
      </c>
      <c r="K305" s="9" t="str">
        <f t="shared" si="54"/>
        <v/>
      </c>
      <c r="L305" s="9" t="str">
        <f t="shared" si="55"/>
        <v/>
      </c>
      <c r="M305" s="9" t="str">
        <f t="shared" si="56"/>
        <v/>
      </c>
      <c r="N305" s="9" t="str">
        <f t="shared" si="57"/>
        <v/>
      </c>
      <c r="O305" s="9" t="str">
        <f t="shared" si="58"/>
        <v/>
      </c>
      <c r="P305" s="9" t="str">
        <f t="shared" si="59"/>
        <v>FF</v>
      </c>
      <c r="Q305" s="9" t="str" cm="1">
        <f t="array" ref="Q305">IF(D305&lt;&gt;"",IF(D305&lt;&gt;"GR",IF(AND(D305&gt;=40,H305&gt;=30),_xlfn.IFS(H305&gt;=$AD$11,"AA",H305&gt;=$AC$11,"BA",H305&gt;=$AB$11,"BB",H305&gt;=$AA$11,"CB",H305&gt;=$Z$11,"CC",H305&gt;=$Y$11,"DC",H305&gt;=50,"DD"),IF(H305&gt;=$W$9,"FD","FF")),P305),"")</f>
        <v>FF</v>
      </c>
      <c r="R305" s="9">
        <f t="shared" si="49"/>
        <v>0</v>
      </c>
    </row>
    <row r="306" spans="1:18" x14ac:dyDescent="0.35">
      <c r="A306" s="3">
        <v>305</v>
      </c>
      <c r="B306" s="3" t="s">
        <v>34</v>
      </c>
      <c r="C306" s="3" t="s">
        <v>34</v>
      </c>
      <c r="D306" s="3" t="s">
        <v>34</v>
      </c>
      <c r="E306" s="16">
        <f t="shared" si="48"/>
        <v>0</v>
      </c>
      <c r="F306" s="16">
        <f t="shared" si="48"/>
        <v>0</v>
      </c>
      <c r="G306" s="9">
        <f t="shared" si="50"/>
        <v>0</v>
      </c>
      <c r="H306" s="9">
        <f t="shared" si="51"/>
        <v>0</v>
      </c>
      <c r="I306" s="9" t="str">
        <f t="shared" si="52"/>
        <v/>
      </c>
      <c r="J306" s="9" t="str">
        <f t="shared" si="53"/>
        <v/>
      </c>
      <c r="K306" s="9" t="str">
        <f t="shared" si="54"/>
        <v/>
      </c>
      <c r="L306" s="9" t="str">
        <f t="shared" si="55"/>
        <v/>
      </c>
      <c r="M306" s="9" t="str">
        <f t="shared" si="56"/>
        <v/>
      </c>
      <c r="N306" s="9" t="str">
        <f t="shared" si="57"/>
        <v/>
      </c>
      <c r="O306" s="9" t="str">
        <f t="shared" si="58"/>
        <v/>
      </c>
      <c r="P306" s="9" t="str">
        <f t="shared" si="59"/>
        <v>FF</v>
      </c>
      <c r="Q306" s="9" t="str" cm="1">
        <f t="array" ref="Q306">IF(D306&lt;&gt;"",IF(D306&lt;&gt;"GR",IF(AND(D306&gt;=40,H306&gt;=30),_xlfn.IFS(H306&gt;=$AD$11,"AA",H306&gt;=$AC$11,"BA",H306&gt;=$AB$11,"BB",H306&gt;=$AA$11,"CB",H306&gt;=$Z$11,"CC",H306&gt;=$Y$11,"DC",H306&gt;=50,"DD"),IF(H306&gt;=$W$9,"FD","FF")),P306),"")</f>
        <v>FF</v>
      </c>
      <c r="R306" s="9">
        <f t="shared" si="49"/>
        <v>0</v>
      </c>
    </row>
    <row r="307" spans="1:18" x14ac:dyDescent="0.35">
      <c r="A307" s="3">
        <v>306</v>
      </c>
      <c r="B307" s="3" t="s">
        <v>34</v>
      </c>
      <c r="C307" s="3" t="s">
        <v>34</v>
      </c>
      <c r="D307" s="3" t="s">
        <v>34</v>
      </c>
      <c r="E307" s="16">
        <f t="shared" si="48"/>
        <v>0</v>
      </c>
      <c r="F307" s="16">
        <f t="shared" si="48"/>
        <v>0</v>
      </c>
      <c r="G307" s="9">
        <f t="shared" si="50"/>
        <v>0</v>
      </c>
      <c r="H307" s="9">
        <f t="shared" si="51"/>
        <v>0</v>
      </c>
      <c r="I307" s="9" t="str">
        <f t="shared" si="52"/>
        <v/>
      </c>
      <c r="J307" s="9" t="str">
        <f t="shared" si="53"/>
        <v/>
      </c>
      <c r="K307" s="9" t="str">
        <f t="shared" si="54"/>
        <v/>
      </c>
      <c r="L307" s="9" t="str">
        <f t="shared" si="55"/>
        <v/>
      </c>
      <c r="M307" s="9" t="str">
        <f t="shared" si="56"/>
        <v/>
      </c>
      <c r="N307" s="9" t="str">
        <f t="shared" si="57"/>
        <v/>
      </c>
      <c r="O307" s="9" t="str">
        <f t="shared" si="58"/>
        <v/>
      </c>
      <c r="P307" s="9" t="str">
        <f t="shared" si="59"/>
        <v>FF</v>
      </c>
      <c r="Q307" s="9" t="str" cm="1">
        <f t="array" ref="Q307">IF(D307&lt;&gt;"",IF(D307&lt;&gt;"GR",IF(AND(D307&gt;=40,H307&gt;=30),_xlfn.IFS(H307&gt;=$AD$11,"AA",H307&gt;=$AC$11,"BA",H307&gt;=$AB$11,"BB",H307&gt;=$AA$11,"CB",H307&gt;=$Z$11,"CC",H307&gt;=$Y$11,"DC",H307&gt;=50,"DD"),IF(H307&gt;=$W$9,"FD","FF")),P307),"")</f>
        <v>FF</v>
      </c>
      <c r="R307" s="9">
        <f t="shared" si="49"/>
        <v>0</v>
      </c>
    </row>
    <row r="308" spans="1:18" x14ac:dyDescent="0.35">
      <c r="A308" s="3">
        <v>307</v>
      </c>
      <c r="B308" s="3" t="s">
        <v>34</v>
      </c>
      <c r="C308" s="3" t="s">
        <v>34</v>
      </c>
      <c r="D308" s="3" t="s">
        <v>34</v>
      </c>
      <c r="E308" s="16">
        <f t="shared" si="48"/>
        <v>0</v>
      </c>
      <c r="F308" s="16">
        <f t="shared" si="48"/>
        <v>0</v>
      </c>
      <c r="G308" s="9">
        <f t="shared" si="50"/>
        <v>0</v>
      </c>
      <c r="H308" s="9">
        <f t="shared" si="51"/>
        <v>0</v>
      </c>
      <c r="I308" s="9" t="str">
        <f t="shared" si="52"/>
        <v/>
      </c>
      <c r="J308" s="9" t="str">
        <f t="shared" si="53"/>
        <v/>
      </c>
      <c r="K308" s="9" t="str">
        <f t="shared" si="54"/>
        <v/>
      </c>
      <c r="L308" s="9" t="str">
        <f t="shared" si="55"/>
        <v/>
      </c>
      <c r="M308" s="9" t="str">
        <f t="shared" si="56"/>
        <v/>
      </c>
      <c r="N308" s="9" t="str">
        <f t="shared" si="57"/>
        <v/>
      </c>
      <c r="O308" s="9" t="str">
        <f t="shared" si="58"/>
        <v/>
      </c>
      <c r="P308" s="9" t="str">
        <f t="shared" si="59"/>
        <v>FF</v>
      </c>
      <c r="Q308" s="9" t="str" cm="1">
        <f t="array" ref="Q308">IF(D308&lt;&gt;"",IF(D308&lt;&gt;"GR",IF(AND(D308&gt;=40,H308&gt;=30),_xlfn.IFS(H308&gt;=$AD$11,"AA",H308&gt;=$AC$11,"BA",H308&gt;=$AB$11,"BB",H308&gt;=$AA$11,"CB",H308&gt;=$Z$11,"CC",H308&gt;=$Y$11,"DC",H308&gt;=50,"DD"),IF(H308&gt;=$W$9,"FD","FF")),P308),"")</f>
        <v>FF</v>
      </c>
      <c r="R308" s="9">
        <f t="shared" si="49"/>
        <v>0</v>
      </c>
    </row>
    <row r="309" spans="1:18" x14ac:dyDescent="0.35">
      <c r="A309" s="3">
        <v>308</v>
      </c>
      <c r="B309" s="3" t="s">
        <v>34</v>
      </c>
      <c r="C309" s="3" t="s">
        <v>34</v>
      </c>
      <c r="D309" s="3" t="s">
        <v>34</v>
      </c>
      <c r="E309" s="16">
        <f t="shared" si="48"/>
        <v>0</v>
      </c>
      <c r="F309" s="16">
        <f t="shared" si="48"/>
        <v>0</v>
      </c>
      <c r="G309" s="9">
        <f t="shared" si="50"/>
        <v>0</v>
      </c>
      <c r="H309" s="9">
        <f t="shared" si="51"/>
        <v>0</v>
      </c>
      <c r="I309" s="9" t="str">
        <f t="shared" si="52"/>
        <v/>
      </c>
      <c r="J309" s="9" t="str">
        <f t="shared" si="53"/>
        <v/>
      </c>
      <c r="K309" s="9" t="str">
        <f t="shared" si="54"/>
        <v/>
      </c>
      <c r="L309" s="9" t="str">
        <f t="shared" si="55"/>
        <v/>
      </c>
      <c r="M309" s="9" t="str">
        <f t="shared" si="56"/>
        <v/>
      </c>
      <c r="N309" s="9" t="str">
        <f t="shared" si="57"/>
        <v/>
      </c>
      <c r="O309" s="9" t="str">
        <f t="shared" si="58"/>
        <v/>
      </c>
      <c r="P309" s="9" t="str">
        <f t="shared" si="59"/>
        <v>FF</v>
      </c>
      <c r="Q309" s="9" t="str" cm="1">
        <f t="array" ref="Q309">IF(D309&lt;&gt;"",IF(D309&lt;&gt;"GR",IF(AND(D309&gt;=40,H309&gt;=30),_xlfn.IFS(H309&gt;=$AD$11,"AA",H309&gt;=$AC$11,"BA",H309&gt;=$AB$11,"BB",H309&gt;=$AA$11,"CB",H309&gt;=$Z$11,"CC",H309&gt;=$Y$11,"DC",H309&gt;=50,"DD"),IF(H309&gt;=$W$9,"FD","FF")),P309),"")</f>
        <v>FF</v>
      </c>
      <c r="R309" s="9">
        <f t="shared" si="49"/>
        <v>0</v>
      </c>
    </row>
    <row r="310" spans="1:18" x14ac:dyDescent="0.35">
      <c r="A310" s="3">
        <v>309</v>
      </c>
      <c r="B310" s="3">
        <v>15</v>
      </c>
      <c r="C310" s="3" t="s">
        <v>34</v>
      </c>
      <c r="D310" s="3" t="s">
        <v>34</v>
      </c>
      <c r="E310" s="16">
        <f t="shared" si="48"/>
        <v>15</v>
      </c>
      <c r="F310" s="16">
        <f t="shared" si="48"/>
        <v>0</v>
      </c>
      <c r="G310" s="9">
        <f t="shared" si="50"/>
        <v>6</v>
      </c>
      <c r="H310" s="9">
        <f t="shared" si="51"/>
        <v>6</v>
      </c>
      <c r="I310" s="9" t="str">
        <f t="shared" si="52"/>
        <v/>
      </c>
      <c r="J310" s="9" t="str">
        <f t="shared" si="53"/>
        <v/>
      </c>
      <c r="K310" s="9" t="str">
        <f t="shared" si="54"/>
        <v/>
      </c>
      <c r="L310" s="9" t="str">
        <f t="shared" si="55"/>
        <v/>
      </c>
      <c r="M310" s="9" t="str">
        <f t="shared" si="56"/>
        <v/>
      </c>
      <c r="N310" s="9" t="str">
        <f t="shared" si="57"/>
        <v/>
      </c>
      <c r="O310" s="9" t="str">
        <f t="shared" si="58"/>
        <v/>
      </c>
      <c r="P310" s="9" t="str">
        <f t="shared" si="59"/>
        <v>FF</v>
      </c>
      <c r="Q310" s="9" t="str" cm="1">
        <f t="array" ref="Q310">IF(D310&lt;&gt;"",IF(D310&lt;&gt;"GR",IF(AND(D310&gt;=40,H310&gt;=30),_xlfn.IFS(H310&gt;=$AD$11,"AA",H310&gt;=$AC$11,"BA",H310&gt;=$AB$11,"BB",H310&gt;=$AA$11,"CB",H310&gt;=$Z$11,"CC",H310&gt;=$Y$11,"DC",H310&gt;=50,"DD"),IF(H310&gt;=$W$9,"FD","FF")),P310),"")</f>
        <v>FF</v>
      </c>
      <c r="R310" s="9">
        <f t="shared" si="49"/>
        <v>0</v>
      </c>
    </row>
    <row r="311" spans="1:18" x14ac:dyDescent="0.35">
      <c r="A311" s="3">
        <v>310</v>
      </c>
      <c r="B311" s="3" t="s">
        <v>34</v>
      </c>
      <c r="C311" s="3" t="s">
        <v>34</v>
      </c>
      <c r="D311" s="3" t="s">
        <v>34</v>
      </c>
      <c r="E311" s="16">
        <f t="shared" si="48"/>
        <v>0</v>
      </c>
      <c r="F311" s="16">
        <f t="shared" si="48"/>
        <v>0</v>
      </c>
      <c r="G311" s="9">
        <f t="shared" si="50"/>
        <v>0</v>
      </c>
      <c r="H311" s="9">
        <f t="shared" si="51"/>
        <v>0</v>
      </c>
      <c r="I311" s="9" t="str">
        <f t="shared" si="52"/>
        <v/>
      </c>
      <c r="J311" s="9" t="str">
        <f t="shared" si="53"/>
        <v/>
      </c>
      <c r="K311" s="9" t="str">
        <f t="shared" si="54"/>
        <v/>
      </c>
      <c r="L311" s="9" t="str">
        <f t="shared" si="55"/>
        <v/>
      </c>
      <c r="M311" s="9" t="str">
        <f t="shared" si="56"/>
        <v/>
      </c>
      <c r="N311" s="9" t="str">
        <f t="shared" si="57"/>
        <v/>
      </c>
      <c r="O311" s="9" t="str">
        <f t="shared" si="58"/>
        <v/>
      </c>
      <c r="P311" s="9" t="str">
        <f t="shared" si="59"/>
        <v>FF</v>
      </c>
      <c r="Q311" s="9" t="str" cm="1">
        <f t="array" ref="Q311">IF(D311&lt;&gt;"",IF(D311&lt;&gt;"GR",IF(AND(D311&gt;=40,H311&gt;=30),_xlfn.IFS(H311&gt;=$AD$11,"AA",H311&gt;=$AC$11,"BA",H311&gt;=$AB$11,"BB",H311&gt;=$AA$11,"CB",H311&gt;=$Z$11,"CC",H311&gt;=$Y$11,"DC",H311&gt;=50,"DD"),IF(H311&gt;=$W$9,"FD","FF")),P311),"")</f>
        <v>FF</v>
      </c>
      <c r="R311" s="9">
        <f t="shared" si="49"/>
        <v>0</v>
      </c>
    </row>
    <row r="312" spans="1:18" x14ac:dyDescent="0.35">
      <c r="A312" s="3">
        <v>311</v>
      </c>
      <c r="B312" s="3" t="s">
        <v>34</v>
      </c>
      <c r="C312" s="3" t="s">
        <v>34</v>
      </c>
      <c r="D312" s="3" t="s">
        <v>34</v>
      </c>
      <c r="E312" s="16">
        <f t="shared" si="48"/>
        <v>0</v>
      </c>
      <c r="F312" s="16">
        <f t="shared" si="48"/>
        <v>0</v>
      </c>
      <c r="G312" s="9">
        <f t="shared" si="50"/>
        <v>0</v>
      </c>
      <c r="H312" s="9">
        <f t="shared" si="51"/>
        <v>0</v>
      </c>
      <c r="I312" s="9" t="str">
        <f t="shared" si="52"/>
        <v/>
      </c>
      <c r="J312" s="9" t="str">
        <f t="shared" si="53"/>
        <v/>
      </c>
      <c r="K312" s="9" t="str">
        <f t="shared" si="54"/>
        <v/>
      </c>
      <c r="L312" s="9" t="str">
        <f t="shared" si="55"/>
        <v/>
      </c>
      <c r="M312" s="9" t="str">
        <f t="shared" si="56"/>
        <v/>
      </c>
      <c r="N312" s="9" t="str">
        <f t="shared" si="57"/>
        <v/>
      </c>
      <c r="O312" s="9" t="str">
        <f t="shared" si="58"/>
        <v/>
      </c>
      <c r="P312" s="9" t="str">
        <f t="shared" si="59"/>
        <v>FF</v>
      </c>
      <c r="Q312" s="9" t="str" cm="1">
        <f t="array" ref="Q312">IF(D312&lt;&gt;"",IF(D312&lt;&gt;"GR",IF(AND(D312&gt;=40,H312&gt;=30),_xlfn.IFS(H312&gt;=$AD$11,"AA",H312&gt;=$AC$11,"BA",H312&gt;=$AB$11,"BB",H312&gt;=$AA$11,"CB",H312&gt;=$Z$11,"CC",H312&gt;=$Y$11,"DC",H312&gt;=50,"DD"),IF(H312&gt;=$W$9,"FD","FF")),P312),"")</f>
        <v>FF</v>
      </c>
      <c r="R312" s="9">
        <f t="shared" si="49"/>
        <v>0</v>
      </c>
    </row>
    <row r="313" spans="1:18" x14ac:dyDescent="0.35">
      <c r="A313" s="3">
        <v>312</v>
      </c>
      <c r="B313" s="3">
        <v>15</v>
      </c>
      <c r="C313" s="3" t="s">
        <v>34</v>
      </c>
      <c r="D313" s="3" t="s">
        <v>34</v>
      </c>
      <c r="E313" s="16">
        <f t="shared" si="48"/>
        <v>15</v>
      </c>
      <c r="F313" s="16">
        <f t="shared" si="48"/>
        <v>0</v>
      </c>
      <c r="G313" s="9">
        <f t="shared" si="50"/>
        <v>6</v>
      </c>
      <c r="H313" s="9">
        <f t="shared" si="51"/>
        <v>6</v>
      </c>
      <c r="I313" s="9" t="str">
        <f t="shared" si="52"/>
        <v/>
      </c>
      <c r="J313" s="9" t="str">
        <f t="shared" si="53"/>
        <v/>
      </c>
      <c r="K313" s="9" t="str">
        <f t="shared" si="54"/>
        <v/>
      </c>
      <c r="L313" s="9" t="str">
        <f t="shared" si="55"/>
        <v/>
      </c>
      <c r="M313" s="9" t="str">
        <f t="shared" si="56"/>
        <v/>
      </c>
      <c r="N313" s="9" t="str">
        <f t="shared" si="57"/>
        <v/>
      </c>
      <c r="O313" s="9" t="str">
        <f t="shared" si="58"/>
        <v/>
      </c>
      <c r="P313" s="9" t="str">
        <f t="shared" si="59"/>
        <v>FF</v>
      </c>
      <c r="Q313" s="9" t="str" cm="1">
        <f t="array" ref="Q313">IF(D313&lt;&gt;"",IF(D313&lt;&gt;"GR",IF(AND(D313&gt;=40,H313&gt;=30),_xlfn.IFS(H313&gt;=$AD$11,"AA",H313&gt;=$AC$11,"BA",H313&gt;=$AB$11,"BB",H313&gt;=$AA$11,"CB",H313&gt;=$Z$11,"CC",H313&gt;=$Y$11,"DC",H313&gt;=50,"DD"),IF(H313&gt;=$W$9,"FD","FF")),P313),"")</f>
        <v>FF</v>
      </c>
      <c r="R313" s="9">
        <f t="shared" si="49"/>
        <v>0</v>
      </c>
    </row>
    <row r="314" spans="1:18" x14ac:dyDescent="0.35">
      <c r="A314" s="3">
        <v>313</v>
      </c>
      <c r="B314" s="3" t="s">
        <v>34</v>
      </c>
      <c r="C314" s="3" t="s">
        <v>34</v>
      </c>
      <c r="D314" s="3" t="s">
        <v>34</v>
      </c>
      <c r="E314" s="16">
        <f t="shared" si="48"/>
        <v>0</v>
      </c>
      <c r="F314" s="16">
        <f t="shared" si="48"/>
        <v>0</v>
      </c>
      <c r="G314" s="9">
        <f t="shared" si="50"/>
        <v>0</v>
      </c>
      <c r="H314" s="9">
        <f t="shared" si="51"/>
        <v>0</v>
      </c>
      <c r="I314" s="9" t="str">
        <f t="shared" si="52"/>
        <v/>
      </c>
      <c r="J314" s="9" t="str">
        <f t="shared" si="53"/>
        <v/>
      </c>
      <c r="K314" s="9" t="str">
        <f t="shared" si="54"/>
        <v/>
      </c>
      <c r="L314" s="9" t="str">
        <f t="shared" si="55"/>
        <v/>
      </c>
      <c r="M314" s="9" t="str">
        <f t="shared" si="56"/>
        <v/>
      </c>
      <c r="N314" s="9" t="str">
        <f t="shared" si="57"/>
        <v/>
      </c>
      <c r="O314" s="9" t="str">
        <f t="shared" si="58"/>
        <v/>
      </c>
      <c r="P314" s="9" t="str">
        <f t="shared" si="59"/>
        <v>FF</v>
      </c>
      <c r="Q314" s="9" t="str" cm="1">
        <f t="array" ref="Q314">IF(D314&lt;&gt;"",IF(D314&lt;&gt;"GR",IF(AND(D314&gt;=40,H314&gt;=30),_xlfn.IFS(H314&gt;=$AD$11,"AA",H314&gt;=$AC$11,"BA",H314&gt;=$AB$11,"BB",H314&gt;=$AA$11,"CB",H314&gt;=$Z$11,"CC",H314&gt;=$Y$11,"DC",H314&gt;=50,"DD"),IF(H314&gt;=$W$9,"FD","FF")),P314),"")</f>
        <v>FF</v>
      </c>
      <c r="R314" s="9">
        <f t="shared" si="49"/>
        <v>0</v>
      </c>
    </row>
    <row r="315" spans="1:18" x14ac:dyDescent="0.35">
      <c r="A315" s="3">
        <v>314</v>
      </c>
      <c r="B315" s="3"/>
      <c r="C315" s="3"/>
      <c r="D315" s="3"/>
      <c r="E315" s="16">
        <f t="shared" si="48"/>
        <v>0</v>
      </c>
      <c r="F315" s="16">
        <f t="shared" si="48"/>
        <v>0</v>
      </c>
      <c r="G315" s="9">
        <f t="shared" si="50"/>
        <v>0</v>
      </c>
      <c r="H315" s="9">
        <f t="shared" si="51"/>
        <v>0</v>
      </c>
      <c r="I315" s="9" t="str">
        <f t="shared" si="52"/>
        <v/>
      </c>
      <c r="J315" s="9" t="str">
        <f t="shared" si="53"/>
        <v/>
      </c>
      <c r="K315" s="9" t="str">
        <f t="shared" si="54"/>
        <v/>
      </c>
      <c r="L315" s="9" t="str">
        <f t="shared" si="55"/>
        <v/>
      </c>
      <c r="M315" s="9" t="str">
        <f t="shared" si="56"/>
        <v/>
      </c>
      <c r="N315" s="9" t="str">
        <f t="shared" si="57"/>
        <v/>
      </c>
      <c r="O315" s="9" t="str">
        <f t="shared" si="58"/>
        <v/>
      </c>
      <c r="P315" s="9" t="str">
        <f t="shared" si="59"/>
        <v/>
      </c>
      <c r="Q315" s="9" t="str" cm="1">
        <f t="array" ref="Q315">IF(D315&lt;&gt;"",IF(D315&lt;&gt;"GR",IF(AND(D315&gt;=40,H315&gt;=30),_xlfn.IFS(H315&gt;=$AD$11,"AA",H315&gt;=$AC$11,"BA",H315&gt;=$AB$11,"BB",H315&gt;=$AA$11,"CB",H315&gt;=$Z$11,"CC",H315&gt;=$Y$11,"DC",H315&gt;=50,"DD"),IF(H315&gt;=$W$9,"FD","FF")),P315),"")</f>
        <v/>
      </c>
      <c r="R315" s="9">
        <f t="shared" si="49"/>
        <v>0</v>
      </c>
    </row>
    <row r="316" spans="1:18" x14ac:dyDescent="0.35">
      <c r="A316" s="3">
        <v>315</v>
      </c>
      <c r="B316" s="3"/>
      <c r="C316" s="3"/>
      <c r="D316" s="3"/>
      <c r="E316" s="16">
        <f t="shared" si="48"/>
        <v>0</v>
      </c>
      <c r="F316" s="16">
        <f t="shared" si="48"/>
        <v>0</v>
      </c>
      <c r="G316" s="9">
        <f t="shared" si="50"/>
        <v>0</v>
      </c>
      <c r="H316" s="9">
        <f t="shared" si="51"/>
        <v>0</v>
      </c>
      <c r="I316" s="9" t="str">
        <f t="shared" si="52"/>
        <v/>
      </c>
      <c r="J316" s="9" t="str">
        <f t="shared" si="53"/>
        <v/>
      </c>
      <c r="K316" s="9" t="str">
        <f t="shared" si="54"/>
        <v/>
      </c>
      <c r="L316" s="9" t="str">
        <f t="shared" si="55"/>
        <v/>
      </c>
      <c r="M316" s="9" t="str">
        <f t="shared" si="56"/>
        <v/>
      </c>
      <c r="N316" s="9" t="str">
        <f t="shared" si="57"/>
        <v/>
      </c>
      <c r="O316" s="9" t="str">
        <f t="shared" si="58"/>
        <v/>
      </c>
      <c r="P316" s="9" t="str">
        <f t="shared" si="59"/>
        <v/>
      </c>
      <c r="Q316" s="9" t="str" cm="1">
        <f t="array" ref="Q316">IF(D316&lt;&gt;"",IF(D316&lt;&gt;"GR",IF(AND(D316&gt;=40,H316&gt;=30),_xlfn.IFS(H316&gt;=$AD$11,"AA",H316&gt;=$AC$11,"BA",H316&gt;=$AB$11,"BB",H316&gt;=$AA$11,"CB",H316&gt;=$Z$11,"CC",H316&gt;=$Y$11,"DC",H316&gt;=50,"DD"),IF(H316&gt;=$W$9,"FD","FF")),P316),"")</f>
        <v/>
      </c>
      <c r="R316" s="9">
        <f t="shared" si="49"/>
        <v>0</v>
      </c>
    </row>
    <row r="317" spans="1:18" x14ac:dyDescent="0.35">
      <c r="A317" s="3">
        <v>316</v>
      </c>
      <c r="B317" s="3"/>
      <c r="C317" s="3"/>
      <c r="D317" s="3"/>
      <c r="E317" s="16">
        <f t="shared" si="48"/>
        <v>0</v>
      </c>
      <c r="F317" s="16">
        <f t="shared" si="48"/>
        <v>0</v>
      </c>
      <c r="G317" s="9">
        <f t="shared" si="50"/>
        <v>0</v>
      </c>
      <c r="H317" s="9">
        <f t="shared" si="51"/>
        <v>0</v>
      </c>
      <c r="I317" s="9" t="str">
        <f t="shared" si="52"/>
        <v/>
      </c>
      <c r="J317" s="9" t="str">
        <f t="shared" si="53"/>
        <v/>
      </c>
      <c r="K317" s="9" t="str">
        <f t="shared" si="54"/>
        <v/>
      </c>
      <c r="L317" s="9" t="str">
        <f t="shared" si="55"/>
        <v/>
      </c>
      <c r="M317" s="9" t="str">
        <f t="shared" si="56"/>
        <v/>
      </c>
      <c r="N317" s="9" t="str">
        <f t="shared" si="57"/>
        <v/>
      </c>
      <c r="O317" s="9" t="str">
        <f t="shared" si="58"/>
        <v/>
      </c>
      <c r="P317" s="9" t="str">
        <f t="shared" si="59"/>
        <v/>
      </c>
      <c r="Q317" s="9" t="str" cm="1">
        <f t="array" ref="Q317">IF(D317&lt;&gt;"",IF(D317&lt;&gt;"GR",IF(AND(D317&gt;=40,H317&gt;=30),_xlfn.IFS(H317&gt;=$AD$11,"AA",H317&gt;=$AC$11,"BA",H317&gt;=$AB$11,"BB",H317&gt;=$AA$11,"CB",H317&gt;=$Z$11,"CC",H317&gt;=$Y$11,"DC",H317&gt;=50,"DD"),IF(H317&gt;=$W$9,"FD","FF")),P317),"")</f>
        <v/>
      </c>
      <c r="R317" s="9">
        <f t="shared" si="49"/>
        <v>0</v>
      </c>
    </row>
    <row r="318" spans="1:18" x14ac:dyDescent="0.35">
      <c r="A318" s="3">
        <v>317</v>
      </c>
      <c r="B318" s="3"/>
      <c r="C318" s="3"/>
      <c r="D318" s="3"/>
      <c r="E318" s="16">
        <f t="shared" si="48"/>
        <v>0</v>
      </c>
      <c r="F318" s="16">
        <f t="shared" si="48"/>
        <v>0</v>
      </c>
      <c r="G318" s="9">
        <f t="shared" si="50"/>
        <v>0</v>
      </c>
      <c r="H318" s="9">
        <f t="shared" si="51"/>
        <v>0</v>
      </c>
      <c r="I318" s="9" t="str">
        <f t="shared" si="52"/>
        <v/>
      </c>
      <c r="J318" s="9" t="str">
        <f t="shared" si="53"/>
        <v/>
      </c>
      <c r="K318" s="9" t="str">
        <f t="shared" si="54"/>
        <v/>
      </c>
      <c r="L318" s="9" t="str">
        <f t="shared" si="55"/>
        <v/>
      </c>
      <c r="M318" s="9" t="str">
        <f t="shared" si="56"/>
        <v/>
      </c>
      <c r="N318" s="9" t="str">
        <f t="shared" si="57"/>
        <v/>
      </c>
      <c r="O318" s="9" t="str">
        <f t="shared" si="58"/>
        <v/>
      </c>
      <c r="P318" s="9" t="str">
        <f t="shared" si="59"/>
        <v/>
      </c>
      <c r="Q318" s="9" t="str" cm="1">
        <f t="array" ref="Q318">IF(D318&lt;&gt;"",IF(D318&lt;&gt;"GR",IF(AND(D318&gt;=40,H318&gt;=30),_xlfn.IFS(H318&gt;=$AD$11,"AA",H318&gt;=$AC$11,"BA",H318&gt;=$AB$11,"BB",H318&gt;=$AA$11,"CB",H318&gt;=$Z$11,"CC",H318&gt;=$Y$11,"DC",H318&gt;=50,"DD"),IF(H318&gt;=$W$9,"FD","FF")),P318),"")</f>
        <v/>
      </c>
      <c r="R318" s="9">
        <f t="shared" si="49"/>
        <v>0</v>
      </c>
    </row>
    <row r="319" spans="1:18" x14ac:dyDescent="0.35">
      <c r="A319" s="3">
        <v>318</v>
      </c>
      <c r="B319" s="3"/>
      <c r="C319" s="3"/>
      <c r="D319" s="3"/>
      <c r="E319" s="16">
        <f t="shared" si="48"/>
        <v>0</v>
      </c>
      <c r="F319" s="16">
        <f t="shared" si="48"/>
        <v>0</v>
      </c>
      <c r="G319" s="9">
        <f t="shared" si="50"/>
        <v>0</v>
      </c>
      <c r="H319" s="9">
        <f t="shared" si="51"/>
        <v>0</v>
      </c>
      <c r="I319" s="9" t="str">
        <f t="shared" si="52"/>
        <v/>
      </c>
      <c r="J319" s="9" t="str">
        <f t="shared" si="53"/>
        <v/>
      </c>
      <c r="K319" s="9" t="str">
        <f t="shared" si="54"/>
        <v/>
      </c>
      <c r="L319" s="9" t="str">
        <f t="shared" si="55"/>
        <v/>
      </c>
      <c r="M319" s="9" t="str">
        <f t="shared" si="56"/>
        <v/>
      </c>
      <c r="N319" s="9" t="str">
        <f t="shared" si="57"/>
        <v/>
      </c>
      <c r="O319" s="9" t="str">
        <f t="shared" si="58"/>
        <v/>
      </c>
      <c r="P319" s="9" t="str">
        <f t="shared" si="59"/>
        <v/>
      </c>
      <c r="Q319" s="9" t="str" cm="1">
        <f t="array" ref="Q319">IF(D319&lt;&gt;"",IF(D319&lt;&gt;"GR",IF(AND(D319&gt;=40,H319&gt;=30),_xlfn.IFS(H319&gt;=$AD$11,"AA",H319&gt;=$AC$11,"BA",H319&gt;=$AB$11,"BB",H319&gt;=$AA$11,"CB",H319&gt;=$Z$11,"CC",H319&gt;=$Y$11,"DC",H319&gt;=50,"DD"),IF(H319&gt;=$W$9,"FD","FF")),P319),"")</f>
        <v/>
      </c>
      <c r="R319" s="9">
        <f t="shared" si="49"/>
        <v>0</v>
      </c>
    </row>
    <row r="320" spans="1:18" x14ac:dyDescent="0.35">
      <c r="A320" s="3">
        <v>319</v>
      </c>
      <c r="B320" s="3"/>
      <c r="C320" s="3"/>
      <c r="D320" s="3"/>
      <c r="E320" s="16">
        <f t="shared" si="48"/>
        <v>0</v>
      </c>
      <c r="F320" s="16">
        <f t="shared" si="48"/>
        <v>0</v>
      </c>
      <c r="G320" s="9">
        <f t="shared" si="50"/>
        <v>0</v>
      </c>
      <c r="H320" s="9">
        <f t="shared" si="51"/>
        <v>0</v>
      </c>
      <c r="I320" s="9" t="str">
        <f t="shared" si="52"/>
        <v/>
      </c>
      <c r="J320" s="9" t="str">
        <f t="shared" si="53"/>
        <v/>
      </c>
      <c r="K320" s="9" t="str">
        <f t="shared" si="54"/>
        <v/>
      </c>
      <c r="L320" s="9" t="str">
        <f t="shared" si="55"/>
        <v/>
      </c>
      <c r="M320" s="9" t="str">
        <f t="shared" si="56"/>
        <v/>
      </c>
      <c r="N320" s="9" t="str">
        <f t="shared" si="57"/>
        <v/>
      </c>
      <c r="O320" s="9" t="str">
        <f t="shared" si="58"/>
        <v/>
      </c>
      <c r="P320" s="9" t="str">
        <f t="shared" si="59"/>
        <v/>
      </c>
      <c r="Q320" s="9" t="str" cm="1">
        <f t="array" ref="Q320">IF(D320&lt;&gt;"",IF(D320&lt;&gt;"GR",IF(AND(D320&gt;=40,H320&gt;=30),_xlfn.IFS(H320&gt;=$AD$11,"AA",H320&gt;=$AC$11,"BA",H320&gt;=$AB$11,"BB",H320&gt;=$AA$11,"CB",H320&gt;=$Z$11,"CC",H320&gt;=$Y$11,"DC",H320&gt;=50,"DD"),IF(H320&gt;=$W$9,"FD","FF")),P320),"")</f>
        <v/>
      </c>
      <c r="R320" s="9">
        <f t="shared" si="49"/>
        <v>0</v>
      </c>
    </row>
    <row r="321" spans="1:18" x14ac:dyDescent="0.35">
      <c r="A321" s="3">
        <v>320</v>
      </c>
      <c r="B321" s="3"/>
      <c r="C321" s="3"/>
      <c r="D321" s="3"/>
      <c r="E321" s="16">
        <f t="shared" si="48"/>
        <v>0</v>
      </c>
      <c r="F321" s="16">
        <f t="shared" si="48"/>
        <v>0</v>
      </c>
      <c r="G321" s="9">
        <f t="shared" si="50"/>
        <v>0</v>
      </c>
      <c r="H321" s="9">
        <f t="shared" si="51"/>
        <v>0</v>
      </c>
      <c r="I321" s="9" t="str">
        <f t="shared" si="52"/>
        <v/>
      </c>
      <c r="J321" s="9" t="str">
        <f t="shared" si="53"/>
        <v/>
      </c>
      <c r="K321" s="9" t="str">
        <f t="shared" si="54"/>
        <v/>
      </c>
      <c r="L321" s="9" t="str">
        <f t="shared" si="55"/>
        <v/>
      </c>
      <c r="M321" s="9" t="str">
        <f t="shared" si="56"/>
        <v/>
      </c>
      <c r="N321" s="9" t="str">
        <f t="shared" si="57"/>
        <v/>
      </c>
      <c r="O321" s="9" t="str">
        <f t="shared" si="58"/>
        <v/>
      </c>
      <c r="P321" s="9" t="str">
        <f t="shared" si="59"/>
        <v/>
      </c>
      <c r="Q321" s="9" t="str" cm="1">
        <f t="array" ref="Q321">IF(D321&lt;&gt;"",IF(D321&lt;&gt;"GR",IF(AND(D321&gt;=40,H321&gt;=30),_xlfn.IFS(H321&gt;=$AD$11,"AA",H321&gt;=$AC$11,"BA",H321&gt;=$AB$11,"BB",H321&gt;=$AA$11,"CB",H321&gt;=$Z$11,"CC",H321&gt;=$Y$11,"DC",H321&gt;=50,"DD"),IF(H321&gt;=$W$9,"FD","FF")),P321),"")</f>
        <v/>
      </c>
      <c r="R321" s="9">
        <f t="shared" si="49"/>
        <v>0</v>
      </c>
    </row>
    <row r="322" spans="1:18" x14ac:dyDescent="0.35">
      <c r="A322" s="3">
        <v>321</v>
      </c>
      <c r="B322" s="3"/>
      <c r="C322" s="3"/>
      <c r="D322" s="3"/>
      <c r="E322" s="16">
        <f t="shared" si="48"/>
        <v>0</v>
      </c>
      <c r="F322" s="16">
        <f t="shared" si="48"/>
        <v>0</v>
      </c>
      <c r="G322" s="9">
        <f t="shared" si="50"/>
        <v>0</v>
      </c>
      <c r="H322" s="9">
        <f t="shared" si="51"/>
        <v>0</v>
      </c>
      <c r="I322" s="9" t="str">
        <f t="shared" si="52"/>
        <v/>
      </c>
      <c r="J322" s="9" t="str">
        <f t="shared" si="53"/>
        <v/>
      </c>
      <c r="K322" s="9" t="str">
        <f t="shared" si="54"/>
        <v/>
      </c>
      <c r="L322" s="9" t="str">
        <f t="shared" si="55"/>
        <v/>
      </c>
      <c r="M322" s="9" t="str">
        <f t="shared" si="56"/>
        <v/>
      </c>
      <c r="N322" s="9" t="str">
        <f t="shared" si="57"/>
        <v/>
      </c>
      <c r="O322" s="9" t="str">
        <f t="shared" si="58"/>
        <v/>
      </c>
      <c r="P322" s="9" t="str">
        <f t="shared" si="59"/>
        <v/>
      </c>
      <c r="Q322" s="9" t="str" cm="1">
        <f t="array" ref="Q322">IF(D322&lt;&gt;"",IF(D322&lt;&gt;"GR",IF(AND(D322&gt;=40,H322&gt;=30),_xlfn.IFS(H322&gt;=$AD$11,"AA",H322&gt;=$AC$11,"BA",H322&gt;=$AB$11,"BB",H322&gt;=$AA$11,"CB",H322&gt;=$Z$11,"CC",H322&gt;=$Y$11,"DC",H322&gt;=50,"DD"),IF(H322&gt;=$W$9,"FD","FF")),P322),"")</f>
        <v/>
      </c>
      <c r="R322" s="9">
        <f t="shared" si="49"/>
        <v>0</v>
      </c>
    </row>
    <row r="323" spans="1:18" x14ac:dyDescent="0.35">
      <c r="A323" s="3">
        <v>322</v>
      </c>
      <c r="B323" s="3"/>
      <c r="C323" s="3"/>
      <c r="D323" s="3"/>
      <c r="E323" s="16">
        <f t="shared" si="48"/>
        <v>0</v>
      </c>
      <c r="F323" s="16">
        <f t="shared" si="48"/>
        <v>0</v>
      </c>
      <c r="G323" s="9">
        <f t="shared" ref="G323:G326" si="60">(E323*0.4)+(F323*0.6)</f>
        <v>0</v>
      </c>
      <c r="H323" s="9">
        <f t="shared" ref="H323:H326" si="61">IF(AND(D323&lt;&gt;"",D323&lt;&gt;"GR"),(B323*0.4)+(D323*0.6),G323)</f>
        <v>0</v>
      </c>
      <c r="I323" s="9" t="str">
        <f t="shared" ref="I323:I326" si="62">IF(AND(G323&gt;=30,F323&gt;=40),G323,"")</f>
        <v/>
      </c>
      <c r="J323" s="9" t="str">
        <f t="shared" ref="J323:J326" si="63">IF(I323&lt;&gt;"",IF(_xlfn.RANK.EQ(I323,$I$2:$I$326,0)&lt;=ROUND(COUNTIFS($G$2:$G$326,"&gt;=30",$F$2:$F$326,"&gt;=40")/100*$AD$9,0),"",G323),"")</f>
        <v/>
      </c>
      <c r="K323" s="9" t="str">
        <f t="shared" ref="K323:K326" si="64">IF(J323&lt;&gt;"",IF(_xlfn.RANK.EQ(J323,$J$2:$J$326,0)&lt;=ROUND(COUNTIFS($G$2:$G$326,"&gt;=30",$F$2:$F$326,"&gt;=40")/100*$AC$9,0),"",G323),"")</f>
        <v/>
      </c>
      <c r="L323" s="9" t="str">
        <f t="shared" ref="L323:L326" si="65">IF(K323&lt;&gt;"",IF(_xlfn.RANK.EQ(K323,$K$2:$K$326,0)&lt;=ROUND(COUNTIFS($G$2:$G$326,"&gt;=30",$F$2:$F$326,"&gt;=40")/100*$AB$9,0),"",G323),"")</f>
        <v/>
      </c>
      <c r="M323" s="9" t="str">
        <f t="shared" ref="M323:M326" si="66">IF(L323&lt;&gt;"",IF(_xlfn.RANK.EQ(L323,$L$2:$L$326,0)&lt;=ROUND(COUNTIFS($G$2:$G$326,"&gt;=30",$F$2:$F$326,"&gt;=40")/100*$AA$9,0),"",G323),"")</f>
        <v/>
      </c>
      <c r="N323" s="9" t="str">
        <f t="shared" ref="N323:N326" si="67">IF(M323&lt;&gt;"",IF(_xlfn.RANK.EQ(M323,$M$2:$M$326,0)&lt;=ROUND(COUNTIFS($G$2:$G$326,"&gt;=30",$F$2:$F$326,"&gt;=40")/100*$Z$9,0),"",G323),"")</f>
        <v/>
      </c>
      <c r="O323" s="9" t="str">
        <f t="shared" ref="O323:O326" si="68">IF(N323&lt;&gt;"",IF(_xlfn.RANK.EQ(N323,$N$2:$N$326,0)&lt;=ROUND(COUNTIFS($G$2:$G$326,"&gt;=30",$F$2:$F$326,"&gt;=40")/100*$Y$9,0),"",G323),"")</f>
        <v/>
      </c>
      <c r="P323" s="9" t="str">
        <f t="shared" ref="P323:P326" si="69">IF(C323&lt;&gt;"",IF(AND(F323&gt;=40,G323&gt;=30),IF(_xlfn.RANK.EQ(I323,$I$2:$I$326,0)&lt;=ROUND(COUNTIFS($G$2:$G$326,"&gt;=30",$F$2:$F$326,"&gt;=40")/100*$AD$9,0),$AD$8,IF(_xlfn.RANK.EQ(J323,$J$2:$J$326,0)&lt;=ROUND(COUNTIFS($G$2:$G$326,"&gt;=30",$F$2:$F$326,"&gt;=40")/100*$AC$9,0),$AC$8,IF(_xlfn.RANK.EQ(K323,$K$2:$K$326,0)&lt;=ROUND(COUNTIFS($G$2:$G$326,"&gt;=30",$F$2:$F$326,"&gt;=40")/100*$AB$9,0),$AB$8,IF(_xlfn.RANK.EQ(L323,$L$2:$L$326,0)&lt;=ROUND(COUNTIFS($G$2:$G$326,"&gt;=30",$F$2:$F$326,"&gt;=40")/100*$AA$9,0),$AA$8,IF(_xlfn.RANK.EQ(M323,$M$2:$M$326,0)&lt;=ROUND(COUNTIFS($G$2:$G$326,"&gt;=30",$F$2:$F$326,"&gt;=40")/100*$Z$9,0),$Z$8,IF(_xlfn.RANK.EQ(N323,$N$2:$N$326,0)&lt;=ROUND(COUNTIFS($G$2:$G$326,"&gt;=30",$F$2:$F$326,"&gt;=40")/100*$Y$9,0),$Y$8,$X$8)))))),IF(G323&gt;=$W$9,$W$8,$V$8)),"")</f>
        <v/>
      </c>
      <c r="Q323" s="9" t="str" cm="1">
        <f t="array" ref="Q323">IF(D323&lt;&gt;"",IF(D323&lt;&gt;"GR",IF(AND(D323&gt;=40,H323&gt;=30),_xlfn.IFS(H323&gt;=$AD$11,"AA",H323&gt;=$AC$11,"BA",H323&gt;=$AB$11,"BB",H323&gt;=$AA$11,"CB",H323&gt;=$Z$11,"CC",H323&gt;=$Y$11,"DC",H323&gt;=50,"DD"),IF(H323&gt;=$W$9,"FD","FF")),P323),"")</f>
        <v/>
      </c>
      <c r="R323" s="9">
        <f t="shared" si="49"/>
        <v>0</v>
      </c>
    </row>
    <row r="324" spans="1:18" x14ac:dyDescent="0.35">
      <c r="A324" s="3">
        <v>323</v>
      </c>
      <c r="B324" s="3"/>
      <c r="C324" s="3"/>
      <c r="D324" s="3"/>
      <c r="E324" s="16">
        <f t="shared" si="48"/>
        <v>0</v>
      </c>
      <c r="F324" s="16">
        <f t="shared" si="48"/>
        <v>0</v>
      </c>
      <c r="G324" s="9">
        <f t="shared" si="60"/>
        <v>0</v>
      </c>
      <c r="H324" s="9">
        <f t="shared" si="61"/>
        <v>0</v>
      </c>
      <c r="I324" s="9" t="str">
        <f t="shared" si="62"/>
        <v/>
      </c>
      <c r="J324" s="9" t="str">
        <f t="shared" si="63"/>
        <v/>
      </c>
      <c r="K324" s="9" t="str">
        <f t="shared" si="64"/>
        <v/>
      </c>
      <c r="L324" s="9" t="str">
        <f t="shared" si="65"/>
        <v/>
      </c>
      <c r="M324" s="9" t="str">
        <f t="shared" si="66"/>
        <v/>
      </c>
      <c r="N324" s="9" t="str">
        <f t="shared" si="67"/>
        <v/>
      </c>
      <c r="O324" s="9" t="str">
        <f t="shared" si="68"/>
        <v/>
      </c>
      <c r="P324" s="9" t="str">
        <f t="shared" si="69"/>
        <v/>
      </c>
      <c r="Q324" s="9" t="str" cm="1">
        <f t="array" ref="Q324">IF(D324&lt;&gt;"",IF(D324&lt;&gt;"GR",IF(AND(D324&gt;=40,H324&gt;=30),_xlfn.IFS(H324&gt;=$AD$11,"AA",H324&gt;=$AC$11,"BA",H324&gt;=$AB$11,"BB",H324&gt;=$AA$11,"CB",H324&gt;=$Z$11,"CC",H324&gt;=$Y$11,"DC",H324&gt;=50,"DD"),IF(H324&gt;=$W$9,"FD","FF")),P324),"")</f>
        <v/>
      </c>
      <c r="R324" s="9">
        <f t="shared" si="49"/>
        <v>0</v>
      </c>
    </row>
    <row r="325" spans="1:18" x14ac:dyDescent="0.35">
      <c r="A325" s="3">
        <v>324</v>
      </c>
      <c r="B325" s="3"/>
      <c r="C325" s="3"/>
      <c r="D325" s="3"/>
      <c r="E325" s="16">
        <f t="shared" si="48"/>
        <v>0</v>
      </c>
      <c r="F325" s="16">
        <f t="shared" si="48"/>
        <v>0</v>
      </c>
      <c r="G325" s="9">
        <f t="shared" si="60"/>
        <v>0</v>
      </c>
      <c r="H325" s="9">
        <f t="shared" si="61"/>
        <v>0</v>
      </c>
      <c r="I325" s="9" t="str">
        <f t="shared" si="62"/>
        <v/>
      </c>
      <c r="J325" s="9" t="str">
        <f t="shared" si="63"/>
        <v/>
      </c>
      <c r="K325" s="9" t="str">
        <f t="shared" si="64"/>
        <v/>
      </c>
      <c r="L325" s="9" t="str">
        <f t="shared" si="65"/>
        <v/>
      </c>
      <c r="M325" s="9" t="str">
        <f t="shared" si="66"/>
        <v/>
      </c>
      <c r="N325" s="9" t="str">
        <f t="shared" si="67"/>
        <v/>
      </c>
      <c r="O325" s="9" t="str">
        <f t="shared" si="68"/>
        <v/>
      </c>
      <c r="P325" s="9" t="str">
        <f t="shared" si="69"/>
        <v/>
      </c>
      <c r="Q325" s="9" t="str" cm="1">
        <f t="array" ref="Q325">IF(D325&lt;&gt;"",IF(D325&lt;&gt;"GR",IF(AND(D325&gt;=40,H325&gt;=30),_xlfn.IFS(H325&gt;=$AD$11,"AA",H325&gt;=$AC$11,"BA",H325&gt;=$AB$11,"BB",H325&gt;=$AA$11,"CB",H325&gt;=$Z$11,"CC",H325&gt;=$Y$11,"DC",H325&gt;=50,"DD"),IF(H325&gt;=$W$9,"FD","FF")),P325),"")</f>
        <v/>
      </c>
      <c r="R325" s="9">
        <f t="shared" si="49"/>
        <v>0</v>
      </c>
    </row>
    <row r="326" spans="1:18" x14ac:dyDescent="0.35">
      <c r="A326" s="3">
        <v>325</v>
      </c>
      <c r="B326" s="3"/>
      <c r="C326" s="3"/>
      <c r="D326" s="3"/>
      <c r="E326" s="16">
        <f t="shared" si="48"/>
        <v>0</v>
      </c>
      <c r="F326" s="16">
        <f t="shared" si="48"/>
        <v>0</v>
      </c>
      <c r="G326" s="9">
        <f t="shared" si="60"/>
        <v>0</v>
      </c>
      <c r="H326" s="9">
        <f t="shared" si="61"/>
        <v>0</v>
      </c>
      <c r="I326" s="9" t="str">
        <f t="shared" si="62"/>
        <v/>
      </c>
      <c r="J326" s="9" t="str">
        <f t="shared" si="63"/>
        <v/>
      </c>
      <c r="K326" s="9" t="str">
        <f t="shared" si="64"/>
        <v/>
      </c>
      <c r="L326" s="9" t="str">
        <f t="shared" si="65"/>
        <v/>
      </c>
      <c r="M326" s="9" t="str">
        <f t="shared" si="66"/>
        <v/>
      </c>
      <c r="N326" s="9" t="str">
        <f t="shared" si="67"/>
        <v/>
      </c>
      <c r="O326" s="9" t="str">
        <f t="shared" si="68"/>
        <v/>
      </c>
      <c r="P326" s="9" t="str">
        <f t="shared" si="69"/>
        <v/>
      </c>
      <c r="Q326" s="9" t="str" cm="1">
        <f t="array" ref="Q326">IF(D326&lt;&gt;"",IF(D326&lt;&gt;"GR",IF(AND(D326&gt;=40,H326&gt;=30),_xlfn.IFS(H326&gt;=$AD$11,"AA",H326&gt;=$AC$11,"BA",H326&gt;=$AB$11,"BB",H326&gt;=$AA$11,"CB",H326&gt;=$Z$11,"CC",H326&gt;=$Y$11,"DC",H326&gt;=50,"DD"),IF(H326&gt;=$W$9,"FD","FF")),P326),"")</f>
        <v/>
      </c>
      <c r="R326" s="9">
        <f t="shared" si="49"/>
        <v>0</v>
      </c>
    </row>
  </sheetData>
  <mergeCells count="10">
    <mergeCell ref="S8:U8"/>
    <mergeCell ref="S9:U9"/>
    <mergeCell ref="S10:U10"/>
    <mergeCell ref="S11:U11"/>
    <mergeCell ref="S4:U4"/>
    <mergeCell ref="AG4:AH4"/>
    <mergeCell ref="S5:U5"/>
    <mergeCell ref="AG5:AH5"/>
    <mergeCell ref="S6:U6"/>
    <mergeCell ref="AG6:A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8616-95BB-40E0-AD08-E80AD643672E}">
  <dimension ref="A1:T1000"/>
  <sheetViews>
    <sheetView tabSelected="1" workbookViewId="0">
      <selection activeCell="A4" sqref="A4"/>
    </sheetView>
  </sheetViews>
  <sheetFormatPr defaultRowHeight="14.5" x14ac:dyDescent="0.35"/>
  <cols>
    <col min="1" max="1" width="12.453125" customWidth="1"/>
    <col min="2" max="2" width="10.1796875" style="27" customWidth="1"/>
    <col min="3" max="3" width="4.453125" hidden="1" customWidth="1"/>
    <col min="4" max="4" width="3.90625" hidden="1" customWidth="1"/>
    <col min="5" max="5" width="6.6328125" hidden="1" customWidth="1"/>
    <col min="6" max="6" width="8" hidden="1" customWidth="1"/>
    <col min="7" max="7" width="9.90625" hidden="1" customWidth="1"/>
    <col min="8" max="8" width="10" hidden="1" customWidth="1"/>
    <col min="9" max="9" width="12.36328125" hidden="1" customWidth="1"/>
    <col min="10" max="10" width="15.453125" hidden="1" customWidth="1"/>
    <col min="11" max="11" width="6" hidden="1" customWidth="1"/>
    <col min="12" max="12" width="12.81640625" hidden="1" customWidth="1"/>
    <col min="13" max="13" width="11.453125" hidden="1" customWidth="1"/>
    <col min="14" max="14" width="11.36328125" hidden="1" customWidth="1"/>
    <col min="15" max="15" width="14.36328125" hidden="1" customWidth="1"/>
    <col min="16" max="16" width="10.81640625" hidden="1" customWidth="1"/>
    <col min="17" max="17" width="14.1796875" customWidth="1"/>
  </cols>
  <sheetData>
    <row r="1" spans="1:20" ht="131" thickBot="1" x14ac:dyDescent="0.4">
      <c r="A1" s="6" t="s">
        <v>66</v>
      </c>
      <c r="B1" s="25" t="s">
        <v>33</v>
      </c>
      <c r="C1" s="17" t="s">
        <v>46</v>
      </c>
      <c r="D1" s="17" t="s">
        <v>42</v>
      </c>
      <c r="E1" s="7" t="s">
        <v>45</v>
      </c>
      <c r="F1" s="7" t="s">
        <v>56</v>
      </c>
      <c r="G1" s="7" t="s">
        <v>63</v>
      </c>
      <c r="H1" s="7" t="s">
        <v>64</v>
      </c>
      <c r="I1" s="7" t="s">
        <v>47</v>
      </c>
      <c r="J1" s="7" t="s">
        <v>48</v>
      </c>
      <c r="K1" s="7" t="s">
        <v>49</v>
      </c>
      <c r="L1" s="7" t="s">
        <v>50</v>
      </c>
      <c r="M1" s="7" t="s">
        <v>51</v>
      </c>
      <c r="N1" s="7" t="s">
        <v>52</v>
      </c>
      <c r="O1" s="7" t="s">
        <v>53</v>
      </c>
      <c r="P1" s="7" t="s">
        <v>65</v>
      </c>
    </row>
    <row r="2" spans="1:20" ht="15" thickBot="1" x14ac:dyDescent="0.4">
      <c r="A2" s="30">
        <v>190301175</v>
      </c>
      <c r="B2" s="3">
        <v>65</v>
      </c>
      <c r="C2" s="9" t="e">
        <f>(#REF!*0.4)+(#REF!*0.6)</f>
        <v>#REF!</v>
      </c>
      <c r="D2" s="9" t="e">
        <f>IF(AND(#REF!&lt;&gt;"",#REF!&lt;&gt;"GR"),(#REF!*0.4)+(#REF!*0.6),C2)</f>
        <v>#REF!</v>
      </c>
      <c r="E2" s="9" t="e">
        <f>ROUND(C2,0)</f>
        <v>#REF!</v>
      </c>
      <c r="F2" s="9" t="e">
        <f>ROUND(D2,0)</f>
        <v>#REF!</v>
      </c>
      <c r="G2" s="9" t="e">
        <f>IF(AND(C2&gt;=50,#REF!&gt;=55),C2,"")</f>
        <v>#REF!</v>
      </c>
      <c r="H2" s="9" t="e">
        <f>IF(G2&lt;&gt;"",IF(_xlfn.RANK.EQ(G2,$I$2:$I$326,0)&lt;=ROUND(COUNTIFS($E$2:$E$326,"&gt;=50",$D$2:$D$326,"&gt;=55")/100*#REF!,0),"",C2),"")</f>
        <v>#REF!</v>
      </c>
      <c r="I2" s="9" t="e">
        <f>IF(H2&lt;&gt;"",IF(_xlfn.RANK.EQ(H2,$J$2:$J$326,0)&lt;=ROUND(COUNTIFS($E$2:$E$326,"&gt;=50",$D$2:$D$326,"&gt;=55")/100*#REF!,0),"",C2),"")</f>
        <v>#REF!</v>
      </c>
      <c r="J2" s="9" t="e">
        <f>IF(I2&lt;&gt;"",IF(_xlfn.RANK.EQ(I2,$K$2:$K$326,0)&lt;=ROUND(COUNTIFS($E$2:$E$326,"&gt;=50",$D$2:$D$326,"&gt;=55")/100*#REF!,0),"",C2),"")</f>
        <v>#REF!</v>
      </c>
      <c r="K2" s="9" t="e">
        <f>IF(J2&lt;&gt;"",IF(_xlfn.RANK.EQ(J2,$L$2:$L$326,0)&lt;=ROUND(COUNTIFS($E$2:$E$326,"&gt;=50",$D$2:$D$326,"&gt;=55")/100*#REF!,0),"",C2),"")</f>
        <v>#REF!</v>
      </c>
      <c r="L2" s="9" t="e">
        <f>IF(K2&lt;&gt;"",IF(_xlfn.RANK.EQ(K2,$M$2:$M$326,0)&lt;=ROUND(COUNTIFS($E$2:$E$326,"&gt;=50",$D$2:$D$326,"&gt;=55")/100*#REF!,0),"",C2),"")</f>
        <v>#REF!</v>
      </c>
      <c r="M2" s="9" t="e">
        <f>IF(L2&lt;&gt;"",IF(_xlfn.RANK.EQ(L2,$N$2:$N$326,0)&lt;=ROUND(COUNTIFS($E$2:$E$326,"&gt;=50",$D$2:$D$326,"&gt;=55")/100*#REF!,0),"",C2),"")</f>
        <v>#REF!</v>
      </c>
      <c r="N2" s="9" t="e" cm="1">
        <f t="array" ref="N2">IF(#REF!&lt;&gt;"",IF(_xlfn.BITOR(#REF!&lt;&gt;"GR",#REF!&lt;&gt;""),IF(AND(F2&gt;=50,#REF!&gt;=55),_xlfn.RANK.EQ(F2,$H$2:$H$1000,0),_xlfn.IFS(#REF!="FD",999,#REF!="FF",1000)),IF(AND(F2&gt;=50,#REF!&gt;=55),_xlfn.RANK.EQ(F2,$H$2:$H$326,0),_xlfn.IFS(#REF!="FD",999,#REF!="FF",1000))),"")</f>
        <v>#REF!</v>
      </c>
    </row>
    <row r="3" spans="1:20" ht="15" thickBot="1" x14ac:dyDescent="0.4">
      <c r="A3" s="30">
        <v>190301226</v>
      </c>
      <c r="B3" s="3">
        <v>60</v>
      </c>
      <c r="C3" s="9" t="e">
        <f>(#REF!*0.4)+(#REF!*0.6)</f>
        <v>#REF!</v>
      </c>
      <c r="D3" s="9" t="e">
        <f>IF(AND(#REF!&lt;&gt;"",#REF!&lt;&gt;"GR"),(#REF!*0.4)+(#REF!*0.6),C3)</f>
        <v>#REF!</v>
      </c>
      <c r="E3" s="9" t="e">
        <f t="shared" ref="E3:G66" si="0">ROUND(C3,0)</f>
        <v>#REF!</v>
      </c>
      <c r="F3" s="9" t="e">
        <f t="shared" ref="F3:H66" si="1">ROUND(D3,0)</f>
        <v>#REF!</v>
      </c>
      <c r="G3" s="9" t="e">
        <f>IF(AND(C3&gt;=50,#REF!&gt;=55),C3,"")</f>
        <v>#REF!</v>
      </c>
      <c r="H3" s="9" t="e">
        <f>IF(G3&lt;&gt;"",IF(_xlfn.RANK.EQ(G3,$I$2:$I$326,0)&lt;=ROUND(COUNTIFS($E$2:$E$326,"&gt;=50",$D$2:$D$326,"&gt;=55")/100*#REF!,0),"",C3),"")</f>
        <v>#REF!</v>
      </c>
      <c r="I3" s="9" t="e">
        <f>IF(H3&lt;&gt;"",IF(_xlfn.RANK.EQ(H3,$J$2:$J$326,0)&lt;=ROUND(COUNTIFS($E$2:$E$326,"&gt;=50",$D$2:$D$326,"&gt;=55")/100*#REF!,0),"",C3),"")</f>
        <v>#REF!</v>
      </c>
      <c r="J3" s="9" t="e">
        <f>IF(I3&lt;&gt;"",IF(_xlfn.RANK.EQ(I3,$K$2:$K$326,0)&lt;=ROUND(COUNTIFS($E$2:$E$326,"&gt;=50",$D$2:$D$326,"&gt;=55")/100*#REF!,0),"",C3),"")</f>
        <v>#REF!</v>
      </c>
      <c r="K3" s="9" t="e">
        <f>IF(J3&lt;&gt;"",IF(_xlfn.RANK.EQ(J3,$L$2:$L$326,0)&lt;=ROUND(COUNTIFS($E$2:$E$326,"&gt;=50",$D$2:$D$326,"&gt;=55")/100*#REF!,0),"",C3),"")</f>
        <v>#REF!</v>
      </c>
      <c r="L3" s="9" t="e">
        <f>IF(K3&lt;&gt;"",IF(_xlfn.RANK.EQ(K3,$M$2:$M$326,0)&lt;=ROUND(COUNTIFS($E$2:$E$326,"&gt;=50",$D$2:$D$326,"&gt;=55")/100*#REF!,0),"",C3),"")</f>
        <v>#REF!</v>
      </c>
      <c r="M3" s="9" t="e">
        <f>IF(L3&lt;&gt;"",IF(_xlfn.RANK.EQ(L3,$N$2:$N$326,0)&lt;=ROUND(COUNTIFS($E$2:$E$326,"&gt;=50",$D$2:$D$326,"&gt;=55")/100*#REF!,0),"",C3),"")</f>
        <v>#REF!</v>
      </c>
      <c r="N3" s="9" t="e" cm="1">
        <f t="array" ref="N3">IF(#REF!&lt;&gt;"",IF(_xlfn.BITOR(#REF!&lt;&gt;"GR",#REF!&lt;&gt;""),IF(AND(F3&gt;=50,#REF!&gt;=55),_xlfn.RANK.EQ(F3,$H$2:$H$1000,0),_xlfn.IFS(#REF!="FD",999,#REF!="FF",1000)),IF(AND(F3&gt;=50,#REF!&gt;=55),_xlfn.RANK.EQ(F3,$H$2:$H$326,0),_xlfn.IFS(#REF!="FD",999,#REF!="FF",1000))),"")</f>
        <v>#REF!</v>
      </c>
    </row>
    <row r="4" spans="1:20" ht="15" thickBot="1" x14ac:dyDescent="0.4">
      <c r="A4" s="30">
        <v>200301028</v>
      </c>
      <c r="B4" s="3">
        <v>55</v>
      </c>
      <c r="C4" s="9" t="e">
        <f>(#REF!*0.4)+(#REF!*0.6)</f>
        <v>#REF!</v>
      </c>
      <c r="D4" s="9" t="e">
        <f>IF(AND(#REF!&lt;&gt;"",#REF!&lt;&gt;"GR"),(#REF!*0.4)+(#REF!*0.6),C4)</f>
        <v>#REF!</v>
      </c>
      <c r="E4" s="9" t="e">
        <f t="shared" si="0"/>
        <v>#REF!</v>
      </c>
      <c r="F4" s="9" t="e">
        <f t="shared" si="1"/>
        <v>#REF!</v>
      </c>
      <c r="G4" s="9" t="e">
        <f>IF(AND(C4&gt;=50,#REF!&gt;=55),C4,"")</f>
        <v>#REF!</v>
      </c>
      <c r="H4" s="9" t="e">
        <f>IF(G4&lt;&gt;"",IF(_xlfn.RANK.EQ(G4,$I$2:$I$326,0)&lt;=ROUND(COUNTIFS($E$2:$E$326,"&gt;=50",$D$2:$D$326,"&gt;=55")/100*#REF!,0),"",C4),"")</f>
        <v>#REF!</v>
      </c>
      <c r="I4" s="9" t="e">
        <f>IF(H4&lt;&gt;"",IF(_xlfn.RANK.EQ(H4,$J$2:$J$326,0)&lt;=ROUND(COUNTIFS($E$2:$E$326,"&gt;=50",$D$2:$D$326,"&gt;=55")/100*#REF!,0),"",C4),"")</f>
        <v>#REF!</v>
      </c>
      <c r="J4" s="9" t="e">
        <f>IF(I4&lt;&gt;"",IF(_xlfn.RANK.EQ(I4,$K$2:$K$326,0)&lt;=ROUND(COUNTIFS($E$2:$E$326,"&gt;=50",$D$2:$D$326,"&gt;=55")/100*#REF!,0),"",C4),"")</f>
        <v>#REF!</v>
      </c>
      <c r="K4" s="9" t="e">
        <f>IF(J4&lt;&gt;"",IF(_xlfn.RANK.EQ(J4,$L$2:$L$326,0)&lt;=ROUND(COUNTIFS($E$2:$E$326,"&gt;=50",$D$2:$D$326,"&gt;=55")/100*#REF!,0),"",C4),"")</f>
        <v>#REF!</v>
      </c>
      <c r="L4" s="9" t="e">
        <f>IF(K4&lt;&gt;"",IF(_xlfn.RANK.EQ(K4,$M$2:$M$326,0)&lt;=ROUND(COUNTIFS($E$2:$E$326,"&gt;=50",$D$2:$D$326,"&gt;=55")/100*#REF!,0),"",C4),"")</f>
        <v>#REF!</v>
      </c>
      <c r="M4" s="9" t="e">
        <f>IF(L4&lt;&gt;"",IF(_xlfn.RANK.EQ(L4,$N$2:$N$326,0)&lt;=ROUND(COUNTIFS($E$2:$E$326,"&gt;=50",$D$2:$D$326,"&gt;=55")/100*#REF!,0),"",C4),"")</f>
        <v>#REF!</v>
      </c>
      <c r="N4" s="9" t="e" cm="1">
        <f t="array" ref="N4">IF(#REF!&lt;&gt;"",IF(_xlfn.BITOR(#REF!&lt;&gt;"GR",#REF!&lt;&gt;""),IF(AND(F4&gt;=50,#REF!&gt;=55),_xlfn.RANK.EQ(F4,$H$2:$H$1000,0),_xlfn.IFS(#REF!="FD",999,#REF!="FF",1000)),IF(AND(F4&gt;=50,#REF!&gt;=55),_xlfn.RANK.EQ(F4,$H$2:$H$326,0),_xlfn.IFS(#REF!="FD",999,#REF!="FF",1000))),"")</f>
        <v>#REF!</v>
      </c>
    </row>
    <row r="5" spans="1:20" ht="15" thickBot="1" x14ac:dyDescent="0.4">
      <c r="A5" s="30">
        <v>210301004</v>
      </c>
      <c r="B5" s="3">
        <v>55</v>
      </c>
      <c r="C5" s="9" t="e">
        <f>(#REF!*0.4)+(#REF!*0.6)</f>
        <v>#REF!</v>
      </c>
      <c r="D5" s="9" t="e">
        <f>IF(AND(#REF!&lt;&gt;"",#REF!&lt;&gt;"GR"),(#REF!*0.4)+(#REF!*0.6),C5)</f>
        <v>#REF!</v>
      </c>
      <c r="E5" s="9" t="e">
        <f t="shared" si="0"/>
        <v>#REF!</v>
      </c>
      <c r="F5" s="9" t="e">
        <f t="shared" si="1"/>
        <v>#REF!</v>
      </c>
      <c r="G5" s="9" t="e">
        <f>IF(AND(C5&gt;=50,#REF!&gt;=55),C5,"")</f>
        <v>#REF!</v>
      </c>
      <c r="H5" s="9" t="e">
        <f>IF(G5&lt;&gt;"",IF(_xlfn.RANK.EQ(G5,$I$2:$I$326,0)&lt;=ROUND(COUNTIFS($E$2:$E$326,"&gt;=50",$D$2:$D$326,"&gt;=55")/100*#REF!,0),"",C5),"")</f>
        <v>#REF!</v>
      </c>
      <c r="I5" s="9" t="e">
        <f>IF(H5&lt;&gt;"",IF(_xlfn.RANK.EQ(H5,$J$2:$J$326,0)&lt;=ROUND(COUNTIFS($E$2:$E$326,"&gt;=50",$D$2:$D$326,"&gt;=55")/100*#REF!,0),"",C5),"")</f>
        <v>#REF!</v>
      </c>
      <c r="J5" s="9" t="e">
        <f>IF(I5&lt;&gt;"",IF(_xlfn.RANK.EQ(I5,$K$2:$K$326,0)&lt;=ROUND(COUNTIFS($E$2:$E$326,"&gt;=50",$D$2:$D$326,"&gt;=55")/100*#REF!,0),"",C5),"")</f>
        <v>#REF!</v>
      </c>
      <c r="K5" s="9" t="e">
        <f>IF(J5&lt;&gt;"",IF(_xlfn.RANK.EQ(J5,$L$2:$L$326,0)&lt;=ROUND(COUNTIFS($E$2:$E$326,"&gt;=50",$D$2:$D$326,"&gt;=55")/100*#REF!,0),"",C5),"")</f>
        <v>#REF!</v>
      </c>
      <c r="L5" s="9" t="e">
        <f>IF(K5&lt;&gt;"",IF(_xlfn.RANK.EQ(K5,$M$2:$M$326,0)&lt;=ROUND(COUNTIFS($E$2:$E$326,"&gt;=50",$D$2:$D$326,"&gt;=55")/100*#REF!,0),"",C5),"")</f>
        <v>#REF!</v>
      </c>
      <c r="M5" s="9" t="e">
        <f>IF(L5&lt;&gt;"",IF(_xlfn.RANK.EQ(L5,$N$2:$N$326,0)&lt;=ROUND(COUNTIFS($E$2:$E$326,"&gt;=50",$D$2:$D$326,"&gt;=55")/100*#REF!,0),"",C5),"")</f>
        <v>#REF!</v>
      </c>
      <c r="N5" s="9" t="e" cm="1">
        <f t="array" ref="N5">IF(#REF!&lt;&gt;"",IF(_xlfn.BITOR(#REF!&lt;&gt;"GR",#REF!&lt;&gt;""),IF(AND(F5&gt;=50,#REF!&gt;=55),_xlfn.RANK.EQ(F5,$H$2:$H$1000,0),_xlfn.IFS(#REF!="FD",999,#REF!="FF",1000)),IF(AND(F5&gt;=50,#REF!&gt;=55),_xlfn.RANK.EQ(F5,$H$2:$H$326,0),_xlfn.IFS(#REF!="FD",999,#REF!="FF",1000))),"")</f>
        <v>#REF!</v>
      </c>
    </row>
    <row r="6" spans="1:20" ht="15" thickBot="1" x14ac:dyDescent="0.4">
      <c r="A6" s="30">
        <v>210301036</v>
      </c>
      <c r="B6" s="3">
        <v>60</v>
      </c>
      <c r="C6" s="16" t="e">
        <f>IF(_xlfn.BITOR(#REF!="GR",#REF!=""),0,#REF!)</f>
        <v>#REF!</v>
      </c>
      <c r="D6" s="16" t="e">
        <f>IF(_xlfn.BITOR(#REF!="",#REF!="GR"),0,#REF!)</f>
        <v>#REF!</v>
      </c>
      <c r="E6" s="9" t="e">
        <f t="shared" ref="E6:E65" si="2">(C6*0.4)+(D6*0.6)</f>
        <v>#REF!</v>
      </c>
      <c r="F6" s="9" t="e">
        <f>IF(AND(B2&lt;&gt;"",B2&lt;&gt;"GR"),(C6*0.4)+(B2*0.6),E6)</f>
        <v>#REF!</v>
      </c>
      <c r="G6" s="9" t="e">
        <f t="shared" si="0"/>
        <v>#REF!</v>
      </c>
      <c r="H6" s="9" t="e">
        <f t="shared" si="1"/>
        <v>#REF!</v>
      </c>
      <c r="I6" s="9" t="e">
        <f t="shared" ref="I6:I66" si="3">IF(AND(E6&gt;=50,D6&gt;=55),E6,"")</f>
        <v>#REF!</v>
      </c>
      <c r="J6" s="9" t="e">
        <f>IF(I6&lt;&gt;"",IF(_xlfn.RANK.EQ(I6,$I$2:$I$326,0)&lt;=ROUND(COUNTIFS($E$2:$E$326,"&gt;=50",$D$2:$D$326,"&gt;=55")/100*#REF!,0),"",E6),"")</f>
        <v>#REF!</v>
      </c>
      <c r="K6" s="9" t="e">
        <f>IF(J6&lt;&gt;"",IF(_xlfn.RANK.EQ(J6,$J$2:$J$326,0)&lt;=ROUND(COUNTIFS($E$2:$E$326,"&gt;=50",$D$2:$D$326,"&gt;=55")/100*#REF!,0),"",E6),"")</f>
        <v>#REF!</v>
      </c>
      <c r="L6" s="9" t="e">
        <f>IF(K6&lt;&gt;"",IF(_xlfn.RANK.EQ(K6,$K$2:$K$326,0)&lt;=ROUND(COUNTIFS($E$2:$E$326,"&gt;=50",$D$2:$D$326,"&gt;=55")/100*#REF!,0),"",E6),"")</f>
        <v>#REF!</v>
      </c>
      <c r="M6" s="9" t="e">
        <f>IF(L6&lt;&gt;"",IF(_xlfn.RANK.EQ(L6,$L$2:$L$326,0)&lt;=ROUND(COUNTIFS($E$2:$E$326,"&gt;=50",$D$2:$D$326,"&gt;=55")/100*#REF!,0),"",E6),"")</f>
        <v>#REF!</v>
      </c>
      <c r="N6" s="9" t="e">
        <f>IF(M6&lt;&gt;"",IF(_xlfn.RANK.EQ(M6,$M$2:$M$326,0)&lt;=ROUND(COUNTIFS($E$2:$E$326,"&gt;=50",$D$2:$D$326,"&gt;=55")/100*#REF!,0),"",E6),"")</f>
        <v>#REF!</v>
      </c>
      <c r="O6" s="9" t="e">
        <f>IF(N6&lt;&gt;"",IF(_xlfn.RANK.EQ(N6,$N$2:$N$326,0)&lt;=ROUND(COUNTIFS($E$2:$E$326,"&gt;=50",$D$2:$D$326,"&gt;=55")/100*#REF!,0),"",E6),"")</f>
        <v>#REF!</v>
      </c>
      <c r="P6" s="9" t="e" cm="1">
        <f t="array" ref="P6">IF(A2&lt;&gt;"",IF(_xlfn.BITOR(B2&lt;&gt;"GR",B2&lt;&gt;""),IF(AND(H6&gt;=50,B2&gt;=55),_xlfn.RANK.EQ(H6,$H$2:$H$1000,0),_xlfn.IFS(#REF!="FD",999,#REF!="FF",1000)),IF(AND(H6&gt;=50,D6&gt;=55),_xlfn.RANK.EQ(H6,$H$2:$H$326,0),_xlfn.IFS(#REF!="FD",999,#REF!="FF",1000))),"")</f>
        <v>#REF!</v>
      </c>
    </row>
    <row r="7" spans="1:20" ht="15" thickBot="1" x14ac:dyDescent="0.4">
      <c r="A7" s="30">
        <v>210301101</v>
      </c>
      <c r="B7" s="3">
        <v>67</v>
      </c>
      <c r="C7" s="16" t="e">
        <f>IF(_xlfn.BITOR(#REF!="GR",#REF!=""),0,#REF!)</f>
        <v>#REF!</v>
      </c>
      <c r="D7" s="16" t="e">
        <f>IF(_xlfn.BITOR(#REF!="",#REF!="GR"),0,#REF!)</f>
        <v>#REF!</v>
      </c>
      <c r="E7" s="9" t="e">
        <f t="shared" si="2"/>
        <v>#REF!</v>
      </c>
      <c r="F7" s="9" t="e">
        <f>IF(AND(B3&lt;&gt;"",B3&lt;&gt;"GR"),(C7*0.4)+(B3*0.6),E7)</f>
        <v>#REF!</v>
      </c>
      <c r="G7" s="9" t="e">
        <f t="shared" si="0"/>
        <v>#REF!</v>
      </c>
      <c r="H7" s="9" t="e">
        <f t="shared" si="1"/>
        <v>#REF!</v>
      </c>
      <c r="I7" s="9" t="e">
        <f t="shared" si="3"/>
        <v>#REF!</v>
      </c>
      <c r="J7" s="9" t="e">
        <f>IF(I7&lt;&gt;"",IF(_xlfn.RANK.EQ(I7,$I$2:$I$326,0)&lt;=ROUND(COUNTIFS($E$2:$E$326,"&gt;=50",$D$2:$D$326,"&gt;=55")/100*#REF!,0),"",E7),"")</f>
        <v>#REF!</v>
      </c>
      <c r="K7" s="9" t="e">
        <f>IF(J7&lt;&gt;"",IF(_xlfn.RANK.EQ(J7,$J$2:$J$326,0)&lt;=ROUND(COUNTIFS($E$2:$E$326,"&gt;=50",$D$2:$D$326,"&gt;=55")/100*#REF!,0),"",E7),"")</f>
        <v>#REF!</v>
      </c>
      <c r="L7" s="9" t="e">
        <f>IF(K7&lt;&gt;"",IF(_xlfn.RANK.EQ(K7,$K$2:$K$326,0)&lt;=ROUND(COUNTIFS($E$2:$E$326,"&gt;=50",$D$2:$D$326,"&gt;=55")/100*#REF!,0),"",E7),"")</f>
        <v>#REF!</v>
      </c>
      <c r="M7" s="9" t="e">
        <f>IF(L7&lt;&gt;"",IF(_xlfn.RANK.EQ(L7,$L$2:$L$326,0)&lt;=ROUND(COUNTIFS($E$2:$E$326,"&gt;=50",$D$2:$D$326,"&gt;=55")/100*#REF!,0),"",E7),"")</f>
        <v>#REF!</v>
      </c>
      <c r="N7" s="9" t="e">
        <f>IF(M7&lt;&gt;"",IF(_xlfn.RANK.EQ(M7,$M$2:$M$326,0)&lt;=ROUND(COUNTIFS($E$2:$E$326,"&gt;=50",$D$2:$D$326,"&gt;=55")/100*#REF!,0),"",E7),"")</f>
        <v>#REF!</v>
      </c>
      <c r="O7" s="9" t="e">
        <f>IF(N7&lt;&gt;"",IF(_xlfn.RANK.EQ(N7,$N$2:$N$326,0)&lt;=ROUND(COUNTIFS($E$2:$E$326,"&gt;=50",$D$2:$D$326,"&gt;=55")/100*#REF!,0),"",E7),"")</f>
        <v>#REF!</v>
      </c>
      <c r="P7" s="9" t="e" cm="1">
        <f t="array" ref="P7">IF(A3&lt;&gt;"",IF(_xlfn.BITOR(B3&lt;&gt;"GR",B3&lt;&gt;""),IF(AND(H7&gt;=50,B3&gt;=55),_xlfn.RANK.EQ(H7,$H$2:$H$1000,0),_xlfn.IFS(#REF!="FD",999,#REF!="FF",1000)),IF(AND(H7&gt;=50,D7&gt;=55),_xlfn.RANK.EQ(H7,$H$2:$H$326,0),_xlfn.IFS(#REF!="FD",999,#REF!="FF",1000))),"")</f>
        <v>#REF!</v>
      </c>
    </row>
    <row r="8" spans="1:20" ht="15" thickBot="1" x14ac:dyDescent="0.4">
      <c r="A8" s="30">
        <v>210301130</v>
      </c>
      <c r="B8" s="3">
        <v>65</v>
      </c>
      <c r="C8" s="16" t="e">
        <f>IF(_xlfn.BITOR(#REF!="GR",#REF!=""),0,#REF!)</f>
        <v>#REF!</v>
      </c>
      <c r="D8" s="16" t="e">
        <f>IF(_xlfn.BITOR(#REF!="",#REF!="GR"),0,#REF!)</f>
        <v>#REF!</v>
      </c>
      <c r="E8" s="9" t="e">
        <f t="shared" si="2"/>
        <v>#REF!</v>
      </c>
      <c r="F8" s="9" t="e">
        <f>IF(AND(#REF!&lt;&gt;"",#REF!&lt;&gt;"GR"),(C8*0.4)+(#REF!*0.6),E8)</f>
        <v>#REF!</v>
      </c>
      <c r="G8" s="9" t="e">
        <f t="shared" si="0"/>
        <v>#REF!</v>
      </c>
      <c r="H8" s="9" t="e">
        <f t="shared" si="1"/>
        <v>#REF!</v>
      </c>
      <c r="I8" s="9" t="e">
        <f t="shared" si="3"/>
        <v>#REF!</v>
      </c>
      <c r="J8" s="9" t="e">
        <f>IF(I8&lt;&gt;"",IF(_xlfn.RANK.EQ(I8,$I$2:$I$326,0)&lt;=ROUND(COUNTIFS($E$2:$E$326,"&gt;=50",$D$2:$D$326,"&gt;=55")/100*#REF!,0),"",E8),"")</f>
        <v>#REF!</v>
      </c>
      <c r="K8" s="9" t="e">
        <f>IF(J8&lt;&gt;"",IF(_xlfn.RANK.EQ(J8,$J$2:$J$326,0)&lt;=ROUND(COUNTIFS($E$2:$E$326,"&gt;=50",$D$2:$D$326,"&gt;=55")/100*#REF!,0),"",E8),"")</f>
        <v>#REF!</v>
      </c>
      <c r="L8" s="9" t="e">
        <f>IF(K8&lt;&gt;"",IF(_xlfn.RANK.EQ(K8,$K$2:$K$326,0)&lt;=ROUND(COUNTIFS($E$2:$E$326,"&gt;=50",$D$2:$D$326,"&gt;=55")/100*#REF!,0),"",E8),"")</f>
        <v>#REF!</v>
      </c>
      <c r="M8" s="9" t="e">
        <f>IF(L8&lt;&gt;"",IF(_xlfn.RANK.EQ(L8,$L$2:$L$326,0)&lt;=ROUND(COUNTIFS($E$2:$E$326,"&gt;=50",$D$2:$D$326,"&gt;=55")/100*#REF!,0),"",E8),"")</f>
        <v>#REF!</v>
      </c>
      <c r="N8" s="9" t="e">
        <f>IF(M8&lt;&gt;"",IF(_xlfn.RANK.EQ(M8,$M$2:$M$326,0)&lt;=ROUND(COUNTIFS($E$2:$E$326,"&gt;=50",$D$2:$D$326,"&gt;=55")/100*#REF!,0),"",E8),"")</f>
        <v>#REF!</v>
      </c>
      <c r="O8" s="9" t="e">
        <f>IF(N8&lt;&gt;"",IF(_xlfn.RANK.EQ(N8,$N$2:$N$326,0)&lt;=ROUND(COUNTIFS($E$2:$E$326,"&gt;=50",$D$2:$D$326,"&gt;=55")/100*#REF!,0),"",E8),"")</f>
        <v>#REF!</v>
      </c>
      <c r="P8" s="9" t="e" cm="1">
        <f t="array" ref="P8">IF(#REF!&lt;&gt;"",IF(_xlfn.BITOR(#REF!&lt;&gt;"GR",#REF!&lt;&gt;""),IF(AND(H8&gt;=50,#REF!&gt;=55),_xlfn.RANK.EQ(H8,$H$2:$H$1000,0),_xlfn.IFS(#REF!="FD",999,#REF!="FF",1000)),IF(AND(H8&gt;=50,D8&gt;=55),_xlfn.RANK.EQ(H8,$H$2:$H$326,0),_xlfn.IFS(#REF!="FD",999,#REF!="FF",1000))),"")</f>
        <v>#REF!</v>
      </c>
    </row>
    <row r="9" spans="1:20" ht="15" thickBot="1" x14ac:dyDescent="0.4">
      <c r="A9" s="30">
        <v>210301168</v>
      </c>
      <c r="B9" s="3">
        <v>65</v>
      </c>
      <c r="C9" s="16" t="e">
        <f>IF(_xlfn.BITOR(#REF!="GR",#REF!=""),0,#REF!)</f>
        <v>#REF!</v>
      </c>
      <c r="D9" s="16" t="e">
        <f>IF(_xlfn.BITOR(#REF!="",#REF!="GR"),0,#REF!)</f>
        <v>#REF!</v>
      </c>
      <c r="E9" s="9" t="e">
        <f t="shared" si="2"/>
        <v>#REF!</v>
      </c>
      <c r="F9" s="9" t="e">
        <f>IF(AND(B4&lt;&gt;"",B4&lt;&gt;"GR"),(C9*0.4)+(B4*0.6),E9)</f>
        <v>#REF!</v>
      </c>
      <c r="G9" s="9" t="e">
        <f t="shared" si="0"/>
        <v>#REF!</v>
      </c>
      <c r="H9" s="9" t="e">
        <f t="shared" si="1"/>
        <v>#REF!</v>
      </c>
      <c r="I9" s="9" t="e">
        <f t="shared" si="3"/>
        <v>#REF!</v>
      </c>
      <c r="J9" s="9" t="e">
        <f>IF(I9&lt;&gt;"",IF(_xlfn.RANK.EQ(I9,$I$2:$I$326,0)&lt;=ROUND(COUNTIFS($E$2:$E$326,"&gt;=50",$D$2:$D$326,"&gt;=55")/100*#REF!,0),"",E9),"")</f>
        <v>#REF!</v>
      </c>
      <c r="K9" s="9" t="e">
        <f>IF(J9&lt;&gt;"",IF(_xlfn.RANK.EQ(J9,$J$2:$J$326,0)&lt;=ROUND(COUNTIFS($E$2:$E$326,"&gt;=50",$D$2:$D$326,"&gt;=55")/100*#REF!,0),"",E9),"")</f>
        <v>#REF!</v>
      </c>
      <c r="L9" s="9" t="e">
        <f>IF(K9&lt;&gt;"",IF(_xlfn.RANK.EQ(K9,$K$2:$K$326,0)&lt;=ROUND(COUNTIFS($E$2:$E$326,"&gt;=50",$D$2:$D$326,"&gt;=55")/100*#REF!,0),"",E9),"")</f>
        <v>#REF!</v>
      </c>
      <c r="M9" s="9" t="e">
        <f>IF(L9&lt;&gt;"",IF(_xlfn.RANK.EQ(L9,$L$2:$L$326,0)&lt;=ROUND(COUNTIFS($E$2:$E$326,"&gt;=50",$D$2:$D$326,"&gt;=55")/100*#REF!,0),"",E9),"")</f>
        <v>#REF!</v>
      </c>
      <c r="N9" s="9" t="e">
        <f>IF(M9&lt;&gt;"",IF(_xlfn.RANK.EQ(M9,$M$2:$M$326,0)&lt;=ROUND(COUNTIFS($E$2:$E$326,"&gt;=50",$D$2:$D$326,"&gt;=55")/100*#REF!,0),"",E9),"")</f>
        <v>#REF!</v>
      </c>
      <c r="O9" s="9" t="e">
        <f>IF(N9&lt;&gt;"",IF(_xlfn.RANK.EQ(N9,$N$2:$N$326,0)&lt;=ROUND(COUNTIFS($E$2:$E$326,"&gt;=50",$D$2:$D$326,"&gt;=55")/100*#REF!,0),"",E9),"")</f>
        <v>#REF!</v>
      </c>
      <c r="P9" s="9" t="e" cm="1">
        <f t="array" ref="P9">IF(A4&lt;&gt;"",IF(_xlfn.BITOR(B4&lt;&gt;"GR",B4&lt;&gt;""),IF(AND(H9&gt;=50,B4&gt;=55),_xlfn.RANK.EQ(H9,$H$2:$H$1000,0),_xlfn.IFS(#REF!="FD",999,#REF!="FF",1000)),IF(AND(H9&gt;=50,D9&gt;=55),_xlfn.RANK.EQ(H9,$H$2:$H$326,0),_xlfn.IFS(#REF!="FD",999,#REF!="FF",1000))),"")</f>
        <v>#REF!</v>
      </c>
    </row>
    <row r="10" spans="1:20" ht="15" thickBot="1" x14ac:dyDescent="0.4">
      <c r="A10" s="30">
        <v>210301223</v>
      </c>
      <c r="B10" s="3">
        <v>65</v>
      </c>
      <c r="C10" s="16" t="e">
        <f>IF(_xlfn.BITOR(#REF!="GR",#REF!=""),0,#REF!)</f>
        <v>#REF!</v>
      </c>
      <c r="D10" s="16" t="e">
        <f>IF(_xlfn.BITOR(#REF!="",#REF!="GR"),0,#REF!)</f>
        <v>#REF!</v>
      </c>
      <c r="E10" s="9" t="e">
        <f t="shared" si="2"/>
        <v>#REF!</v>
      </c>
      <c r="F10" s="9" t="e">
        <f>IF(AND(#REF!&lt;&gt;"",#REF!&lt;&gt;"GR"),(C10*0.4)+(#REF!*0.6),E10)</f>
        <v>#REF!</v>
      </c>
      <c r="G10" s="9" t="e">
        <f t="shared" si="0"/>
        <v>#REF!</v>
      </c>
      <c r="H10" s="9" t="e">
        <f t="shared" si="1"/>
        <v>#REF!</v>
      </c>
      <c r="I10" s="9" t="e">
        <f t="shared" si="3"/>
        <v>#REF!</v>
      </c>
      <c r="J10" s="9" t="e">
        <f>IF(I10&lt;&gt;"",IF(_xlfn.RANK.EQ(I10,$I$2:$I$326,0)&lt;=ROUND(COUNTIFS($E$2:$E$326,"&gt;=50",$D$2:$D$326,"&gt;=55")/100*#REF!,0),"",E10),"")</f>
        <v>#REF!</v>
      </c>
      <c r="K10" s="9" t="e">
        <f>IF(J10&lt;&gt;"",IF(_xlfn.RANK.EQ(J10,$J$2:$J$326,0)&lt;=ROUND(COUNTIFS($E$2:$E$326,"&gt;=50",$D$2:$D$326,"&gt;=55")/100*#REF!,0),"",E10),"")</f>
        <v>#REF!</v>
      </c>
      <c r="L10" s="9" t="e">
        <f>IF(K10&lt;&gt;"",IF(_xlfn.RANK.EQ(K10,$K$2:$K$326,0)&lt;=ROUND(COUNTIFS($E$2:$E$326,"&gt;=50",$D$2:$D$326,"&gt;=55")/100*#REF!,0),"",E10),"")</f>
        <v>#REF!</v>
      </c>
      <c r="M10" s="9" t="e">
        <f>IF(L10&lt;&gt;"",IF(_xlfn.RANK.EQ(L10,$L$2:$L$326,0)&lt;=ROUND(COUNTIFS($E$2:$E$326,"&gt;=50",$D$2:$D$326,"&gt;=55")/100*#REF!,0),"",E10),"")</f>
        <v>#REF!</v>
      </c>
      <c r="N10" s="9" t="e">
        <f>IF(M10&lt;&gt;"",IF(_xlfn.RANK.EQ(M10,$M$2:$M$326,0)&lt;=ROUND(COUNTIFS($E$2:$E$326,"&gt;=50",$D$2:$D$326,"&gt;=55")/100*#REF!,0),"",E10),"")</f>
        <v>#REF!</v>
      </c>
      <c r="O10" s="9" t="e">
        <f>IF(N10&lt;&gt;"",IF(_xlfn.RANK.EQ(N10,$N$2:$N$326,0)&lt;=ROUND(COUNTIFS($E$2:$E$326,"&gt;=50",$D$2:$D$326,"&gt;=55")/100*#REF!,0),"",E10),"")</f>
        <v>#REF!</v>
      </c>
      <c r="P10" s="9" t="e" cm="1">
        <f t="array" ref="P10">IF(#REF!&lt;&gt;"",IF(_xlfn.BITOR(#REF!&lt;&gt;"GR",#REF!&lt;&gt;""),IF(AND(H10&gt;=50,#REF!&gt;=55),_xlfn.RANK.EQ(H10,$H$2:$H$1000,0),_xlfn.IFS(#REF!="FD",999,#REF!="FF",1000)),IF(AND(H10&gt;=50,D10&gt;=55),_xlfn.RANK.EQ(H10,$H$2:$H$326,0),_xlfn.IFS(#REF!="FD",999,#REF!="FF",1000))),"")</f>
        <v>#REF!</v>
      </c>
    </row>
    <row r="11" spans="1:20" ht="15" thickBot="1" x14ac:dyDescent="0.4">
      <c r="A11" s="30">
        <v>210301267</v>
      </c>
      <c r="B11" s="3">
        <v>70</v>
      </c>
      <c r="C11" s="16" t="e">
        <f>IF(_xlfn.BITOR(#REF!="GR",#REF!=""),0,#REF!)</f>
        <v>#REF!</v>
      </c>
      <c r="D11" s="16" t="e">
        <f>IF(_xlfn.BITOR(#REF!="",#REF!="GR"),0,#REF!)</f>
        <v>#REF!</v>
      </c>
      <c r="E11" s="9" t="e">
        <f t="shared" si="2"/>
        <v>#REF!</v>
      </c>
      <c r="F11" s="9" t="e">
        <f>IF(AND(#REF!&lt;&gt;"",#REF!&lt;&gt;"GR"),(C11*0.4)+(#REF!*0.6),E11)</f>
        <v>#REF!</v>
      </c>
      <c r="G11" s="9" t="e">
        <f t="shared" si="0"/>
        <v>#REF!</v>
      </c>
      <c r="H11" s="9" t="e">
        <f t="shared" si="1"/>
        <v>#REF!</v>
      </c>
      <c r="I11" s="9" t="e">
        <f t="shared" si="3"/>
        <v>#REF!</v>
      </c>
      <c r="J11" s="9" t="e">
        <f>IF(I11&lt;&gt;"",IF(_xlfn.RANK.EQ(I11,$I$2:$I$326,0)&lt;=ROUND(COUNTIFS($E$2:$E$326,"&gt;=50",$D$2:$D$326,"&gt;=55")/100*#REF!,0),"",E11),"")</f>
        <v>#REF!</v>
      </c>
      <c r="K11" s="9" t="e">
        <f>IF(J11&lt;&gt;"",IF(_xlfn.RANK.EQ(J11,$J$2:$J$326,0)&lt;=ROUND(COUNTIFS($E$2:$E$326,"&gt;=50",$D$2:$D$326,"&gt;=55")/100*#REF!,0),"",E11),"")</f>
        <v>#REF!</v>
      </c>
      <c r="L11" s="9" t="e">
        <f>IF(K11&lt;&gt;"",IF(_xlfn.RANK.EQ(K11,$K$2:$K$326,0)&lt;=ROUND(COUNTIFS($E$2:$E$326,"&gt;=50",$D$2:$D$326,"&gt;=55")/100*#REF!,0),"",E11),"")</f>
        <v>#REF!</v>
      </c>
      <c r="M11" s="9" t="e">
        <f>IF(L11&lt;&gt;"",IF(_xlfn.RANK.EQ(L11,$L$2:$L$326,0)&lt;=ROUND(COUNTIFS($E$2:$E$326,"&gt;=50",$D$2:$D$326,"&gt;=55")/100*#REF!,0),"",E11),"")</f>
        <v>#REF!</v>
      </c>
      <c r="N11" s="9" t="e">
        <f>IF(M11&lt;&gt;"",IF(_xlfn.RANK.EQ(M11,$M$2:$M$326,0)&lt;=ROUND(COUNTIFS($E$2:$E$326,"&gt;=50",$D$2:$D$326,"&gt;=55")/100*#REF!,0),"",E11),"")</f>
        <v>#REF!</v>
      </c>
      <c r="O11" s="9" t="e">
        <f>IF(N11&lt;&gt;"",IF(_xlfn.RANK.EQ(N11,$N$2:$N$326,0)&lt;=ROUND(COUNTIFS($E$2:$E$326,"&gt;=50",$D$2:$D$326,"&gt;=55")/100*#REF!,0),"",E11),"")</f>
        <v>#REF!</v>
      </c>
      <c r="P11" s="9" t="e" cm="1">
        <f t="array" ref="P11">IF(#REF!&lt;&gt;"",IF(_xlfn.BITOR(#REF!&lt;&gt;"GR",#REF!&lt;&gt;""),IF(AND(H11&gt;=50,#REF!&gt;=55),_xlfn.RANK.EQ(H11,$H$2:$H$1000,0),_xlfn.IFS(#REF!="FD",999,#REF!="FF",1000)),IF(AND(H11&gt;=50,D11&gt;=55),_xlfn.RANK.EQ(H11,$H$2:$H$326,0),_xlfn.IFS(#REF!="FD",999,#REF!="FF",1000))),"")</f>
        <v>#REF!</v>
      </c>
    </row>
    <row r="12" spans="1:20" x14ac:dyDescent="0.35">
      <c r="A12" s="29"/>
      <c r="B12" s="3"/>
      <c r="C12" s="16" t="e">
        <f>IF(_xlfn.BITOR(#REF!="GR",#REF!=""),0,#REF!)</f>
        <v>#REF!</v>
      </c>
      <c r="D12" s="16" t="e">
        <f>IF(_xlfn.BITOR(#REF!="",#REF!="GR"),0,#REF!)</f>
        <v>#REF!</v>
      </c>
      <c r="E12" s="9" t="e">
        <f t="shared" si="2"/>
        <v>#REF!</v>
      </c>
      <c r="F12" s="9" t="e">
        <f>IF(AND(#REF!&lt;&gt;"",#REF!&lt;&gt;"GR"),(C12*0.4)+(#REF!*0.6),E12)</f>
        <v>#REF!</v>
      </c>
      <c r="G12" s="9" t="e">
        <f t="shared" si="0"/>
        <v>#REF!</v>
      </c>
      <c r="H12" s="9" t="e">
        <f t="shared" si="1"/>
        <v>#REF!</v>
      </c>
      <c r="I12" s="9" t="e">
        <f t="shared" si="3"/>
        <v>#REF!</v>
      </c>
      <c r="J12" s="9" t="e">
        <f>IF(I12&lt;&gt;"",IF(_xlfn.RANK.EQ(I12,$I$2:$I$326,0)&lt;=ROUND(COUNTIFS($E$2:$E$326,"&gt;=50",$D$2:$D$326,"&gt;=55")/100*#REF!,0),"",E12),"")</f>
        <v>#REF!</v>
      </c>
      <c r="K12" s="9" t="e">
        <f>IF(J12&lt;&gt;"",IF(_xlfn.RANK.EQ(J12,$J$2:$J$326,0)&lt;=ROUND(COUNTIFS($E$2:$E$326,"&gt;=50",$D$2:$D$326,"&gt;=55")/100*#REF!,0),"",E12),"")</f>
        <v>#REF!</v>
      </c>
      <c r="L12" s="9" t="e">
        <f>IF(K12&lt;&gt;"",IF(_xlfn.RANK.EQ(K12,$K$2:$K$326,0)&lt;=ROUND(COUNTIFS($E$2:$E$326,"&gt;=50",$D$2:$D$326,"&gt;=55")/100*#REF!,0),"",E12),"")</f>
        <v>#REF!</v>
      </c>
      <c r="M12" s="9" t="e">
        <f>IF(L12&lt;&gt;"",IF(_xlfn.RANK.EQ(L12,$L$2:$L$326,0)&lt;=ROUND(COUNTIFS($E$2:$E$326,"&gt;=50",$D$2:$D$326,"&gt;=55")/100*#REF!,0),"",E12),"")</f>
        <v>#REF!</v>
      </c>
      <c r="N12" s="9" t="e">
        <f>IF(M12&lt;&gt;"",IF(_xlfn.RANK.EQ(M12,$M$2:$M$326,0)&lt;=ROUND(COUNTIFS($E$2:$E$326,"&gt;=50",$D$2:$D$326,"&gt;=55")/100*#REF!,0),"",E12),"")</f>
        <v>#REF!</v>
      </c>
      <c r="O12" s="9" t="e">
        <f>IF(N12&lt;&gt;"",IF(_xlfn.RANK.EQ(N12,$N$2:$N$326,0)&lt;=ROUND(COUNTIFS($E$2:$E$326,"&gt;=50",$D$2:$D$326,"&gt;=55")/100*#REF!,0),"",E12),"")</f>
        <v>#REF!</v>
      </c>
      <c r="P12" s="9" t="e" cm="1">
        <f t="array" ref="P12">IF(#REF!&lt;&gt;"",IF(_xlfn.BITOR(#REF!&lt;&gt;"GR",#REF!&lt;&gt;""),IF(AND(H12&gt;=50,#REF!&gt;=55),_xlfn.RANK.EQ(H12,$H$2:$H$1000,0),_xlfn.IFS(#REF!="FD",999,#REF!="FF",1000)),IF(AND(H12&gt;=50,D12&gt;=55),_xlfn.RANK.EQ(H12,$H$2:$H$326,0),_xlfn.IFS(#REF!="FD",999,#REF!="FF",1000))),"")</f>
        <v>#REF!</v>
      </c>
    </row>
    <row r="13" spans="1:20" x14ac:dyDescent="0.35">
      <c r="A13" s="29"/>
      <c r="B13" s="3"/>
      <c r="C13" s="16" t="e">
        <f>IF(_xlfn.BITOR(#REF!="GR",#REF!=""),0,#REF!)</f>
        <v>#REF!</v>
      </c>
      <c r="D13" s="16" t="e">
        <f>IF(_xlfn.BITOR(#REF!="",#REF!="GR"),0,#REF!)</f>
        <v>#REF!</v>
      </c>
      <c r="E13" s="9" t="e">
        <f t="shared" si="2"/>
        <v>#REF!</v>
      </c>
      <c r="F13" s="9" t="e">
        <f>IF(AND(#REF!&lt;&gt;"",#REF!&lt;&gt;"GR"),(C13*0.4)+(#REF!*0.6),E13)</f>
        <v>#REF!</v>
      </c>
      <c r="G13" s="9" t="e">
        <f t="shared" si="0"/>
        <v>#REF!</v>
      </c>
      <c r="H13" s="9" t="e">
        <f t="shared" si="1"/>
        <v>#REF!</v>
      </c>
      <c r="I13" s="9" t="e">
        <f t="shared" si="3"/>
        <v>#REF!</v>
      </c>
      <c r="J13" s="9" t="e">
        <f>IF(I13&lt;&gt;"",IF(_xlfn.RANK.EQ(I13,$I$2:$I$326,0)&lt;=ROUND(COUNTIFS($E$2:$E$326,"&gt;=50",$D$2:$D$326,"&gt;=55")/100*#REF!,0),"",E13),"")</f>
        <v>#REF!</v>
      </c>
      <c r="K13" s="9" t="e">
        <f>IF(J13&lt;&gt;"",IF(_xlfn.RANK.EQ(J13,$J$2:$J$326,0)&lt;=ROUND(COUNTIFS($E$2:$E$326,"&gt;=50",$D$2:$D$326,"&gt;=55")/100*#REF!,0),"",E13),"")</f>
        <v>#REF!</v>
      </c>
      <c r="L13" s="9" t="e">
        <f>IF(K13&lt;&gt;"",IF(_xlfn.RANK.EQ(K13,$K$2:$K$326,0)&lt;=ROUND(COUNTIFS($E$2:$E$326,"&gt;=50",$D$2:$D$326,"&gt;=55")/100*#REF!,0),"",E13),"")</f>
        <v>#REF!</v>
      </c>
      <c r="M13" s="9" t="e">
        <f>IF(L13&lt;&gt;"",IF(_xlfn.RANK.EQ(L13,$L$2:$L$326,0)&lt;=ROUND(COUNTIFS($E$2:$E$326,"&gt;=50",$D$2:$D$326,"&gt;=55")/100*#REF!,0),"",E13),"")</f>
        <v>#REF!</v>
      </c>
      <c r="N13" s="9" t="e">
        <f>IF(M13&lt;&gt;"",IF(_xlfn.RANK.EQ(M13,$M$2:$M$326,0)&lt;=ROUND(COUNTIFS($E$2:$E$326,"&gt;=50",$D$2:$D$326,"&gt;=55")/100*#REF!,0),"",E13),"")</f>
        <v>#REF!</v>
      </c>
      <c r="O13" s="9" t="e">
        <f>IF(N13&lt;&gt;"",IF(_xlfn.RANK.EQ(N13,$N$2:$N$326,0)&lt;=ROUND(COUNTIFS($E$2:$E$326,"&gt;=50",$D$2:$D$326,"&gt;=55")/100*#REF!,0),"",E13),"")</f>
        <v>#REF!</v>
      </c>
      <c r="P13" s="9" t="e" cm="1">
        <f t="array" ref="P13">IF(#REF!&lt;&gt;"",IF(_xlfn.BITOR(#REF!&lt;&gt;"GR",#REF!&lt;&gt;""),IF(AND(H13&gt;=50,#REF!&gt;=55),_xlfn.RANK.EQ(H13,$H$2:$H$1000,0),_xlfn.IFS(#REF!="FD",999,#REF!="FF",1000)),IF(AND(H13&gt;=50,D13&gt;=55),_xlfn.RANK.EQ(H13,$H$2:$H$326,0),_xlfn.IFS(#REF!="FD",999,#REF!="FF",1000))),"")</f>
        <v>#REF!</v>
      </c>
      <c r="Q13" s="1"/>
      <c r="R13" s="1"/>
      <c r="S13" s="1"/>
      <c r="T13" s="1"/>
    </row>
    <row r="14" spans="1:20" x14ac:dyDescent="0.35">
      <c r="A14" s="29"/>
      <c r="B14" s="3"/>
      <c r="C14" s="16" t="e">
        <f>IF(_xlfn.BITOR(#REF!="GR",#REF!=""),0,#REF!)</f>
        <v>#REF!</v>
      </c>
      <c r="D14" s="16" t="e">
        <f>IF(_xlfn.BITOR(#REF!="",#REF!="GR"),0,#REF!)</f>
        <v>#REF!</v>
      </c>
      <c r="E14" s="9" t="e">
        <f t="shared" si="2"/>
        <v>#REF!</v>
      </c>
      <c r="F14" s="9" t="e">
        <f>IF(AND(#REF!&lt;&gt;"",#REF!&lt;&gt;"GR"),(C14*0.4)+(#REF!*0.6),E14)</f>
        <v>#REF!</v>
      </c>
      <c r="G14" s="9" t="e">
        <f t="shared" si="0"/>
        <v>#REF!</v>
      </c>
      <c r="H14" s="9" t="e">
        <f t="shared" si="1"/>
        <v>#REF!</v>
      </c>
      <c r="I14" s="9" t="e">
        <f t="shared" si="3"/>
        <v>#REF!</v>
      </c>
      <c r="J14" s="9" t="e">
        <f>IF(I14&lt;&gt;"",IF(_xlfn.RANK.EQ(I14,$I$2:$I$326,0)&lt;=ROUND(COUNTIFS($E$2:$E$326,"&gt;=50",$D$2:$D$326,"&gt;=55")/100*#REF!,0),"",E14),"")</f>
        <v>#REF!</v>
      </c>
      <c r="K14" s="9" t="e">
        <f>IF(J14&lt;&gt;"",IF(_xlfn.RANK.EQ(J14,$J$2:$J$326,0)&lt;=ROUND(COUNTIFS($E$2:$E$326,"&gt;=50",$D$2:$D$326,"&gt;=55")/100*#REF!,0),"",E14),"")</f>
        <v>#REF!</v>
      </c>
      <c r="L14" s="9" t="e">
        <f>IF(K14&lt;&gt;"",IF(_xlfn.RANK.EQ(K14,$K$2:$K$326,0)&lt;=ROUND(COUNTIFS($E$2:$E$326,"&gt;=50",$D$2:$D$326,"&gt;=55")/100*#REF!,0),"",E14),"")</f>
        <v>#REF!</v>
      </c>
      <c r="M14" s="9" t="e">
        <f>IF(L14&lt;&gt;"",IF(_xlfn.RANK.EQ(L14,$L$2:$L$326,0)&lt;=ROUND(COUNTIFS($E$2:$E$326,"&gt;=50",$D$2:$D$326,"&gt;=55")/100*#REF!,0),"",E14),"")</f>
        <v>#REF!</v>
      </c>
      <c r="N14" s="9" t="e">
        <f>IF(M14&lt;&gt;"",IF(_xlfn.RANK.EQ(M14,$M$2:$M$326,0)&lt;=ROUND(COUNTIFS($E$2:$E$326,"&gt;=50",$D$2:$D$326,"&gt;=55")/100*#REF!,0),"",E14),"")</f>
        <v>#REF!</v>
      </c>
      <c r="O14" s="9" t="e">
        <f>IF(N14&lt;&gt;"",IF(_xlfn.RANK.EQ(N14,$N$2:$N$326,0)&lt;=ROUND(COUNTIFS($E$2:$E$326,"&gt;=50",$D$2:$D$326,"&gt;=55")/100*#REF!,0),"",E14),"")</f>
        <v>#REF!</v>
      </c>
      <c r="P14" s="9" t="e" cm="1">
        <f t="array" ref="P14">IF(#REF!&lt;&gt;"",IF(_xlfn.BITOR(#REF!&lt;&gt;"GR",#REF!&lt;&gt;""),IF(AND(H14&gt;=50,#REF!&gt;=55),_xlfn.RANK.EQ(H14,$H$2:$H$1000,0),_xlfn.IFS(#REF!="FD",999,#REF!="FF",1000)),IF(AND(H14&gt;=50,D14&gt;=55),_xlfn.RANK.EQ(H14,$H$2:$H$326,0),_xlfn.IFS(#REF!="FD",999,#REF!="FF",1000))),"")</f>
        <v>#REF!</v>
      </c>
    </row>
    <row r="15" spans="1:20" x14ac:dyDescent="0.35">
      <c r="A15" s="29"/>
      <c r="B15" s="3"/>
      <c r="C15" s="16" t="e">
        <f>IF(_xlfn.BITOR(#REF!="GR",#REF!=""),0,#REF!)</f>
        <v>#REF!</v>
      </c>
      <c r="D15" s="16" t="e">
        <f>IF(_xlfn.BITOR(#REF!="",#REF!="GR"),0,#REF!)</f>
        <v>#REF!</v>
      </c>
      <c r="E15" s="9" t="e">
        <f t="shared" si="2"/>
        <v>#REF!</v>
      </c>
      <c r="F15" s="9" t="e">
        <f>IF(AND(#REF!&lt;&gt;"",#REF!&lt;&gt;"GR"),(C15*0.4)+(#REF!*0.6),E15)</f>
        <v>#REF!</v>
      </c>
      <c r="G15" s="9" t="e">
        <f t="shared" si="0"/>
        <v>#REF!</v>
      </c>
      <c r="H15" s="9" t="e">
        <f t="shared" si="1"/>
        <v>#REF!</v>
      </c>
      <c r="I15" s="9" t="e">
        <f t="shared" si="3"/>
        <v>#REF!</v>
      </c>
      <c r="J15" s="9" t="e">
        <f>IF(I15&lt;&gt;"",IF(_xlfn.RANK.EQ(I15,$I$2:$I$326,0)&lt;=ROUND(COUNTIFS($E$2:$E$326,"&gt;=50",$D$2:$D$326,"&gt;=55")/100*#REF!,0),"",E15),"")</f>
        <v>#REF!</v>
      </c>
      <c r="K15" s="9" t="e">
        <f>IF(J15&lt;&gt;"",IF(_xlfn.RANK.EQ(J15,$J$2:$J$326,0)&lt;=ROUND(COUNTIFS($E$2:$E$326,"&gt;=50",$D$2:$D$326,"&gt;=55")/100*#REF!,0),"",E15),"")</f>
        <v>#REF!</v>
      </c>
      <c r="L15" s="9" t="e">
        <f>IF(K15&lt;&gt;"",IF(_xlfn.RANK.EQ(K15,$K$2:$K$326,0)&lt;=ROUND(COUNTIFS($E$2:$E$326,"&gt;=50",$D$2:$D$326,"&gt;=55")/100*#REF!,0),"",E15),"")</f>
        <v>#REF!</v>
      </c>
      <c r="M15" s="9" t="e">
        <f>IF(L15&lt;&gt;"",IF(_xlfn.RANK.EQ(L15,$L$2:$L$326,0)&lt;=ROUND(COUNTIFS($E$2:$E$326,"&gt;=50",$D$2:$D$326,"&gt;=55")/100*#REF!,0),"",E15),"")</f>
        <v>#REF!</v>
      </c>
      <c r="N15" s="9" t="e">
        <f>IF(M15&lt;&gt;"",IF(_xlfn.RANK.EQ(M15,$M$2:$M$326,0)&lt;=ROUND(COUNTIFS($E$2:$E$326,"&gt;=50",$D$2:$D$326,"&gt;=55")/100*#REF!,0),"",E15),"")</f>
        <v>#REF!</v>
      </c>
      <c r="O15" s="9" t="e">
        <f>IF(N15&lt;&gt;"",IF(_xlfn.RANK.EQ(N15,$N$2:$N$326,0)&lt;=ROUND(COUNTIFS($E$2:$E$326,"&gt;=50",$D$2:$D$326,"&gt;=55")/100*#REF!,0),"",E15),"")</f>
        <v>#REF!</v>
      </c>
      <c r="P15" s="9" t="e" cm="1">
        <f t="array" ref="P15">IF(#REF!&lt;&gt;"",IF(_xlfn.BITOR(#REF!&lt;&gt;"GR",#REF!&lt;&gt;""),IF(AND(H15&gt;=50,#REF!&gt;=55),_xlfn.RANK.EQ(H15,$H$2:$H$1000,0),_xlfn.IFS(#REF!="FD",999,#REF!="FF",1000)),IF(AND(H15&gt;=50,D15&gt;=55),_xlfn.RANK.EQ(H15,$H$2:$H$326,0),_xlfn.IFS(#REF!="FD",999,#REF!="FF",1000))),"")</f>
        <v>#REF!</v>
      </c>
    </row>
    <row r="16" spans="1:20" x14ac:dyDescent="0.35">
      <c r="A16" s="29"/>
      <c r="B16" s="3"/>
      <c r="C16" s="16" t="e">
        <f>IF(_xlfn.BITOR(#REF!="GR",#REF!=""),0,#REF!)</f>
        <v>#REF!</v>
      </c>
      <c r="D16" s="16" t="e">
        <f>IF(_xlfn.BITOR(#REF!="",#REF!="GR"),0,#REF!)</f>
        <v>#REF!</v>
      </c>
      <c r="E16" s="9" t="e">
        <f t="shared" si="2"/>
        <v>#REF!</v>
      </c>
      <c r="F16" s="9" t="e">
        <f>IF(AND(#REF!&lt;&gt;"",#REF!&lt;&gt;"GR"),(C16*0.4)+(#REF!*0.6),E16)</f>
        <v>#REF!</v>
      </c>
      <c r="G16" s="9" t="e">
        <f t="shared" si="0"/>
        <v>#REF!</v>
      </c>
      <c r="H16" s="9" t="e">
        <f t="shared" si="1"/>
        <v>#REF!</v>
      </c>
      <c r="I16" s="9" t="e">
        <f t="shared" si="3"/>
        <v>#REF!</v>
      </c>
      <c r="J16" s="9" t="e">
        <f>IF(I16&lt;&gt;"",IF(_xlfn.RANK.EQ(I16,$I$2:$I$326,0)&lt;=ROUND(COUNTIFS($E$2:$E$326,"&gt;=50",$D$2:$D$326,"&gt;=55")/100*#REF!,0),"",E16),"")</f>
        <v>#REF!</v>
      </c>
      <c r="K16" s="9" t="e">
        <f>IF(J16&lt;&gt;"",IF(_xlfn.RANK.EQ(J16,$J$2:$J$326,0)&lt;=ROUND(COUNTIFS($E$2:$E$326,"&gt;=50",$D$2:$D$326,"&gt;=55")/100*#REF!,0),"",E16),"")</f>
        <v>#REF!</v>
      </c>
      <c r="L16" s="9" t="e">
        <f>IF(K16&lt;&gt;"",IF(_xlfn.RANK.EQ(K16,$K$2:$K$326,0)&lt;=ROUND(COUNTIFS($E$2:$E$326,"&gt;=50",$D$2:$D$326,"&gt;=55")/100*#REF!,0),"",E16),"")</f>
        <v>#REF!</v>
      </c>
      <c r="M16" s="9" t="e">
        <f>IF(L16&lt;&gt;"",IF(_xlfn.RANK.EQ(L16,$L$2:$L$326,0)&lt;=ROUND(COUNTIFS($E$2:$E$326,"&gt;=50",$D$2:$D$326,"&gt;=55")/100*#REF!,0),"",E16),"")</f>
        <v>#REF!</v>
      </c>
      <c r="N16" s="9" t="e">
        <f>IF(M16&lt;&gt;"",IF(_xlfn.RANK.EQ(M16,$M$2:$M$326,0)&lt;=ROUND(COUNTIFS($E$2:$E$326,"&gt;=50",$D$2:$D$326,"&gt;=55")/100*#REF!,0),"",E16),"")</f>
        <v>#REF!</v>
      </c>
      <c r="O16" s="9" t="e">
        <f>IF(N16&lt;&gt;"",IF(_xlfn.RANK.EQ(N16,$N$2:$N$326,0)&lt;=ROUND(COUNTIFS($E$2:$E$326,"&gt;=50",$D$2:$D$326,"&gt;=55")/100*#REF!,0),"",E16),"")</f>
        <v>#REF!</v>
      </c>
      <c r="P16" s="9" t="e" cm="1">
        <f t="array" ref="P16">IF(#REF!&lt;&gt;"",IF(_xlfn.BITOR(#REF!&lt;&gt;"GR",#REF!&lt;&gt;""),IF(AND(H16&gt;=50,#REF!&gt;=55),_xlfn.RANK.EQ(H16,$H$2:$H$1000,0),_xlfn.IFS(#REF!="FD",999,#REF!="FF",1000)),IF(AND(H16&gt;=50,D16&gt;=55),_xlfn.RANK.EQ(H16,$H$2:$H$326,0),_xlfn.IFS(#REF!="FD",999,#REF!="FF",1000))),"")</f>
        <v>#REF!</v>
      </c>
    </row>
    <row r="17" spans="1:16" x14ac:dyDescent="0.35">
      <c r="A17" s="29"/>
      <c r="B17" s="3"/>
      <c r="C17" s="16" t="e">
        <f>IF(_xlfn.BITOR(#REF!="GR",#REF!=""),0,#REF!)</f>
        <v>#REF!</v>
      </c>
      <c r="D17" s="16" t="e">
        <f>IF(_xlfn.BITOR(#REF!="",#REF!="GR"),0,#REF!)</f>
        <v>#REF!</v>
      </c>
      <c r="E17" s="9" t="e">
        <f t="shared" si="2"/>
        <v>#REF!</v>
      </c>
      <c r="F17" s="9" t="e">
        <f>IF(AND(B5&lt;&gt;"",B5&lt;&gt;"GR"),(C17*0.4)+(B5*0.6),E17)</f>
        <v>#REF!</v>
      </c>
      <c r="G17" s="9" t="e">
        <f t="shared" si="0"/>
        <v>#REF!</v>
      </c>
      <c r="H17" s="9" t="e">
        <f t="shared" si="1"/>
        <v>#REF!</v>
      </c>
      <c r="I17" s="9" t="e">
        <f t="shared" si="3"/>
        <v>#REF!</v>
      </c>
      <c r="J17" s="9" t="e">
        <f>IF(I17&lt;&gt;"",IF(_xlfn.RANK.EQ(I17,$I$2:$I$326,0)&lt;=ROUND(COUNTIFS($E$2:$E$326,"&gt;=50",$D$2:$D$326,"&gt;=55")/100*#REF!,0),"",E17),"")</f>
        <v>#REF!</v>
      </c>
      <c r="K17" s="9" t="e">
        <f>IF(J17&lt;&gt;"",IF(_xlfn.RANK.EQ(J17,$J$2:$J$326,0)&lt;=ROUND(COUNTIFS($E$2:$E$326,"&gt;=50",$D$2:$D$326,"&gt;=55")/100*#REF!,0),"",E17),"")</f>
        <v>#REF!</v>
      </c>
      <c r="L17" s="9" t="e">
        <f>IF(K17&lt;&gt;"",IF(_xlfn.RANK.EQ(K17,$K$2:$K$326,0)&lt;=ROUND(COUNTIFS($E$2:$E$326,"&gt;=50",$D$2:$D$326,"&gt;=55")/100*#REF!,0),"",E17),"")</f>
        <v>#REF!</v>
      </c>
      <c r="M17" s="9" t="e">
        <f>IF(L17&lt;&gt;"",IF(_xlfn.RANK.EQ(L17,$L$2:$L$326,0)&lt;=ROUND(COUNTIFS($E$2:$E$326,"&gt;=50",$D$2:$D$326,"&gt;=55")/100*#REF!,0),"",E17),"")</f>
        <v>#REF!</v>
      </c>
      <c r="N17" s="9" t="e">
        <f>IF(M17&lt;&gt;"",IF(_xlfn.RANK.EQ(M17,$M$2:$M$326,0)&lt;=ROUND(COUNTIFS($E$2:$E$326,"&gt;=50",$D$2:$D$326,"&gt;=55")/100*#REF!,0),"",E17),"")</f>
        <v>#REF!</v>
      </c>
      <c r="O17" s="9" t="e">
        <f>IF(N17&lt;&gt;"",IF(_xlfn.RANK.EQ(N17,$N$2:$N$326,0)&lt;=ROUND(COUNTIFS($E$2:$E$326,"&gt;=50",$D$2:$D$326,"&gt;=55")/100*#REF!,0),"",E17),"")</f>
        <v>#REF!</v>
      </c>
      <c r="P17" s="9" t="e" cm="1">
        <f t="array" ref="P17">IF(A5&lt;&gt;"",IF(_xlfn.BITOR(B5&lt;&gt;"GR",B5&lt;&gt;""),IF(AND(H17&gt;=50,B5&gt;=55),_xlfn.RANK.EQ(H17,$H$2:$H$1000,0),_xlfn.IFS(#REF!="FD",999,#REF!="FF",1000)),IF(AND(H17&gt;=50,D17&gt;=55),_xlfn.RANK.EQ(H17,$H$2:$H$326,0),_xlfn.IFS(#REF!="FD",999,#REF!="FF",1000))),"")</f>
        <v>#REF!</v>
      </c>
    </row>
    <row r="18" spans="1:16" x14ac:dyDescent="0.35">
      <c r="A18" s="29"/>
      <c r="B18" s="3"/>
      <c r="C18" s="16" t="e">
        <f>IF(_xlfn.BITOR(#REF!="GR",#REF!=""),0,#REF!)</f>
        <v>#REF!</v>
      </c>
      <c r="D18" s="16" t="e">
        <f>IF(_xlfn.BITOR(#REF!="",#REF!="GR"),0,#REF!)</f>
        <v>#REF!</v>
      </c>
      <c r="E18" s="9" t="e">
        <f t="shared" si="2"/>
        <v>#REF!</v>
      </c>
      <c r="F18" s="9" t="e">
        <f>IF(AND(#REF!&lt;&gt;"",#REF!&lt;&gt;"GR"),(C18*0.4)+(#REF!*0.6),E18)</f>
        <v>#REF!</v>
      </c>
      <c r="G18" s="9" t="e">
        <f t="shared" si="0"/>
        <v>#REF!</v>
      </c>
      <c r="H18" s="9" t="e">
        <f t="shared" si="1"/>
        <v>#REF!</v>
      </c>
      <c r="I18" s="9" t="e">
        <f t="shared" si="3"/>
        <v>#REF!</v>
      </c>
      <c r="J18" s="9" t="e">
        <f>IF(I18&lt;&gt;"",IF(_xlfn.RANK.EQ(I18,$I$2:$I$326,0)&lt;=ROUND(COUNTIFS($E$2:$E$326,"&gt;=50",$D$2:$D$326,"&gt;=55")/100*#REF!,0),"",E18),"")</f>
        <v>#REF!</v>
      </c>
      <c r="K18" s="9" t="e">
        <f>IF(J18&lt;&gt;"",IF(_xlfn.RANK.EQ(J18,$J$2:$J$326,0)&lt;=ROUND(COUNTIFS($E$2:$E$326,"&gt;=50",$D$2:$D$326,"&gt;=55")/100*#REF!,0),"",E18),"")</f>
        <v>#REF!</v>
      </c>
      <c r="L18" s="9" t="e">
        <f>IF(K18&lt;&gt;"",IF(_xlfn.RANK.EQ(K18,$K$2:$K$326,0)&lt;=ROUND(COUNTIFS($E$2:$E$326,"&gt;=50",$D$2:$D$326,"&gt;=55")/100*#REF!,0),"",E18),"")</f>
        <v>#REF!</v>
      </c>
      <c r="M18" s="9" t="e">
        <f>IF(L18&lt;&gt;"",IF(_xlfn.RANK.EQ(L18,$L$2:$L$326,0)&lt;=ROUND(COUNTIFS($E$2:$E$326,"&gt;=50",$D$2:$D$326,"&gt;=55")/100*#REF!,0),"",E18),"")</f>
        <v>#REF!</v>
      </c>
      <c r="N18" s="9" t="e">
        <f>IF(M18&lt;&gt;"",IF(_xlfn.RANK.EQ(M18,$M$2:$M$326,0)&lt;=ROUND(COUNTIFS($E$2:$E$326,"&gt;=50",$D$2:$D$326,"&gt;=55")/100*#REF!,0),"",E18),"")</f>
        <v>#REF!</v>
      </c>
      <c r="O18" s="9" t="e">
        <f>IF(N18&lt;&gt;"",IF(_xlfn.RANK.EQ(N18,$N$2:$N$326,0)&lt;=ROUND(COUNTIFS($E$2:$E$326,"&gt;=50",$D$2:$D$326,"&gt;=55")/100*#REF!,0),"",E18),"")</f>
        <v>#REF!</v>
      </c>
      <c r="P18" s="9" t="e" cm="1">
        <f t="array" ref="P18">IF(#REF!&lt;&gt;"",IF(_xlfn.BITOR(#REF!&lt;&gt;"GR",#REF!&lt;&gt;""),IF(AND(H18&gt;=50,#REF!&gt;=55),_xlfn.RANK.EQ(H18,$H$2:$H$1000,0),_xlfn.IFS(#REF!="FD",999,#REF!="FF",1000)),IF(AND(H18&gt;=50,D18&gt;=55),_xlfn.RANK.EQ(H18,$H$2:$H$326,0),_xlfn.IFS(#REF!="FD",999,#REF!="FF",1000))),"")</f>
        <v>#REF!</v>
      </c>
    </row>
    <row r="19" spans="1:16" x14ac:dyDescent="0.35">
      <c r="A19" s="29"/>
      <c r="B19" s="3"/>
      <c r="C19" s="16" t="e">
        <f>IF(_xlfn.BITOR(#REF!="GR",#REF!=""),0,#REF!)</f>
        <v>#REF!</v>
      </c>
      <c r="D19" s="16" t="e">
        <f>IF(_xlfn.BITOR(#REF!="",#REF!="GR"),0,#REF!)</f>
        <v>#REF!</v>
      </c>
      <c r="E19" s="9" t="e">
        <f t="shared" si="2"/>
        <v>#REF!</v>
      </c>
      <c r="F19" s="9" t="e">
        <f>IF(AND(#REF!&lt;&gt;"",#REF!&lt;&gt;"GR"),(C19*0.4)+(#REF!*0.6),E19)</f>
        <v>#REF!</v>
      </c>
      <c r="G19" s="9" t="e">
        <f t="shared" si="0"/>
        <v>#REF!</v>
      </c>
      <c r="H19" s="9" t="e">
        <f t="shared" si="1"/>
        <v>#REF!</v>
      </c>
      <c r="I19" s="9" t="e">
        <f t="shared" si="3"/>
        <v>#REF!</v>
      </c>
      <c r="J19" s="9" t="e">
        <f>IF(I19&lt;&gt;"",IF(_xlfn.RANK.EQ(I19,$I$2:$I$326,0)&lt;=ROUND(COUNTIFS($E$2:$E$326,"&gt;=50",$D$2:$D$326,"&gt;=55")/100*#REF!,0),"",E19),"")</f>
        <v>#REF!</v>
      </c>
      <c r="K19" s="9" t="e">
        <f>IF(J19&lt;&gt;"",IF(_xlfn.RANK.EQ(J19,$J$2:$J$326,0)&lt;=ROUND(COUNTIFS($E$2:$E$326,"&gt;=50",$D$2:$D$326,"&gt;=55")/100*#REF!,0),"",E19),"")</f>
        <v>#REF!</v>
      </c>
      <c r="L19" s="9" t="e">
        <f>IF(K19&lt;&gt;"",IF(_xlfn.RANK.EQ(K19,$K$2:$K$326,0)&lt;=ROUND(COUNTIFS($E$2:$E$326,"&gt;=50",$D$2:$D$326,"&gt;=55")/100*#REF!,0),"",E19),"")</f>
        <v>#REF!</v>
      </c>
      <c r="M19" s="9" t="e">
        <f>IF(L19&lt;&gt;"",IF(_xlfn.RANK.EQ(L19,$L$2:$L$326,0)&lt;=ROUND(COUNTIFS($E$2:$E$326,"&gt;=50",$D$2:$D$326,"&gt;=55")/100*#REF!,0),"",E19),"")</f>
        <v>#REF!</v>
      </c>
      <c r="N19" s="9" t="e">
        <f>IF(M19&lt;&gt;"",IF(_xlfn.RANK.EQ(M19,$M$2:$M$326,0)&lt;=ROUND(COUNTIFS($E$2:$E$326,"&gt;=50",$D$2:$D$326,"&gt;=55")/100*#REF!,0),"",E19),"")</f>
        <v>#REF!</v>
      </c>
      <c r="O19" s="9" t="e">
        <f>IF(N19&lt;&gt;"",IF(_xlfn.RANK.EQ(N19,$N$2:$N$326,0)&lt;=ROUND(COUNTIFS($E$2:$E$326,"&gt;=50",$D$2:$D$326,"&gt;=55")/100*#REF!,0),"",E19),"")</f>
        <v>#REF!</v>
      </c>
      <c r="P19" s="9" t="e" cm="1">
        <f t="array" ref="P19">IF(#REF!&lt;&gt;"",IF(_xlfn.BITOR(#REF!&lt;&gt;"GR",#REF!&lt;&gt;""),IF(AND(H19&gt;=50,#REF!&gt;=55),_xlfn.RANK.EQ(H19,$H$2:$H$1000,0),_xlfn.IFS(#REF!="FD",999,#REF!="FF",1000)),IF(AND(H19&gt;=50,D19&gt;=55),_xlfn.RANK.EQ(H19,$H$2:$H$326,0),_xlfn.IFS(#REF!="FD",999,#REF!="FF",1000))),"")</f>
        <v>#REF!</v>
      </c>
    </row>
    <row r="20" spans="1:16" x14ac:dyDescent="0.35">
      <c r="A20" s="29"/>
      <c r="B20" s="3"/>
      <c r="C20" s="16" t="e">
        <f>IF(_xlfn.BITOR(#REF!="GR",#REF!=""),0,#REF!)</f>
        <v>#REF!</v>
      </c>
      <c r="D20" s="16" t="e">
        <f>IF(_xlfn.BITOR(#REF!="",#REF!="GR"),0,#REF!)</f>
        <v>#REF!</v>
      </c>
      <c r="E20" s="9" t="e">
        <f t="shared" si="2"/>
        <v>#REF!</v>
      </c>
      <c r="F20" s="9" t="e">
        <f>IF(AND(#REF!&lt;&gt;"",#REF!&lt;&gt;"GR"),(C20*0.4)+(#REF!*0.6),E20)</f>
        <v>#REF!</v>
      </c>
      <c r="G20" s="9" t="e">
        <f t="shared" si="0"/>
        <v>#REF!</v>
      </c>
      <c r="H20" s="9" t="e">
        <f t="shared" si="1"/>
        <v>#REF!</v>
      </c>
      <c r="I20" s="9" t="e">
        <f t="shared" si="3"/>
        <v>#REF!</v>
      </c>
      <c r="J20" s="9" t="e">
        <f>IF(I20&lt;&gt;"",IF(_xlfn.RANK.EQ(I20,$I$2:$I$326,0)&lt;=ROUND(COUNTIFS($E$2:$E$326,"&gt;=50",$D$2:$D$326,"&gt;=55")/100*#REF!,0),"",E20),"")</f>
        <v>#REF!</v>
      </c>
      <c r="K20" s="9" t="e">
        <f>IF(J20&lt;&gt;"",IF(_xlfn.RANK.EQ(J20,$J$2:$J$326,0)&lt;=ROUND(COUNTIFS($E$2:$E$326,"&gt;=50",$D$2:$D$326,"&gt;=55")/100*#REF!,0),"",E20),"")</f>
        <v>#REF!</v>
      </c>
      <c r="L20" s="9" t="e">
        <f>IF(K20&lt;&gt;"",IF(_xlfn.RANK.EQ(K20,$K$2:$K$326,0)&lt;=ROUND(COUNTIFS($E$2:$E$326,"&gt;=50",$D$2:$D$326,"&gt;=55")/100*#REF!,0),"",E20),"")</f>
        <v>#REF!</v>
      </c>
      <c r="M20" s="9" t="e">
        <f>IF(L20&lt;&gt;"",IF(_xlfn.RANK.EQ(L20,$L$2:$L$326,0)&lt;=ROUND(COUNTIFS($E$2:$E$326,"&gt;=50",$D$2:$D$326,"&gt;=55")/100*#REF!,0),"",E20),"")</f>
        <v>#REF!</v>
      </c>
      <c r="N20" s="9" t="e">
        <f>IF(M20&lt;&gt;"",IF(_xlfn.RANK.EQ(M20,$M$2:$M$326,0)&lt;=ROUND(COUNTIFS($E$2:$E$326,"&gt;=50",$D$2:$D$326,"&gt;=55")/100*#REF!,0),"",E20),"")</f>
        <v>#REF!</v>
      </c>
      <c r="O20" s="9" t="e">
        <f>IF(N20&lt;&gt;"",IF(_xlfn.RANK.EQ(N20,$N$2:$N$326,0)&lt;=ROUND(COUNTIFS($E$2:$E$326,"&gt;=50",$D$2:$D$326,"&gt;=55")/100*#REF!,0),"",E20),"")</f>
        <v>#REF!</v>
      </c>
      <c r="P20" s="9" t="e" cm="1">
        <f t="array" ref="P20">IF(#REF!&lt;&gt;"",IF(_xlfn.BITOR(#REF!&lt;&gt;"GR",#REF!&lt;&gt;""),IF(AND(H20&gt;=50,#REF!&gt;=55),_xlfn.RANK.EQ(H20,$H$2:$H$1000,0),_xlfn.IFS(#REF!="FD",999,#REF!="FF",1000)),IF(AND(H20&gt;=50,D20&gt;=55),_xlfn.RANK.EQ(H20,$H$2:$H$326,0),_xlfn.IFS(#REF!="FD",999,#REF!="FF",1000))),"")</f>
        <v>#REF!</v>
      </c>
    </row>
    <row r="21" spans="1:16" x14ac:dyDescent="0.35">
      <c r="A21" s="29"/>
      <c r="B21" s="3"/>
      <c r="C21" s="16" t="e">
        <f>IF(_xlfn.BITOR(#REF!="GR",#REF!=""),0,#REF!)</f>
        <v>#REF!</v>
      </c>
      <c r="D21" s="16" t="e">
        <f>IF(_xlfn.BITOR(#REF!="",#REF!="GR"),0,#REF!)</f>
        <v>#REF!</v>
      </c>
      <c r="E21" s="9" t="e">
        <f t="shared" si="2"/>
        <v>#REF!</v>
      </c>
      <c r="F21" s="9" t="e">
        <f>IF(AND(B6&lt;&gt;"",B6&lt;&gt;"GR"),(C21*0.4)+(B6*0.6),E21)</f>
        <v>#REF!</v>
      </c>
      <c r="G21" s="9" t="e">
        <f t="shared" si="0"/>
        <v>#REF!</v>
      </c>
      <c r="H21" s="9" t="e">
        <f t="shared" si="1"/>
        <v>#REF!</v>
      </c>
      <c r="I21" s="9" t="e">
        <f t="shared" si="3"/>
        <v>#REF!</v>
      </c>
      <c r="J21" s="9" t="e">
        <f>IF(I21&lt;&gt;"",IF(_xlfn.RANK.EQ(I21,$I$2:$I$326,0)&lt;=ROUND(COUNTIFS($E$2:$E$326,"&gt;=50",$D$2:$D$326,"&gt;=55")/100*#REF!,0),"",E21),"")</f>
        <v>#REF!</v>
      </c>
      <c r="K21" s="9" t="e">
        <f>IF(J21&lt;&gt;"",IF(_xlfn.RANK.EQ(J21,$J$2:$J$326,0)&lt;=ROUND(COUNTIFS($E$2:$E$326,"&gt;=50",$D$2:$D$326,"&gt;=55")/100*#REF!,0),"",E21),"")</f>
        <v>#REF!</v>
      </c>
      <c r="L21" s="9" t="e">
        <f>IF(K21&lt;&gt;"",IF(_xlfn.RANK.EQ(K21,$K$2:$K$326,0)&lt;=ROUND(COUNTIFS($E$2:$E$326,"&gt;=50",$D$2:$D$326,"&gt;=55")/100*#REF!,0),"",E21),"")</f>
        <v>#REF!</v>
      </c>
      <c r="M21" s="9" t="e">
        <f>IF(L21&lt;&gt;"",IF(_xlfn.RANK.EQ(L21,$L$2:$L$326,0)&lt;=ROUND(COUNTIFS($E$2:$E$326,"&gt;=50",$D$2:$D$326,"&gt;=55")/100*#REF!,0),"",E21),"")</f>
        <v>#REF!</v>
      </c>
      <c r="N21" s="9" t="e">
        <f>IF(M21&lt;&gt;"",IF(_xlfn.RANK.EQ(M21,$M$2:$M$326,0)&lt;=ROUND(COUNTIFS($E$2:$E$326,"&gt;=50",$D$2:$D$326,"&gt;=55")/100*#REF!,0),"",E21),"")</f>
        <v>#REF!</v>
      </c>
      <c r="O21" s="9" t="e">
        <f>IF(N21&lt;&gt;"",IF(_xlfn.RANK.EQ(N21,$N$2:$N$326,0)&lt;=ROUND(COUNTIFS($E$2:$E$326,"&gt;=50",$D$2:$D$326,"&gt;=55")/100*#REF!,0),"",E21),"")</f>
        <v>#REF!</v>
      </c>
      <c r="P21" s="9" t="e" cm="1">
        <f t="array" ref="P21">IF(A6&lt;&gt;"",IF(_xlfn.BITOR(B6&lt;&gt;"GR",B6&lt;&gt;""),IF(AND(H21&gt;=50,B6&gt;=55),_xlfn.RANK.EQ(H21,$H$2:$H$1000,0),_xlfn.IFS(#REF!="FD",999,#REF!="FF",1000)),IF(AND(H21&gt;=50,D21&gt;=55),_xlfn.RANK.EQ(H21,$H$2:$H$326,0),_xlfn.IFS(#REF!="FD",999,#REF!="FF",1000))),"")</f>
        <v>#REF!</v>
      </c>
    </row>
    <row r="22" spans="1:16" x14ac:dyDescent="0.35">
      <c r="A22" s="29"/>
      <c r="B22" s="3"/>
      <c r="C22" s="16" t="e">
        <f>IF(_xlfn.BITOR(#REF!="GR",#REF!=""),0,#REF!)</f>
        <v>#REF!</v>
      </c>
      <c r="D22" s="16" t="e">
        <f>IF(_xlfn.BITOR(#REF!="",#REF!="GR"),0,#REF!)</f>
        <v>#REF!</v>
      </c>
      <c r="E22" s="9" t="e">
        <f t="shared" si="2"/>
        <v>#REF!</v>
      </c>
      <c r="F22" s="9" t="e">
        <f>IF(AND(#REF!&lt;&gt;"",#REF!&lt;&gt;"GR"),(C22*0.4)+(#REF!*0.6),E22)</f>
        <v>#REF!</v>
      </c>
      <c r="G22" s="9" t="e">
        <f t="shared" si="0"/>
        <v>#REF!</v>
      </c>
      <c r="H22" s="9" t="e">
        <f t="shared" si="1"/>
        <v>#REF!</v>
      </c>
      <c r="I22" s="9" t="e">
        <f t="shared" si="3"/>
        <v>#REF!</v>
      </c>
      <c r="J22" s="9" t="e">
        <f>IF(I22&lt;&gt;"",IF(_xlfn.RANK.EQ(I22,$I$2:$I$326,0)&lt;=ROUND(COUNTIFS($E$2:$E$326,"&gt;=50",$D$2:$D$326,"&gt;=55")/100*#REF!,0),"",E22),"")</f>
        <v>#REF!</v>
      </c>
      <c r="K22" s="9" t="e">
        <f>IF(J22&lt;&gt;"",IF(_xlfn.RANK.EQ(J22,$J$2:$J$326,0)&lt;=ROUND(COUNTIFS($E$2:$E$326,"&gt;=50",$D$2:$D$326,"&gt;=55")/100*#REF!,0),"",E22),"")</f>
        <v>#REF!</v>
      </c>
      <c r="L22" s="9" t="e">
        <f>IF(K22&lt;&gt;"",IF(_xlfn.RANK.EQ(K22,$K$2:$K$326,0)&lt;=ROUND(COUNTIFS($E$2:$E$326,"&gt;=50",$D$2:$D$326,"&gt;=55")/100*#REF!,0),"",E22),"")</f>
        <v>#REF!</v>
      </c>
      <c r="M22" s="9" t="e">
        <f>IF(L22&lt;&gt;"",IF(_xlfn.RANK.EQ(L22,$L$2:$L$326,0)&lt;=ROUND(COUNTIFS($E$2:$E$326,"&gt;=50",$D$2:$D$326,"&gt;=55")/100*#REF!,0),"",E22),"")</f>
        <v>#REF!</v>
      </c>
      <c r="N22" s="9" t="e">
        <f>IF(M22&lt;&gt;"",IF(_xlfn.RANK.EQ(M22,$M$2:$M$326,0)&lt;=ROUND(COUNTIFS($E$2:$E$326,"&gt;=50",$D$2:$D$326,"&gt;=55")/100*#REF!,0),"",E22),"")</f>
        <v>#REF!</v>
      </c>
      <c r="O22" s="9" t="e">
        <f>IF(N22&lt;&gt;"",IF(_xlfn.RANK.EQ(N22,$N$2:$N$326,0)&lt;=ROUND(COUNTIFS($E$2:$E$326,"&gt;=50",$D$2:$D$326,"&gt;=55")/100*#REF!,0),"",E22),"")</f>
        <v>#REF!</v>
      </c>
      <c r="P22" s="9" t="e" cm="1">
        <f t="array" ref="P22">IF(#REF!&lt;&gt;"",IF(_xlfn.BITOR(#REF!&lt;&gt;"GR",#REF!&lt;&gt;""),IF(AND(H22&gt;=50,#REF!&gt;=55),_xlfn.RANK.EQ(H22,$H$2:$H$1000,0),_xlfn.IFS(#REF!="FD",999,#REF!="FF",1000)),IF(AND(H22&gt;=50,D22&gt;=55),_xlfn.RANK.EQ(H22,$H$2:$H$326,0),_xlfn.IFS(#REF!="FD",999,#REF!="FF",1000))),"")</f>
        <v>#REF!</v>
      </c>
    </row>
    <row r="23" spans="1:16" x14ac:dyDescent="0.35">
      <c r="A23" s="29"/>
      <c r="B23" s="3"/>
      <c r="C23" s="16" t="e">
        <f>IF(_xlfn.BITOR(#REF!="GR",#REF!=""),0,#REF!)</f>
        <v>#REF!</v>
      </c>
      <c r="D23" s="16" t="e">
        <f>IF(_xlfn.BITOR(#REF!="",#REF!="GR"),0,#REF!)</f>
        <v>#REF!</v>
      </c>
      <c r="E23" s="9" t="e">
        <f t="shared" si="2"/>
        <v>#REF!</v>
      </c>
      <c r="F23" s="9" t="e">
        <f>IF(AND(#REF!&lt;&gt;"",#REF!&lt;&gt;"GR"),(C23*0.4)+(#REF!*0.6),E23)</f>
        <v>#REF!</v>
      </c>
      <c r="G23" s="9" t="e">
        <f t="shared" si="0"/>
        <v>#REF!</v>
      </c>
      <c r="H23" s="9" t="e">
        <f t="shared" si="1"/>
        <v>#REF!</v>
      </c>
      <c r="I23" s="9" t="e">
        <f t="shared" si="3"/>
        <v>#REF!</v>
      </c>
      <c r="J23" s="9" t="e">
        <f>IF(I23&lt;&gt;"",IF(_xlfn.RANK.EQ(I23,$I$2:$I$326,0)&lt;=ROUND(COUNTIFS($E$2:$E$326,"&gt;=50",$D$2:$D$326,"&gt;=55")/100*#REF!,0),"",E23),"")</f>
        <v>#REF!</v>
      </c>
      <c r="K23" s="9" t="e">
        <f>IF(J23&lt;&gt;"",IF(_xlfn.RANK.EQ(J23,$J$2:$J$326,0)&lt;=ROUND(COUNTIFS($E$2:$E$326,"&gt;=50",$D$2:$D$326,"&gt;=55")/100*#REF!,0),"",E23),"")</f>
        <v>#REF!</v>
      </c>
      <c r="L23" s="9" t="e">
        <f>IF(K23&lt;&gt;"",IF(_xlfn.RANK.EQ(K23,$K$2:$K$326,0)&lt;=ROUND(COUNTIFS($E$2:$E$326,"&gt;=50",$D$2:$D$326,"&gt;=55")/100*#REF!,0),"",E23),"")</f>
        <v>#REF!</v>
      </c>
      <c r="M23" s="9" t="e">
        <f>IF(L23&lt;&gt;"",IF(_xlfn.RANK.EQ(L23,$L$2:$L$326,0)&lt;=ROUND(COUNTIFS($E$2:$E$326,"&gt;=50",$D$2:$D$326,"&gt;=55")/100*#REF!,0),"",E23),"")</f>
        <v>#REF!</v>
      </c>
      <c r="N23" s="9" t="e">
        <f>IF(M23&lt;&gt;"",IF(_xlfn.RANK.EQ(M23,$M$2:$M$326,0)&lt;=ROUND(COUNTIFS($E$2:$E$326,"&gt;=50",$D$2:$D$326,"&gt;=55")/100*#REF!,0),"",E23),"")</f>
        <v>#REF!</v>
      </c>
      <c r="O23" s="9" t="e">
        <f>IF(N23&lt;&gt;"",IF(_xlfn.RANK.EQ(N23,$N$2:$N$326,0)&lt;=ROUND(COUNTIFS($E$2:$E$326,"&gt;=50",$D$2:$D$326,"&gt;=55")/100*#REF!,0),"",E23),"")</f>
        <v>#REF!</v>
      </c>
      <c r="P23" s="9" t="e" cm="1">
        <f t="array" ref="P23">IF(#REF!&lt;&gt;"",IF(_xlfn.BITOR(#REF!&lt;&gt;"GR",#REF!&lt;&gt;""),IF(AND(H23&gt;=50,#REF!&gt;=55),_xlfn.RANK.EQ(H23,$H$2:$H$1000,0),_xlfn.IFS(#REF!="FD",999,#REF!="FF",1000)),IF(AND(H23&gt;=50,D23&gt;=55),_xlfn.RANK.EQ(H23,$H$2:$H$326,0),_xlfn.IFS(#REF!="FD",999,#REF!="FF",1000))),"")</f>
        <v>#REF!</v>
      </c>
    </row>
    <row r="24" spans="1:16" x14ac:dyDescent="0.35">
      <c r="A24" s="29"/>
      <c r="B24" s="3"/>
      <c r="C24" s="16" t="e">
        <f>IF(_xlfn.BITOR(#REF!="GR",#REF!=""),0,#REF!)</f>
        <v>#REF!</v>
      </c>
      <c r="D24" s="16" t="e">
        <f>IF(_xlfn.BITOR(#REF!="",#REF!="GR"),0,#REF!)</f>
        <v>#REF!</v>
      </c>
      <c r="E24" s="9" t="e">
        <f t="shared" si="2"/>
        <v>#REF!</v>
      </c>
      <c r="F24" s="9" t="e">
        <f>IF(AND(#REF!&lt;&gt;"",#REF!&lt;&gt;"GR"),(C24*0.4)+(#REF!*0.6),E24)</f>
        <v>#REF!</v>
      </c>
      <c r="G24" s="9" t="e">
        <f t="shared" si="0"/>
        <v>#REF!</v>
      </c>
      <c r="H24" s="9" t="e">
        <f t="shared" si="1"/>
        <v>#REF!</v>
      </c>
      <c r="I24" s="9" t="e">
        <f t="shared" si="3"/>
        <v>#REF!</v>
      </c>
      <c r="J24" s="9" t="e">
        <f>IF(I24&lt;&gt;"",IF(_xlfn.RANK.EQ(I24,$I$2:$I$326,0)&lt;=ROUND(COUNTIFS($E$2:$E$326,"&gt;=50",$D$2:$D$326,"&gt;=55")/100*#REF!,0),"",E24),"")</f>
        <v>#REF!</v>
      </c>
      <c r="K24" s="9" t="e">
        <f>IF(J24&lt;&gt;"",IF(_xlfn.RANK.EQ(J24,$J$2:$J$326,0)&lt;=ROUND(COUNTIFS($E$2:$E$326,"&gt;=50",$D$2:$D$326,"&gt;=55")/100*#REF!,0),"",E24),"")</f>
        <v>#REF!</v>
      </c>
      <c r="L24" s="9" t="e">
        <f>IF(K24&lt;&gt;"",IF(_xlfn.RANK.EQ(K24,$K$2:$K$326,0)&lt;=ROUND(COUNTIFS($E$2:$E$326,"&gt;=50",$D$2:$D$326,"&gt;=55")/100*#REF!,0),"",E24),"")</f>
        <v>#REF!</v>
      </c>
      <c r="M24" s="9" t="e">
        <f>IF(L24&lt;&gt;"",IF(_xlfn.RANK.EQ(L24,$L$2:$L$326,0)&lt;=ROUND(COUNTIFS($E$2:$E$326,"&gt;=50",$D$2:$D$326,"&gt;=55")/100*#REF!,0),"",E24),"")</f>
        <v>#REF!</v>
      </c>
      <c r="N24" s="9" t="e">
        <f>IF(M24&lt;&gt;"",IF(_xlfn.RANK.EQ(M24,$M$2:$M$326,0)&lt;=ROUND(COUNTIFS($E$2:$E$326,"&gt;=50",$D$2:$D$326,"&gt;=55")/100*#REF!,0),"",E24),"")</f>
        <v>#REF!</v>
      </c>
      <c r="O24" s="9" t="e">
        <f>IF(N24&lt;&gt;"",IF(_xlfn.RANK.EQ(N24,$N$2:$N$326,0)&lt;=ROUND(COUNTIFS($E$2:$E$326,"&gt;=50",$D$2:$D$326,"&gt;=55")/100*#REF!,0),"",E24),"")</f>
        <v>#REF!</v>
      </c>
      <c r="P24" s="9" t="e" cm="1">
        <f t="array" ref="P24">IF(#REF!&lt;&gt;"",IF(_xlfn.BITOR(#REF!&lt;&gt;"GR",#REF!&lt;&gt;""),IF(AND(H24&gt;=50,#REF!&gt;=55),_xlfn.RANK.EQ(H24,$H$2:$H$1000,0),_xlfn.IFS(#REF!="FD",999,#REF!="FF",1000)),IF(AND(H24&gt;=50,D24&gt;=55),_xlfn.RANK.EQ(H24,$H$2:$H$326,0),_xlfn.IFS(#REF!="FD",999,#REF!="FF",1000))),"")</f>
        <v>#REF!</v>
      </c>
    </row>
    <row r="25" spans="1:16" x14ac:dyDescent="0.35">
      <c r="A25" s="29"/>
      <c r="B25" s="3"/>
      <c r="C25" s="16" t="e">
        <f>IF(_xlfn.BITOR(#REF!="GR",#REF!=""),0,#REF!)</f>
        <v>#REF!</v>
      </c>
      <c r="D25" s="16" t="e">
        <f>IF(_xlfn.BITOR(#REF!="",#REF!="GR"),0,#REF!)</f>
        <v>#REF!</v>
      </c>
      <c r="E25" s="9" t="e">
        <f t="shared" si="2"/>
        <v>#REF!</v>
      </c>
      <c r="F25" s="9" t="e">
        <f>IF(AND(B7&lt;&gt;"",B7&lt;&gt;"GR"),(C25*0.4)+(B7*0.6),E25)</f>
        <v>#REF!</v>
      </c>
      <c r="G25" s="9" t="e">
        <f t="shared" si="0"/>
        <v>#REF!</v>
      </c>
      <c r="H25" s="9" t="e">
        <f t="shared" si="1"/>
        <v>#REF!</v>
      </c>
      <c r="I25" s="9" t="e">
        <f t="shared" si="3"/>
        <v>#REF!</v>
      </c>
      <c r="J25" s="9" t="e">
        <f>IF(I25&lt;&gt;"",IF(_xlfn.RANK.EQ(I25,$I$2:$I$326,0)&lt;=ROUND(COUNTIFS($E$2:$E$326,"&gt;=50",$D$2:$D$326,"&gt;=55")/100*#REF!,0),"",E25),"")</f>
        <v>#REF!</v>
      </c>
      <c r="K25" s="9" t="e">
        <f>IF(J25&lt;&gt;"",IF(_xlfn.RANK.EQ(J25,$J$2:$J$326,0)&lt;=ROUND(COUNTIFS($E$2:$E$326,"&gt;=50",$D$2:$D$326,"&gt;=55")/100*#REF!,0),"",E25),"")</f>
        <v>#REF!</v>
      </c>
      <c r="L25" s="9" t="e">
        <f>IF(K25&lt;&gt;"",IF(_xlfn.RANK.EQ(K25,$K$2:$K$326,0)&lt;=ROUND(COUNTIFS($E$2:$E$326,"&gt;=50",$D$2:$D$326,"&gt;=55")/100*#REF!,0),"",E25),"")</f>
        <v>#REF!</v>
      </c>
      <c r="M25" s="9" t="e">
        <f>IF(L25&lt;&gt;"",IF(_xlfn.RANK.EQ(L25,$L$2:$L$326,0)&lt;=ROUND(COUNTIFS($E$2:$E$326,"&gt;=50",$D$2:$D$326,"&gt;=55")/100*#REF!,0),"",E25),"")</f>
        <v>#REF!</v>
      </c>
      <c r="N25" s="9" t="e">
        <f>IF(M25&lt;&gt;"",IF(_xlfn.RANK.EQ(M25,$M$2:$M$326,0)&lt;=ROUND(COUNTIFS($E$2:$E$326,"&gt;=50",$D$2:$D$326,"&gt;=55")/100*#REF!,0),"",E25),"")</f>
        <v>#REF!</v>
      </c>
      <c r="O25" s="9" t="e">
        <f>IF(N25&lt;&gt;"",IF(_xlfn.RANK.EQ(N25,$N$2:$N$326,0)&lt;=ROUND(COUNTIFS($E$2:$E$326,"&gt;=50",$D$2:$D$326,"&gt;=55")/100*#REF!,0),"",E25),"")</f>
        <v>#REF!</v>
      </c>
      <c r="P25" s="9" t="e" cm="1">
        <f t="array" ref="P25">IF(A7&lt;&gt;"",IF(_xlfn.BITOR(B7&lt;&gt;"GR",B7&lt;&gt;""),IF(AND(H25&gt;=50,B7&gt;=55),_xlfn.RANK.EQ(H25,$H$2:$H$1000,0),_xlfn.IFS(#REF!="FD",999,#REF!="FF",1000)),IF(AND(H25&gt;=50,D25&gt;=55),_xlfn.RANK.EQ(H25,$H$2:$H$326,0),_xlfn.IFS(#REF!="FD",999,#REF!="FF",1000))),"")</f>
        <v>#REF!</v>
      </c>
    </row>
    <row r="26" spans="1:16" x14ac:dyDescent="0.35">
      <c r="A26" s="29"/>
      <c r="B26" s="3"/>
      <c r="C26" s="16" t="e">
        <f>IF(_xlfn.BITOR(#REF!="GR",#REF!=""),0,#REF!)</f>
        <v>#REF!</v>
      </c>
      <c r="D26" s="16" t="e">
        <f>IF(_xlfn.BITOR(#REF!="",#REF!="GR"),0,#REF!)</f>
        <v>#REF!</v>
      </c>
      <c r="E26" s="9" t="e">
        <f t="shared" si="2"/>
        <v>#REF!</v>
      </c>
      <c r="F26" s="9" t="e">
        <f>IF(AND(#REF!&lt;&gt;"",#REF!&lt;&gt;"GR"),(C26*0.4)+(#REF!*0.6),E26)</f>
        <v>#REF!</v>
      </c>
      <c r="G26" s="9" t="e">
        <f t="shared" si="0"/>
        <v>#REF!</v>
      </c>
      <c r="H26" s="9" t="e">
        <f t="shared" si="1"/>
        <v>#REF!</v>
      </c>
      <c r="I26" s="9" t="e">
        <f t="shared" si="3"/>
        <v>#REF!</v>
      </c>
      <c r="J26" s="9" t="e">
        <f>IF(I26&lt;&gt;"",IF(_xlfn.RANK.EQ(I26,$I$2:$I$326,0)&lt;=ROUND(COUNTIFS($E$2:$E$326,"&gt;=50",$D$2:$D$326,"&gt;=55")/100*#REF!,0),"",E26),"")</f>
        <v>#REF!</v>
      </c>
      <c r="K26" s="9" t="e">
        <f>IF(J26&lt;&gt;"",IF(_xlfn.RANK.EQ(J26,$J$2:$J$326,0)&lt;=ROUND(COUNTIFS($E$2:$E$326,"&gt;=50",$D$2:$D$326,"&gt;=55")/100*#REF!,0),"",E26),"")</f>
        <v>#REF!</v>
      </c>
      <c r="L26" s="9" t="e">
        <f>IF(K26&lt;&gt;"",IF(_xlfn.RANK.EQ(K26,$K$2:$K$326,0)&lt;=ROUND(COUNTIFS($E$2:$E$326,"&gt;=50",$D$2:$D$326,"&gt;=55")/100*#REF!,0),"",E26),"")</f>
        <v>#REF!</v>
      </c>
      <c r="M26" s="9" t="e">
        <f>IF(L26&lt;&gt;"",IF(_xlfn.RANK.EQ(L26,$L$2:$L$326,0)&lt;=ROUND(COUNTIFS($E$2:$E$326,"&gt;=50",$D$2:$D$326,"&gt;=55")/100*#REF!,0),"",E26),"")</f>
        <v>#REF!</v>
      </c>
      <c r="N26" s="9" t="e">
        <f>IF(M26&lt;&gt;"",IF(_xlfn.RANK.EQ(M26,$M$2:$M$326,0)&lt;=ROUND(COUNTIFS($E$2:$E$326,"&gt;=50",$D$2:$D$326,"&gt;=55")/100*#REF!,0),"",E26),"")</f>
        <v>#REF!</v>
      </c>
      <c r="O26" s="9" t="e">
        <f>IF(N26&lt;&gt;"",IF(_xlfn.RANK.EQ(N26,$N$2:$N$326,0)&lt;=ROUND(COUNTIFS($E$2:$E$326,"&gt;=50",$D$2:$D$326,"&gt;=55")/100*#REF!,0),"",E26),"")</f>
        <v>#REF!</v>
      </c>
      <c r="P26" s="9" t="e" cm="1">
        <f t="array" ref="P26">IF(#REF!&lt;&gt;"",IF(_xlfn.BITOR(#REF!&lt;&gt;"GR",#REF!&lt;&gt;""),IF(AND(H26&gt;=50,#REF!&gt;=55),_xlfn.RANK.EQ(H26,$H$2:$H$1000,0),_xlfn.IFS(#REF!="FD",999,#REF!="FF",1000)),IF(AND(H26&gt;=50,D26&gt;=55),_xlfn.RANK.EQ(H26,$H$2:$H$326,0),_xlfn.IFS(#REF!="FD",999,#REF!="FF",1000))),"")</f>
        <v>#REF!</v>
      </c>
    </row>
    <row r="27" spans="1:16" x14ac:dyDescent="0.35">
      <c r="A27" s="29"/>
      <c r="B27" s="3"/>
      <c r="C27" s="16" t="e">
        <f>IF(_xlfn.BITOR(#REF!="GR",#REF!=""),0,#REF!)</f>
        <v>#REF!</v>
      </c>
      <c r="D27" s="16" t="e">
        <f>IF(_xlfn.BITOR(#REF!="",#REF!="GR"),0,#REF!)</f>
        <v>#REF!</v>
      </c>
      <c r="E27" s="9" t="e">
        <f t="shared" si="2"/>
        <v>#REF!</v>
      </c>
      <c r="F27" s="9" t="e">
        <f>IF(AND(B8&lt;&gt;"",B8&lt;&gt;"GR"),(C27*0.4)+(B8*0.6),E27)</f>
        <v>#REF!</v>
      </c>
      <c r="G27" s="9" t="e">
        <f t="shared" si="0"/>
        <v>#REF!</v>
      </c>
      <c r="H27" s="9" t="e">
        <f t="shared" si="1"/>
        <v>#REF!</v>
      </c>
      <c r="I27" s="9" t="e">
        <f t="shared" si="3"/>
        <v>#REF!</v>
      </c>
      <c r="J27" s="9" t="e">
        <f>IF(I27&lt;&gt;"",IF(_xlfn.RANK.EQ(I27,$I$2:$I$326,0)&lt;=ROUND(COUNTIFS($E$2:$E$326,"&gt;=50",$D$2:$D$326,"&gt;=55")/100*#REF!,0),"",E27),"")</f>
        <v>#REF!</v>
      </c>
      <c r="K27" s="9" t="e">
        <f>IF(J27&lt;&gt;"",IF(_xlfn.RANK.EQ(J27,$J$2:$J$326,0)&lt;=ROUND(COUNTIFS($E$2:$E$326,"&gt;=50",$D$2:$D$326,"&gt;=55")/100*#REF!,0),"",E27),"")</f>
        <v>#REF!</v>
      </c>
      <c r="L27" s="9" t="e">
        <f>IF(K27&lt;&gt;"",IF(_xlfn.RANK.EQ(K27,$K$2:$K$326,0)&lt;=ROUND(COUNTIFS($E$2:$E$326,"&gt;=50",$D$2:$D$326,"&gt;=55")/100*#REF!,0),"",E27),"")</f>
        <v>#REF!</v>
      </c>
      <c r="M27" s="9" t="e">
        <f>IF(L27&lt;&gt;"",IF(_xlfn.RANK.EQ(L27,$L$2:$L$326,0)&lt;=ROUND(COUNTIFS($E$2:$E$326,"&gt;=50",$D$2:$D$326,"&gt;=55")/100*#REF!,0),"",E27),"")</f>
        <v>#REF!</v>
      </c>
      <c r="N27" s="9" t="e">
        <f>IF(M27&lt;&gt;"",IF(_xlfn.RANK.EQ(M27,$M$2:$M$326,0)&lt;=ROUND(COUNTIFS($E$2:$E$326,"&gt;=50",$D$2:$D$326,"&gt;=55")/100*#REF!,0),"",E27),"")</f>
        <v>#REF!</v>
      </c>
      <c r="O27" s="9" t="e">
        <f>IF(N27&lt;&gt;"",IF(_xlfn.RANK.EQ(N27,$N$2:$N$326,0)&lt;=ROUND(COUNTIFS($E$2:$E$326,"&gt;=50",$D$2:$D$326,"&gt;=55")/100*#REF!,0),"",E27),"")</f>
        <v>#REF!</v>
      </c>
      <c r="P27" s="9" t="e" cm="1">
        <f t="array" ref="P27">IF(A8&lt;&gt;"",IF(_xlfn.BITOR(B8&lt;&gt;"GR",B8&lt;&gt;""),IF(AND(H27&gt;=50,B8&gt;=55),_xlfn.RANK.EQ(H27,$H$2:$H$1000,0),_xlfn.IFS(#REF!="FD",999,#REF!="FF",1000)),IF(AND(H27&gt;=50,D27&gt;=55),_xlfn.RANK.EQ(H27,$H$2:$H$326,0),_xlfn.IFS(#REF!="FD",999,#REF!="FF",1000))),"")</f>
        <v>#REF!</v>
      </c>
    </row>
    <row r="28" spans="1:16" x14ac:dyDescent="0.35">
      <c r="A28" s="29"/>
      <c r="B28" s="3"/>
      <c r="C28" s="16" t="e">
        <f>IF(_xlfn.BITOR(#REF!="GR",#REF!=""),0,#REF!)</f>
        <v>#REF!</v>
      </c>
      <c r="D28" s="16" t="e">
        <f>IF(_xlfn.BITOR(#REF!="",#REF!="GR"),0,#REF!)</f>
        <v>#REF!</v>
      </c>
      <c r="E28" s="9" t="e">
        <f t="shared" si="2"/>
        <v>#REF!</v>
      </c>
      <c r="F28" s="9" t="e">
        <f>IF(AND(#REF!&lt;&gt;"",#REF!&lt;&gt;"GR"),(C28*0.4)+(#REF!*0.6),E28)</f>
        <v>#REF!</v>
      </c>
      <c r="G28" s="9" t="e">
        <f t="shared" si="0"/>
        <v>#REF!</v>
      </c>
      <c r="H28" s="9" t="e">
        <f t="shared" si="1"/>
        <v>#REF!</v>
      </c>
      <c r="I28" s="9" t="e">
        <f t="shared" si="3"/>
        <v>#REF!</v>
      </c>
      <c r="J28" s="9" t="e">
        <f>IF(I28&lt;&gt;"",IF(_xlfn.RANK.EQ(I28,$I$2:$I$326,0)&lt;=ROUND(COUNTIFS($E$2:$E$326,"&gt;=50",$D$2:$D$326,"&gt;=55")/100*#REF!,0),"",E28),"")</f>
        <v>#REF!</v>
      </c>
      <c r="K28" s="9" t="e">
        <f>IF(J28&lt;&gt;"",IF(_xlfn.RANK.EQ(J28,$J$2:$J$326,0)&lt;=ROUND(COUNTIFS($E$2:$E$326,"&gt;=50",$D$2:$D$326,"&gt;=55")/100*#REF!,0),"",E28),"")</f>
        <v>#REF!</v>
      </c>
      <c r="L28" s="9" t="e">
        <f>IF(K28&lt;&gt;"",IF(_xlfn.RANK.EQ(K28,$K$2:$K$326,0)&lt;=ROUND(COUNTIFS($E$2:$E$326,"&gt;=50",$D$2:$D$326,"&gt;=55")/100*#REF!,0),"",E28),"")</f>
        <v>#REF!</v>
      </c>
      <c r="M28" s="9" t="e">
        <f>IF(L28&lt;&gt;"",IF(_xlfn.RANK.EQ(L28,$L$2:$L$326,0)&lt;=ROUND(COUNTIFS($E$2:$E$326,"&gt;=50",$D$2:$D$326,"&gt;=55")/100*#REF!,0),"",E28),"")</f>
        <v>#REF!</v>
      </c>
      <c r="N28" s="9" t="e">
        <f>IF(M28&lt;&gt;"",IF(_xlfn.RANK.EQ(M28,$M$2:$M$326,0)&lt;=ROUND(COUNTIFS($E$2:$E$326,"&gt;=50",$D$2:$D$326,"&gt;=55")/100*#REF!,0),"",E28),"")</f>
        <v>#REF!</v>
      </c>
      <c r="O28" s="9" t="e">
        <f>IF(N28&lt;&gt;"",IF(_xlfn.RANK.EQ(N28,$N$2:$N$326,0)&lt;=ROUND(COUNTIFS($E$2:$E$326,"&gt;=50",$D$2:$D$326,"&gt;=55")/100*#REF!,0),"",E28),"")</f>
        <v>#REF!</v>
      </c>
      <c r="P28" s="9" t="e" cm="1">
        <f t="array" ref="P28">IF(#REF!&lt;&gt;"",IF(_xlfn.BITOR(#REF!&lt;&gt;"GR",#REF!&lt;&gt;""),IF(AND(H28&gt;=50,#REF!&gt;=55),_xlfn.RANK.EQ(H28,$H$2:$H$1000,0),_xlfn.IFS(#REF!="FD",999,#REF!="FF",1000)),IF(AND(H28&gt;=50,D28&gt;=55),_xlfn.RANK.EQ(H28,$H$2:$H$326,0),_xlfn.IFS(#REF!="FD",999,#REF!="FF",1000))),"")</f>
        <v>#REF!</v>
      </c>
    </row>
    <row r="29" spans="1:16" x14ac:dyDescent="0.35">
      <c r="A29" s="29"/>
      <c r="B29" s="3"/>
      <c r="C29" s="16" t="e">
        <f>IF(_xlfn.BITOR(#REF!="GR",#REF!=""),0,#REF!)</f>
        <v>#REF!</v>
      </c>
      <c r="D29" s="16" t="e">
        <f>IF(_xlfn.BITOR(#REF!="",#REF!="GR"),0,#REF!)</f>
        <v>#REF!</v>
      </c>
      <c r="E29" s="9" t="e">
        <f t="shared" si="2"/>
        <v>#REF!</v>
      </c>
      <c r="F29" s="9" t="e">
        <f>IF(AND(#REF!&lt;&gt;"",#REF!&lt;&gt;"GR"),(C29*0.4)+(#REF!*0.6),E29)</f>
        <v>#REF!</v>
      </c>
      <c r="G29" s="9" t="e">
        <f t="shared" si="0"/>
        <v>#REF!</v>
      </c>
      <c r="H29" s="9" t="e">
        <f t="shared" si="1"/>
        <v>#REF!</v>
      </c>
      <c r="I29" s="9" t="e">
        <f t="shared" si="3"/>
        <v>#REF!</v>
      </c>
      <c r="J29" s="9" t="e">
        <f>IF(I29&lt;&gt;"",IF(_xlfn.RANK.EQ(I29,$I$2:$I$326,0)&lt;=ROUND(COUNTIFS($E$2:$E$326,"&gt;=50",$D$2:$D$326,"&gt;=55")/100*#REF!,0),"",E29),"")</f>
        <v>#REF!</v>
      </c>
      <c r="K29" s="9" t="e">
        <f>IF(J29&lt;&gt;"",IF(_xlfn.RANK.EQ(J29,$J$2:$J$326,0)&lt;=ROUND(COUNTIFS($E$2:$E$326,"&gt;=50",$D$2:$D$326,"&gt;=55")/100*#REF!,0),"",E29),"")</f>
        <v>#REF!</v>
      </c>
      <c r="L29" s="9" t="e">
        <f>IF(K29&lt;&gt;"",IF(_xlfn.RANK.EQ(K29,$K$2:$K$326,0)&lt;=ROUND(COUNTIFS($E$2:$E$326,"&gt;=50",$D$2:$D$326,"&gt;=55")/100*#REF!,0),"",E29),"")</f>
        <v>#REF!</v>
      </c>
      <c r="M29" s="9" t="e">
        <f>IF(L29&lt;&gt;"",IF(_xlfn.RANK.EQ(L29,$L$2:$L$326,0)&lt;=ROUND(COUNTIFS($E$2:$E$326,"&gt;=50",$D$2:$D$326,"&gt;=55")/100*#REF!,0),"",E29),"")</f>
        <v>#REF!</v>
      </c>
      <c r="N29" s="9" t="e">
        <f>IF(M29&lt;&gt;"",IF(_xlfn.RANK.EQ(M29,$M$2:$M$326,0)&lt;=ROUND(COUNTIFS($E$2:$E$326,"&gt;=50",$D$2:$D$326,"&gt;=55")/100*#REF!,0),"",E29),"")</f>
        <v>#REF!</v>
      </c>
      <c r="O29" s="9" t="e">
        <f>IF(N29&lt;&gt;"",IF(_xlfn.RANK.EQ(N29,$N$2:$N$326,0)&lt;=ROUND(COUNTIFS($E$2:$E$326,"&gt;=50",$D$2:$D$326,"&gt;=55")/100*#REF!,0),"",E29),"")</f>
        <v>#REF!</v>
      </c>
      <c r="P29" s="9" t="e" cm="1">
        <f t="array" ref="P29">IF(#REF!&lt;&gt;"",IF(_xlfn.BITOR(#REF!&lt;&gt;"GR",#REF!&lt;&gt;""),IF(AND(H29&gt;=50,#REF!&gt;=55),_xlfn.RANK.EQ(H29,$H$2:$H$1000,0),_xlfn.IFS(#REF!="FD",999,#REF!="FF",1000)),IF(AND(H29&gt;=50,D29&gt;=55),_xlfn.RANK.EQ(H29,$H$2:$H$326,0),_xlfn.IFS(#REF!="FD",999,#REF!="FF",1000))),"")</f>
        <v>#REF!</v>
      </c>
    </row>
    <row r="30" spans="1:16" x14ac:dyDescent="0.35">
      <c r="A30" s="29"/>
      <c r="B30" s="3"/>
      <c r="C30" s="16" t="e">
        <f>IF(_xlfn.BITOR(#REF!="GR",#REF!=""),0,#REF!)</f>
        <v>#REF!</v>
      </c>
      <c r="D30" s="16" t="e">
        <f>IF(_xlfn.BITOR(#REF!="",#REF!="GR"),0,#REF!)</f>
        <v>#REF!</v>
      </c>
      <c r="E30" s="9" t="e">
        <f t="shared" si="2"/>
        <v>#REF!</v>
      </c>
      <c r="F30" s="9" t="e">
        <f>IF(AND(#REF!&lt;&gt;"",#REF!&lt;&gt;"GR"),(C30*0.4)+(#REF!*0.6),E30)</f>
        <v>#REF!</v>
      </c>
      <c r="G30" s="9" t="e">
        <f t="shared" si="0"/>
        <v>#REF!</v>
      </c>
      <c r="H30" s="9" t="e">
        <f t="shared" si="1"/>
        <v>#REF!</v>
      </c>
      <c r="I30" s="9" t="e">
        <f t="shared" si="3"/>
        <v>#REF!</v>
      </c>
      <c r="J30" s="9" t="e">
        <f>IF(I30&lt;&gt;"",IF(_xlfn.RANK.EQ(I30,$I$2:$I$326,0)&lt;=ROUND(COUNTIFS($E$2:$E$326,"&gt;=50",$D$2:$D$326,"&gt;=55")/100*#REF!,0),"",E30),"")</f>
        <v>#REF!</v>
      </c>
      <c r="K30" s="9" t="e">
        <f>IF(J30&lt;&gt;"",IF(_xlfn.RANK.EQ(J30,$J$2:$J$326,0)&lt;=ROUND(COUNTIFS($E$2:$E$326,"&gt;=50",$D$2:$D$326,"&gt;=55")/100*#REF!,0),"",E30),"")</f>
        <v>#REF!</v>
      </c>
      <c r="L30" s="9" t="e">
        <f>IF(K30&lt;&gt;"",IF(_xlfn.RANK.EQ(K30,$K$2:$K$326,0)&lt;=ROUND(COUNTIFS($E$2:$E$326,"&gt;=50",$D$2:$D$326,"&gt;=55")/100*#REF!,0),"",E30),"")</f>
        <v>#REF!</v>
      </c>
      <c r="M30" s="9" t="e">
        <f>IF(L30&lt;&gt;"",IF(_xlfn.RANK.EQ(L30,$L$2:$L$326,0)&lt;=ROUND(COUNTIFS($E$2:$E$326,"&gt;=50",$D$2:$D$326,"&gt;=55")/100*#REF!,0),"",E30),"")</f>
        <v>#REF!</v>
      </c>
      <c r="N30" s="9" t="e">
        <f>IF(M30&lt;&gt;"",IF(_xlfn.RANK.EQ(M30,$M$2:$M$326,0)&lt;=ROUND(COUNTIFS($E$2:$E$326,"&gt;=50",$D$2:$D$326,"&gt;=55")/100*#REF!,0),"",E30),"")</f>
        <v>#REF!</v>
      </c>
      <c r="O30" s="9" t="e">
        <f>IF(N30&lt;&gt;"",IF(_xlfn.RANK.EQ(N30,$N$2:$N$326,0)&lt;=ROUND(COUNTIFS($E$2:$E$326,"&gt;=50",$D$2:$D$326,"&gt;=55")/100*#REF!,0),"",E30),"")</f>
        <v>#REF!</v>
      </c>
      <c r="P30" s="9" t="e" cm="1">
        <f t="array" ref="P30">IF(#REF!&lt;&gt;"",IF(_xlfn.BITOR(#REF!&lt;&gt;"GR",#REF!&lt;&gt;""),IF(AND(H30&gt;=50,#REF!&gt;=55),_xlfn.RANK.EQ(H30,$H$2:$H$1000,0),_xlfn.IFS(#REF!="FD",999,#REF!="FF",1000)),IF(AND(H30&gt;=50,D30&gt;=55),_xlfn.RANK.EQ(H30,$H$2:$H$326,0),_xlfn.IFS(#REF!="FD",999,#REF!="FF",1000))),"")</f>
        <v>#REF!</v>
      </c>
    </row>
    <row r="31" spans="1:16" x14ac:dyDescent="0.35">
      <c r="A31" s="29"/>
      <c r="B31" s="3"/>
      <c r="C31" s="16" t="e">
        <f>IF(_xlfn.BITOR(#REF!="GR",#REF!=""),0,#REF!)</f>
        <v>#REF!</v>
      </c>
      <c r="D31" s="16" t="e">
        <f>IF(_xlfn.BITOR(#REF!="",#REF!="GR"),0,#REF!)</f>
        <v>#REF!</v>
      </c>
      <c r="E31" s="9" t="e">
        <f t="shared" si="2"/>
        <v>#REF!</v>
      </c>
      <c r="F31" s="9" t="e">
        <f>IF(AND(#REF!&lt;&gt;"",#REF!&lt;&gt;"GR"),(C31*0.4)+(#REF!*0.6),E31)</f>
        <v>#REF!</v>
      </c>
      <c r="G31" s="9" t="e">
        <f t="shared" si="0"/>
        <v>#REF!</v>
      </c>
      <c r="H31" s="9" t="e">
        <f t="shared" si="1"/>
        <v>#REF!</v>
      </c>
      <c r="I31" s="9" t="e">
        <f t="shared" si="3"/>
        <v>#REF!</v>
      </c>
      <c r="J31" s="9" t="e">
        <f>IF(I31&lt;&gt;"",IF(_xlfn.RANK.EQ(I31,$I$2:$I$326,0)&lt;=ROUND(COUNTIFS($E$2:$E$326,"&gt;=50",$D$2:$D$326,"&gt;=55")/100*#REF!,0),"",E31),"")</f>
        <v>#REF!</v>
      </c>
      <c r="K31" s="9" t="e">
        <f>IF(J31&lt;&gt;"",IF(_xlfn.RANK.EQ(J31,$J$2:$J$326,0)&lt;=ROUND(COUNTIFS($E$2:$E$326,"&gt;=50",$D$2:$D$326,"&gt;=55")/100*#REF!,0),"",E31),"")</f>
        <v>#REF!</v>
      </c>
      <c r="L31" s="9" t="e">
        <f>IF(K31&lt;&gt;"",IF(_xlfn.RANK.EQ(K31,$K$2:$K$326,0)&lt;=ROUND(COUNTIFS($E$2:$E$326,"&gt;=50",$D$2:$D$326,"&gt;=55")/100*#REF!,0),"",E31),"")</f>
        <v>#REF!</v>
      </c>
      <c r="M31" s="9" t="e">
        <f>IF(L31&lt;&gt;"",IF(_xlfn.RANK.EQ(L31,$L$2:$L$326,0)&lt;=ROUND(COUNTIFS($E$2:$E$326,"&gt;=50",$D$2:$D$326,"&gt;=55")/100*#REF!,0),"",E31),"")</f>
        <v>#REF!</v>
      </c>
      <c r="N31" s="9" t="e">
        <f>IF(M31&lt;&gt;"",IF(_xlfn.RANK.EQ(M31,$M$2:$M$326,0)&lt;=ROUND(COUNTIFS($E$2:$E$326,"&gt;=50",$D$2:$D$326,"&gt;=55")/100*#REF!,0),"",E31),"")</f>
        <v>#REF!</v>
      </c>
      <c r="O31" s="9" t="e">
        <f>IF(N31&lt;&gt;"",IF(_xlfn.RANK.EQ(N31,$N$2:$N$326,0)&lt;=ROUND(COUNTIFS($E$2:$E$326,"&gt;=50",$D$2:$D$326,"&gt;=55")/100*#REF!,0),"",E31),"")</f>
        <v>#REF!</v>
      </c>
      <c r="P31" s="9" t="e" cm="1">
        <f t="array" ref="P31">IF(#REF!&lt;&gt;"",IF(_xlfn.BITOR(#REF!&lt;&gt;"GR",#REF!&lt;&gt;""),IF(AND(H31&gt;=50,#REF!&gt;=55),_xlfn.RANK.EQ(H31,$H$2:$H$1000,0),_xlfn.IFS(#REF!="FD",999,#REF!="FF",1000)),IF(AND(H31&gt;=50,D31&gt;=55),_xlfn.RANK.EQ(H31,$H$2:$H$326,0),_xlfn.IFS(#REF!="FD",999,#REF!="FF",1000))),"")</f>
        <v>#REF!</v>
      </c>
    </row>
    <row r="32" spans="1:16" x14ac:dyDescent="0.35">
      <c r="A32" s="29"/>
      <c r="B32" s="3"/>
      <c r="C32" s="16" t="e">
        <f>IF(_xlfn.BITOR(#REF!="GR",#REF!=""),0,#REF!)</f>
        <v>#REF!</v>
      </c>
      <c r="D32" s="16" t="e">
        <f>IF(_xlfn.BITOR(#REF!="",#REF!="GR"),0,#REF!)</f>
        <v>#REF!</v>
      </c>
      <c r="E32" s="9" t="e">
        <f t="shared" si="2"/>
        <v>#REF!</v>
      </c>
      <c r="F32" s="9" t="e">
        <f>IF(AND(#REF!&lt;&gt;"",#REF!&lt;&gt;"GR"),(C32*0.4)+(#REF!*0.6),E32)</f>
        <v>#REF!</v>
      </c>
      <c r="G32" s="9" t="e">
        <f t="shared" si="0"/>
        <v>#REF!</v>
      </c>
      <c r="H32" s="9" t="e">
        <f t="shared" si="1"/>
        <v>#REF!</v>
      </c>
      <c r="I32" s="9" t="e">
        <f t="shared" si="3"/>
        <v>#REF!</v>
      </c>
      <c r="J32" s="9" t="e">
        <f>IF(I32&lt;&gt;"",IF(_xlfn.RANK.EQ(I32,$I$2:$I$326,0)&lt;=ROUND(COUNTIFS($E$2:$E$326,"&gt;=50",$D$2:$D$326,"&gt;=55")/100*#REF!,0),"",E32),"")</f>
        <v>#REF!</v>
      </c>
      <c r="K32" s="9" t="e">
        <f>IF(J32&lt;&gt;"",IF(_xlfn.RANK.EQ(J32,$J$2:$J$326,0)&lt;=ROUND(COUNTIFS($E$2:$E$326,"&gt;=50",$D$2:$D$326,"&gt;=55")/100*#REF!,0),"",E32),"")</f>
        <v>#REF!</v>
      </c>
      <c r="L32" s="9" t="e">
        <f>IF(K32&lt;&gt;"",IF(_xlfn.RANK.EQ(K32,$K$2:$K$326,0)&lt;=ROUND(COUNTIFS($E$2:$E$326,"&gt;=50",$D$2:$D$326,"&gt;=55")/100*#REF!,0),"",E32),"")</f>
        <v>#REF!</v>
      </c>
      <c r="M32" s="9" t="e">
        <f>IF(L32&lt;&gt;"",IF(_xlfn.RANK.EQ(L32,$L$2:$L$326,0)&lt;=ROUND(COUNTIFS($E$2:$E$326,"&gt;=50",$D$2:$D$326,"&gt;=55")/100*#REF!,0),"",E32),"")</f>
        <v>#REF!</v>
      </c>
      <c r="N32" s="9" t="e">
        <f>IF(M32&lt;&gt;"",IF(_xlfn.RANK.EQ(M32,$M$2:$M$326,0)&lt;=ROUND(COUNTIFS($E$2:$E$326,"&gt;=50",$D$2:$D$326,"&gt;=55")/100*#REF!,0),"",E32),"")</f>
        <v>#REF!</v>
      </c>
      <c r="O32" s="9" t="e">
        <f>IF(N32&lt;&gt;"",IF(_xlfn.RANK.EQ(N32,$N$2:$N$326,0)&lt;=ROUND(COUNTIFS($E$2:$E$326,"&gt;=50",$D$2:$D$326,"&gt;=55")/100*#REF!,0),"",E32),"")</f>
        <v>#REF!</v>
      </c>
      <c r="P32" s="9" t="e" cm="1">
        <f t="array" ref="P32">IF(#REF!&lt;&gt;"",IF(_xlfn.BITOR(#REF!&lt;&gt;"GR",#REF!&lt;&gt;""),IF(AND(H32&gt;=50,#REF!&gt;=55),_xlfn.RANK.EQ(H32,$H$2:$H$1000,0),_xlfn.IFS(#REF!="FD",999,#REF!="FF",1000)),IF(AND(H32&gt;=50,D32&gt;=55),_xlfn.RANK.EQ(H32,$H$2:$H$326,0),_xlfn.IFS(#REF!="FD",999,#REF!="FF",1000))),"")</f>
        <v>#REF!</v>
      </c>
    </row>
    <row r="33" spans="1:16" x14ac:dyDescent="0.35">
      <c r="A33" s="29"/>
      <c r="B33" s="3"/>
      <c r="C33" s="16" t="e">
        <f>IF(_xlfn.BITOR(#REF!="GR",#REF!=""),0,#REF!)</f>
        <v>#REF!</v>
      </c>
      <c r="D33" s="16" t="e">
        <f>IF(_xlfn.BITOR(#REF!="",#REF!="GR"),0,#REF!)</f>
        <v>#REF!</v>
      </c>
      <c r="E33" s="9" t="e">
        <f t="shared" si="2"/>
        <v>#REF!</v>
      </c>
      <c r="F33" s="9" t="e">
        <f>IF(AND(B9&lt;&gt;"",B9&lt;&gt;"GR"),(C33*0.4)+(B9*0.6),E33)</f>
        <v>#REF!</v>
      </c>
      <c r="G33" s="9" t="e">
        <f t="shared" si="0"/>
        <v>#REF!</v>
      </c>
      <c r="H33" s="9" t="e">
        <f t="shared" si="1"/>
        <v>#REF!</v>
      </c>
      <c r="I33" s="9" t="e">
        <f t="shared" si="3"/>
        <v>#REF!</v>
      </c>
      <c r="J33" s="9" t="e">
        <f>IF(I33&lt;&gt;"",IF(_xlfn.RANK.EQ(I33,$I$2:$I$326,0)&lt;=ROUND(COUNTIFS($E$2:$E$326,"&gt;=50",$D$2:$D$326,"&gt;=55")/100*#REF!,0),"",E33),"")</f>
        <v>#REF!</v>
      </c>
      <c r="K33" s="9" t="e">
        <f>IF(J33&lt;&gt;"",IF(_xlfn.RANK.EQ(J33,$J$2:$J$326,0)&lt;=ROUND(COUNTIFS($E$2:$E$326,"&gt;=50",$D$2:$D$326,"&gt;=55")/100*#REF!,0),"",E33),"")</f>
        <v>#REF!</v>
      </c>
      <c r="L33" s="9" t="e">
        <f>IF(K33&lt;&gt;"",IF(_xlfn.RANK.EQ(K33,$K$2:$K$326,0)&lt;=ROUND(COUNTIFS($E$2:$E$326,"&gt;=50",$D$2:$D$326,"&gt;=55")/100*#REF!,0),"",E33),"")</f>
        <v>#REF!</v>
      </c>
      <c r="M33" s="9" t="e">
        <f>IF(L33&lt;&gt;"",IF(_xlfn.RANK.EQ(L33,$L$2:$L$326,0)&lt;=ROUND(COUNTIFS($E$2:$E$326,"&gt;=50",$D$2:$D$326,"&gt;=55")/100*#REF!,0),"",E33),"")</f>
        <v>#REF!</v>
      </c>
      <c r="N33" s="9" t="e">
        <f>IF(M33&lt;&gt;"",IF(_xlfn.RANK.EQ(M33,$M$2:$M$326,0)&lt;=ROUND(COUNTIFS($E$2:$E$326,"&gt;=50",$D$2:$D$326,"&gt;=55")/100*#REF!,0),"",E33),"")</f>
        <v>#REF!</v>
      </c>
      <c r="O33" s="9" t="e">
        <f>IF(N33&lt;&gt;"",IF(_xlfn.RANK.EQ(N33,$N$2:$N$326,0)&lt;=ROUND(COUNTIFS($E$2:$E$326,"&gt;=50",$D$2:$D$326,"&gt;=55")/100*#REF!,0),"",E33),"")</f>
        <v>#REF!</v>
      </c>
      <c r="P33" s="9" t="e" cm="1">
        <f t="array" ref="P33">IF(A9&lt;&gt;"",IF(_xlfn.BITOR(B9&lt;&gt;"GR",B9&lt;&gt;""),IF(AND(H33&gt;=50,B9&gt;=55),_xlfn.RANK.EQ(H33,$H$2:$H$1000,0),_xlfn.IFS(#REF!="FD",999,#REF!="FF",1000)),IF(AND(H33&gt;=50,D33&gt;=55),_xlfn.RANK.EQ(H33,$H$2:$H$326,0),_xlfn.IFS(#REF!="FD",999,#REF!="FF",1000))),"")</f>
        <v>#REF!</v>
      </c>
    </row>
    <row r="34" spans="1:16" x14ac:dyDescent="0.35">
      <c r="A34" s="29"/>
      <c r="B34" s="3"/>
      <c r="C34" s="16" t="e">
        <f>IF(_xlfn.BITOR(#REF!="GR",#REF!=""),0,#REF!)</f>
        <v>#REF!</v>
      </c>
      <c r="D34" s="16" t="e">
        <f>IF(_xlfn.BITOR(#REF!="",#REF!="GR"),0,#REF!)</f>
        <v>#REF!</v>
      </c>
      <c r="E34" s="9" t="e">
        <f t="shared" si="2"/>
        <v>#REF!</v>
      </c>
      <c r="F34" s="9" t="e">
        <f>IF(AND(#REF!&lt;&gt;"",#REF!&lt;&gt;"GR"),(C34*0.4)+(#REF!*0.6),E34)</f>
        <v>#REF!</v>
      </c>
      <c r="G34" s="9" t="e">
        <f t="shared" si="0"/>
        <v>#REF!</v>
      </c>
      <c r="H34" s="9" t="e">
        <f t="shared" si="1"/>
        <v>#REF!</v>
      </c>
      <c r="I34" s="9" t="e">
        <f t="shared" si="3"/>
        <v>#REF!</v>
      </c>
      <c r="J34" s="9" t="e">
        <f>IF(I34&lt;&gt;"",IF(_xlfn.RANK.EQ(I34,$I$2:$I$326,0)&lt;=ROUND(COUNTIFS($E$2:$E$326,"&gt;=50",$D$2:$D$326,"&gt;=55")/100*#REF!,0),"",E34),"")</f>
        <v>#REF!</v>
      </c>
      <c r="K34" s="9" t="e">
        <f>IF(J34&lt;&gt;"",IF(_xlfn.RANK.EQ(J34,$J$2:$J$326,0)&lt;=ROUND(COUNTIFS($E$2:$E$326,"&gt;=50",$D$2:$D$326,"&gt;=55")/100*#REF!,0),"",E34),"")</f>
        <v>#REF!</v>
      </c>
      <c r="L34" s="9" t="e">
        <f>IF(K34&lt;&gt;"",IF(_xlfn.RANK.EQ(K34,$K$2:$K$326,0)&lt;=ROUND(COUNTIFS($E$2:$E$326,"&gt;=50",$D$2:$D$326,"&gt;=55")/100*#REF!,0),"",E34),"")</f>
        <v>#REF!</v>
      </c>
      <c r="M34" s="9" t="e">
        <f>IF(L34&lt;&gt;"",IF(_xlfn.RANK.EQ(L34,$L$2:$L$326,0)&lt;=ROUND(COUNTIFS($E$2:$E$326,"&gt;=50",$D$2:$D$326,"&gt;=55")/100*#REF!,0),"",E34),"")</f>
        <v>#REF!</v>
      </c>
      <c r="N34" s="9" t="e">
        <f>IF(M34&lt;&gt;"",IF(_xlfn.RANK.EQ(M34,$M$2:$M$326,0)&lt;=ROUND(COUNTIFS($E$2:$E$326,"&gt;=50",$D$2:$D$326,"&gt;=55")/100*#REF!,0),"",E34),"")</f>
        <v>#REF!</v>
      </c>
      <c r="O34" s="9" t="e">
        <f>IF(N34&lt;&gt;"",IF(_xlfn.RANK.EQ(N34,$N$2:$N$326,0)&lt;=ROUND(COUNTIFS($E$2:$E$326,"&gt;=50",$D$2:$D$326,"&gt;=55")/100*#REF!,0),"",E34),"")</f>
        <v>#REF!</v>
      </c>
      <c r="P34" s="9" t="e" cm="1">
        <f t="array" ref="P34">IF(#REF!&lt;&gt;"",IF(_xlfn.BITOR(#REF!&lt;&gt;"GR",#REF!&lt;&gt;""),IF(AND(H34&gt;=50,#REF!&gt;=55),_xlfn.RANK.EQ(H34,$H$2:$H$1000,0),_xlfn.IFS(#REF!="FD",999,#REF!="FF",1000)),IF(AND(H34&gt;=50,D34&gt;=55),_xlfn.RANK.EQ(H34,$H$2:$H$326,0),_xlfn.IFS(#REF!="FD",999,#REF!="FF",1000))),"")</f>
        <v>#REF!</v>
      </c>
    </row>
    <row r="35" spans="1:16" x14ac:dyDescent="0.35">
      <c r="A35" s="29"/>
      <c r="B35" s="3"/>
      <c r="C35" s="16" t="e">
        <f>IF(_xlfn.BITOR(#REF!="GR",#REF!=""),0,#REF!)</f>
        <v>#REF!</v>
      </c>
      <c r="D35" s="16" t="e">
        <f>IF(_xlfn.BITOR(#REF!="",#REF!="GR"),0,#REF!)</f>
        <v>#REF!</v>
      </c>
      <c r="E35" s="9" t="e">
        <f t="shared" si="2"/>
        <v>#REF!</v>
      </c>
      <c r="F35" s="9" t="e">
        <f>IF(AND(B10&lt;&gt;"",B10&lt;&gt;"GR"),(C35*0.4)+(B10*0.6),E35)</f>
        <v>#REF!</v>
      </c>
      <c r="G35" s="9" t="e">
        <f t="shared" si="0"/>
        <v>#REF!</v>
      </c>
      <c r="H35" s="9" t="e">
        <f t="shared" si="1"/>
        <v>#REF!</v>
      </c>
      <c r="I35" s="9" t="e">
        <f t="shared" si="3"/>
        <v>#REF!</v>
      </c>
      <c r="J35" s="9" t="e">
        <f>IF(I35&lt;&gt;"",IF(_xlfn.RANK.EQ(I35,$I$2:$I$326,0)&lt;=ROUND(COUNTIFS($E$2:$E$326,"&gt;=50",$D$2:$D$326,"&gt;=55")/100*#REF!,0),"",E35),"")</f>
        <v>#REF!</v>
      </c>
      <c r="K35" s="9" t="e">
        <f>IF(J35&lt;&gt;"",IF(_xlfn.RANK.EQ(J35,$J$2:$J$326,0)&lt;=ROUND(COUNTIFS($E$2:$E$326,"&gt;=50",$D$2:$D$326,"&gt;=55")/100*#REF!,0),"",E35),"")</f>
        <v>#REF!</v>
      </c>
      <c r="L35" s="9" t="e">
        <f>IF(K35&lt;&gt;"",IF(_xlfn.RANK.EQ(K35,$K$2:$K$326,0)&lt;=ROUND(COUNTIFS($E$2:$E$326,"&gt;=50",$D$2:$D$326,"&gt;=55")/100*#REF!,0),"",E35),"")</f>
        <v>#REF!</v>
      </c>
      <c r="M35" s="9" t="e">
        <f>IF(L35&lt;&gt;"",IF(_xlfn.RANK.EQ(L35,$L$2:$L$326,0)&lt;=ROUND(COUNTIFS($E$2:$E$326,"&gt;=50",$D$2:$D$326,"&gt;=55")/100*#REF!,0),"",E35),"")</f>
        <v>#REF!</v>
      </c>
      <c r="N35" s="9" t="e">
        <f>IF(M35&lt;&gt;"",IF(_xlfn.RANK.EQ(M35,$M$2:$M$326,0)&lt;=ROUND(COUNTIFS($E$2:$E$326,"&gt;=50",$D$2:$D$326,"&gt;=55")/100*#REF!,0),"",E35),"")</f>
        <v>#REF!</v>
      </c>
      <c r="O35" s="9" t="e">
        <f>IF(N35&lt;&gt;"",IF(_xlfn.RANK.EQ(N35,$N$2:$N$326,0)&lt;=ROUND(COUNTIFS($E$2:$E$326,"&gt;=50",$D$2:$D$326,"&gt;=55")/100*#REF!,0),"",E35),"")</f>
        <v>#REF!</v>
      </c>
      <c r="P35" s="9" t="e" cm="1">
        <f t="array" ref="P35">IF(A10&lt;&gt;"",IF(_xlfn.BITOR(B10&lt;&gt;"GR",B10&lt;&gt;""),IF(AND(H35&gt;=50,B10&gt;=55),_xlfn.RANK.EQ(H35,$H$2:$H$1000,0),_xlfn.IFS(#REF!="FD",999,#REF!="FF",1000)),IF(AND(H35&gt;=50,D35&gt;=55),_xlfn.RANK.EQ(H35,$H$2:$H$326,0),_xlfn.IFS(#REF!="FD",999,#REF!="FF",1000))),"")</f>
        <v>#REF!</v>
      </c>
    </row>
    <row r="36" spans="1:16" x14ac:dyDescent="0.35">
      <c r="A36" s="29"/>
      <c r="B36" s="3"/>
      <c r="C36" s="16" t="e">
        <f>IF(_xlfn.BITOR(#REF!="GR",#REF!=""),0,#REF!)</f>
        <v>#REF!</v>
      </c>
      <c r="D36" s="16" t="e">
        <f>IF(_xlfn.BITOR(#REF!="",#REF!="GR"),0,#REF!)</f>
        <v>#REF!</v>
      </c>
      <c r="E36" s="9" t="e">
        <f t="shared" si="2"/>
        <v>#REF!</v>
      </c>
      <c r="F36" s="9" t="e">
        <f>IF(AND(#REF!&lt;&gt;"",#REF!&lt;&gt;"GR"),(C36*0.4)+(#REF!*0.6),E36)</f>
        <v>#REF!</v>
      </c>
      <c r="G36" s="9" t="e">
        <f t="shared" si="0"/>
        <v>#REF!</v>
      </c>
      <c r="H36" s="9" t="e">
        <f t="shared" si="1"/>
        <v>#REF!</v>
      </c>
      <c r="I36" s="9" t="e">
        <f t="shared" si="3"/>
        <v>#REF!</v>
      </c>
      <c r="J36" s="9" t="e">
        <f>IF(I36&lt;&gt;"",IF(_xlfn.RANK.EQ(I36,$I$2:$I$326,0)&lt;=ROUND(COUNTIFS($E$2:$E$326,"&gt;=50",$D$2:$D$326,"&gt;=55")/100*#REF!,0),"",E36),"")</f>
        <v>#REF!</v>
      </c>
      <c r="K36" s="9" t="e">
        <f>IF(J36&lt;&gt;"",IF(_xlfn.RANK.EQ(J36,$J$2:$J$326,0)&lt;=ROUND(COUNTIFS($E$2:$E$326,"&gt;=50",$D$2:$D$326,"&gt;=55")/100*#REF!,0),"",E36),"")</f>
        <v>#REF!</v>
      </c>
      <c r="L36" s="9" t="e">
        <f>IF(K36&lt;&gt;"",IF(_xlfn.RANK.EQ(K36,$K$2:$K$326,0)&lt;=ROUND(COUNTIFS($E$2:$E$326,"&gt;=50",$D$2:$D$326,"&gt;=55")/100*#REF!,0),"",E36),"")</f>
        <v>#REF!</v>
      </c>
      <c r="M36" s="9" t="e">
        <f>IF(L36&lt;&gt;"",IF(_xlfn.RANK.EQ(L36,$L$2:$L$326,0)&lt;=ROUND(COUNTIFS($E$2:$E$326,"&gt;=50",$D$2:$D$326,"&gt;=55")/100*#REF!,0),"",E36),"")</f>
        <v>#REF!</v>
      </c>
      <c r="N36" s="9" t="e">
        <f>IF(M36&lt;&gt;"",IF(_xlfn.RANK.EQ(M36,$M$2:$M$326,0)&lt;=ROUND(COUNTIFS($E$2:$E$326,"&gt;=50",$D$2:$D$326,"&gt;=55")/100*#REF!,0),"",E36),"")</f>
        <v>#REF!</v>
      </c>
      <c r="O36" s="9" t="e">
        <f>IF(N36&lt;&gt;"",IF(_xlfn.RANK.EQ(N36,$N$2:$N$326,0)&lt;=ROUND(COUNTIFS($E$2:$E$326,"&gt;=50",$D$2:$D$326,"&gt;=55")/100*#REF!,0),"",E36),"")</f>
        <v>#REF!</v>
      </c>
      <c r="P36" s="9" t="e" cm="1">
        <f t="array" ref="P36">IF(#REF!&lt;&gt;"",IF(_xlfn.BITOR(#REF!&lt;&gt;"GR",#REF!&lt;&gt;""),IF(AND(H36&gt;=50,#REF!&gt;=55),_xlfn.RANK.EQ(H36,$H$2:$H$1000,0),_xlfn.IFS(#REF!="FD",999,#REF!="FF",1000)),IF(AND(H36&gt;=50,D36&gt;=55),_xlfn.RANK.EQ(H36,$H$2:$H$326,0),_xlfn.IFS(#REF!="FD",999,#REF!="FF",1000))),"")</f>
        <v>#REF!</v>
      </c>
    </row>
    <row r="37" spans="1:16" x14ac:dyDescent="0.35">
      <c r="A37" s="29"/>
      <c r="B37" s="3"/>
      <c r="C37" s="16" t="e">
        <f>IF(_xlfn.BITOR(#REF!="GR",#REF!=""),0,#REF!)</f>
        <v>#REF!</v>
      </c>
      <c r="D37" s="16" t="e">
        <f>IF(_xlfn.BITOR(#REF!="",#REF!="GR"),0,#REF!)</f>
        <v>#REF!</v>
      </c>
      <c r="E37" s="9" t="e">
        <f t="shared" si="2"/>
        <v>#REF!</v>
      </c>
      <c r="F37" s="9" t="e">
        <f>IF(AND(#REF!&lt;&gt;"",#REF!&lt;&gt;"GR"),(C37*0.4)+(#REF!*0.6),E37)</f>
        <v>#REF!</v>
      </c>
      <c r="G37" s="9" t="e">
        <f t="shared" si="0"/>
        <v>#REF!</v>
      </c>
      <c r="H37" s="9" t="e">
        <f t="shared" si="1"/>
        <v>#REF!</v>
      </c>
      <c r="I37" s="9" t="e">
        <f t="shared" si="3"/>
        <v>#REF!</v>
      </c>
      <c r="J37" s="9" t="e">
        <f>IF(I37&lt;&gt;"",IF(_xlfn.RANK.EQ(I37,$I$2:$I$326,0)&lt;=ROUND(COUNTIFS($E$2:$E$326,"&gt;=50",$D$2:$D$326,"&gt;=55")/100*#REF!,0),"",E37),"")</f>
        <v>#REF!</v>
      </c>
      <c r="K37" s="9" t="e">
        <f>IF(J37&lt;&gt;"",IF(_xlfn.RANK.EQ(J37,$J$2:$J$326,0)&lt;=ROUND(COUNTIFS($E$2:$E$326,"&gt;=50",$D$2:$D$326,"&gt;=55")/100*#REF!,0),"",E37),"")</f>
        <v>#REF!</v>
      </c>
      <c r="L37" s="9" t="e">
        <f>IF(K37&lt;&gt;"",IF(_xlfn.RANK.EQ(K37,$K$2:$K$326,0)&lt;=ROUND(COUNTIFS($E$2:$E$326,"&gt;=50",$D$2:$D$326,"&gt;=55")/100*#REF!,0),"",E37),"")</f>
        <v>#REF!</v>
      </c>
      <c r="M37" s="9" t="e">
        <f>IF(L37&lt;&gt;"",IF(_xlfn.RANK.EQ(L37,$L$2:$L$326,0)&lt;=ROUND(COUNTIFS($E$2:$E$326,"&gt;=50",$D$2:$D$326,"&gt;=55")/100*#REF!,0),"",E37),"")</f>
        <v>#REF!</v>
      </c>
      <c r="N37" s="9" t="e">
        <f>IF(M37&lt;&gt;"",IF(_xlfn.RANK.EQ(M37,$M$2:$M$326,0)&lt;=ROUND(COUNTIFS($E$2:$E$326,"&gt;=50",$D$2:$D$326,"&gt;=55")/100*#REF!,0),"",E37),"")</f>
        <v>#REF!</v>
      </c>
      <c r="O37" s="9" t="e">
        <f>IF(N37&lt;&gt;"",IF(_xlfn.RANK.EQ(N37,$N$2:$N$326,0)&lt;=ROUND(COUNTIFS($E$2:$E$326,"&gt;=50",$D$2:$D$326,"&gt;=55")/100*#REF!,0),"",E37),"")</f>
        <v>#REF!</v>
      </c>
      <c r="P37" s="9" t="e" cm="1">
        <f t="array" ref="P37">IF(#REF!&lt;&gt;"",IF(_xlfn.BITOR(#REF!&lt;&gt;"GR",#REF!&lt;&gt;""),IF(AND(H37&gt;=50,#REF!&gt;=55),_xlfn.RANK.EQ(H37,$H$2:$H$1000,0),_xlfn.IFS(#REF!="FD",999,#REF!="FF",1000)),IF(AND(H37&gt;=50,D37&gt;=55),_xlfn.RANK.EQ(H37,$H$2:$H$326,0),_xlfn.IFS(#REF!="FD",999,#REF!="FF",1000))),"")</f>
        <v>#REF!</v>
      </c>
    </row>
    <row r="38" spans="1:16" x14ac:dyDescent="0.35">
      <c r="A38" s="29"/>
      <c r="B38" s="3"/>
      <c r="C38" s="16" t="e">
        <f>IF(_xlfn.BITOR(#REF!="GR",#REF!=""),0,#REF!)</f>
        <v>#REF!</v>
      </c>
      <c r="D38" s="16" t="e">
        <f>IF(_xlfn.BITOR(#REF!="",#REF!="GR"),0,#REF!)</f>
        <v>#REF!</v>
      </c>
      <c r="E38" s="9" t="e">
        <f t="shared" si="2"/>
        <v>#REF!</v>
      </c>
      <c r="F38" s="9" t="e">
        <f>IF(AND(#REF!&lt;&gt;"",#REF!&lt;&gt;"GR"),(C38*0.4)+(#REF!*0.6),E38)</f>
        <v>#REF!</v>
      </c>
      <c r="G38" s="9" t="e">
        <f t="shared" si="0"/>
        <v>#REF!</v>
      </c>
      <c r="H38" s="9" t="e">
        <f t="shared" si="1"/>
        <v>#REF!</v>
      </c>
      <c r="I38" s="9" t="e">
        <f t="shared" si="3"/>
        <v>#REF!</v>
      </c>
      <c r="J38" s="9" t="e">
        <f>IF(I38&lt;&gt;"",IF(_xlfn.RANK.EQ(I38,$I$2:$I$326,0)&lt;=ROUND(COUNTIFS($E$2:$E$326,"&gt;=50",$D$2:$D$326,"&gt;=55")/100*#REF!,0),"",E38),"")</f>
        <v>#REF!</v>
      </c>
      <c r="K38" s="9" t="e">
        <f>IF(J38&lt;&gt;"",IF(_xlfn.RANK.EQ(J38,$J$2:$J$326,0)&lt;=ROUND(COUNTIFS($E$2:$E$326,"&gt;=50",$D$2:$D$326,"&gt;=55")/100*#REF!,0),"",E38),"")</f>
        <v>#REF!</v>
      </c>
      <c r="L38" s="9" t="e">
        <f>IF(K38&lt;&gt;"",IF(_xlfn.RANK.EQ(K38,$K$2:$K$326,0)&lt;=ROUND(COUNTIFS($E$2:$E$326,"&gt;=50",$D$2:$D$326,"&gt;=55")/100*#REF!,0),"",E38),"")</f>
        <v>#REF!</v>
      </c>
      <c r="M38" s="9" t="e">
        <f>IF(L38&lt;&gt;"",IF(_xlfn.RANK.EQ(L38,$L$2:$L$326,0)&lt;=ROUND(COUNTIFS($E$2:$E$326,"&gt;=50",$D$2:$D$326,"&gt;=55")/100*#REF!,0),"",E38),"")</f>
        <v>#REF!</v>
      </c>
      <c r="N38" s="9" t="e">
        <f>IF(M38&lt;&gt;"",IF(_xlfn.RANK.EQ(M38,$M$2:$M$326,0)&lt;=ROUND(COUNTIFS($E$2:$E$326,"&gt;=50",$D$2:$D$326,"&gt;=55")/100*#REF!,0),"",E38),"")</f>
        <v>#REF!</v>
      </c>
      <c r="O38" s="9" t="e">
        <f>IF(N38&lt;&gt;"",IF(_xlfn.RANK.EQ(N38,$N$2:$N$326,0)&lt;=ROUND(COUNTIFS($E$2:$E$326,"&gt;=50",$D$2:$D$326,"&gt;=55")/100*#REF!,0),"",E38),"")</f>
        <v>#REF!</v>
      </c>
      <c r="P38" s="9" t="e" cm="1">
        <f t="array" ref="P38">IF(#REF!&lt;&gt;"",IF(_xlfn.BITOR(#REF!&lt;&gt;"GR",#REF!&lt;&gt;""),IF(AND(H38&gt;=50,#REF!&gt;=55),_xlfn.RANK.EQ(H38,$H$2:$H$1000,0),_xlfn.IFS(#REF!="FD",999,#REF!="FF",1000)),IF(AND(H38&gt;=50,D38&gt;=55),_xlfn.RANK.EQ(H38,$H$2:$H$326,0),_xlfn.IFS(#REF!="FD",999,#REF!="FF",1000))),"")</f>
        <v>#REF!</v>
      </c>
    </row>
    <row r="39" spans="1:16" x14ac:dyDescent="0.35">
      <c r="A39" s="29"/>
      <c r="B39" s="3"/>
      <c r="C39" s="16" t="e">
        <f>IF(_xlfn.BITOR(#REF!="GR",#REF!=""),0,#REF!)</f>
        <v>#REF!</v>
      </c>
      <c r="D39" s="16" t="e">
        <f>IF(_xlfn.BITOR(#REF!="",#REF!="GR"),0,#REF!)</f>
        <v>#REF!</v>
      </c>
      <c r="E39" s="9" t="e">
        <f t="shared" si="2"/>
        <v>#REF!</v>
      </c>
      <c r="F39" s="9" t="e">
        <f>IF(AND(#REF!&lt;&gt;"",#REF!&lt;&gt;"GR"),(C39*0.4)+(#REF!*0.6),E39)</f>
        <v>#REF!</v>
      </c>
      <c r="G39" s="9" t="e">
        <f t="shared" si="0"/>
        <v>#REF!</v>
      </c>
      <c r="H39" s="9" t="e">
        <f t="shared" si="1"/>
        <v>#REF!</v>
      </c>
      <c r="I39" s="9" t="e">
        <f t="shared" si="3"/>
        <v>#REF!</v>
      </c>
      <c r="J39" s="9" t="e">
        <f>IF(I39&lt;&gt;"",IF(_xlfn.RANK.EQ(I39,$I$2:$I$326,0)&lt;=ROUND(COUNTIFS($E$2:$E$326,"&gt;=50",$D$2:$D$326,"&gt;=55")/100*#REF!,0),"",E39),"")</f>
        <v>#REF!</v>
      </c>
      <c r="K39" s="9" t="e">
        <f>IF(J39&lt;&gt;"",IF(_xlfn.RANK.EQ(J39,$J$2:$J$326,0)&lt;=ROUND(COUNTIFS($E$2:$E$326,"&gt;=50",$D$2:$D$326,"&gt;=55")/100*#REF!,0),"",E39),"")</f>
        <v>#REF!</v>
      </c>
      <c r="L39" s="9" t="e">
        <f>IF(K39&lt;&gt;"",IF(_xlfn.RANK.EQ(K39,$K$2:$K$326,0)&lt;=ROUND(COUNTIFS($E$2:$E$326,"&gt;=50",$D$2:$D$326,"&gt;=55")/100*#REF!,0),"",E39),"")</f>
        <v>#REF!</v>
      </c>
      <c r="M39" s="9" t="e">
        <f>IF(L39&lt;&gt;"",IF(_xlfn.RANK.EQ(L39,$L$2:$L$326,0)&lt;=ROUND(COUNTIFS($E$2:$E$326,"&gt;=50",$D$2:$D$326,"&gt;=55")/100*#REF!,0),"",E39),"")</f>
        <v>#REF!</v>
      </c>
      <c r="N39" s="9" t="e">
        <f>IF(M39&lt;&gt;"",IF(_xlfn.RANK.EQ(M39,$M$2:$M$326,0)&lt;=ROUND(COUNTIFS($E$2:$E$326,"&gt;=50",$D$2:$D$326,"&gt;=55")/100*#REF!,0),"",E39),"")</f>
        <v>#REF!</v>
      </c>
      <c r="O39" s="9" t="e">
        <f>IF(N39&lt;&gt;"",IF(_xlfn.RANK.EQ(N39,$N$2:$N$326,0)&lt;=ROUND(COUNTIFS($E$2:$E$326,"&gt;=50",$D$2:$D$326,"&gt;=55")/100*#REF!,0),"",E39),"")</f>
        <v>#REF!</v>
      </c>
      <c r="P39" s="9" t="e" cm="1">
        <f t="array" ref="P39">IF(#REF!&lt;&gt;"",IF(_xlfn.BITOR(#REF!&lt;&gt;"GR",#REF!&lt;&gt;""),IF(AND(H39&gt;=50,#REF!&gt;=55),_xlfn.RANK.EQ(H39,$H$2:$H$1000,0),_xlfn.IFS(#REF!="FD",999,#REF!="FF",1000)),IF(AND(H39&gt;=50,D39&gt;=55),_xlfn.RANK.EQ(H39,$H$2:$H$326,0),_xlfn.IFS(#REF!="FD",999,#REF!="FF",1000))),"")</f>
        <v>#REF!</v>
      </c>
    </row>
    <row r="40" spans="1:16" x14ac:dyDescent="0.35">
      <c r="A40" s="29"/>
      <c r="B40" s="3"/>
      <c r="C40" s="16" t="e">
        <f>IF(_xlfn.BITOR(#REF!="GR",#REF!=""),0,#REF!)</f>
        <v>#REF!</v>
      </c>
      <c r="D40" s="16" t="e">
        <f>IF(_xlfn.BITOR(#REF!="",#REF!="GR"),0,#REF!)</f>
        <v>#REF!</v>
      </c>
      <c r="E40" s="9" t="e">
        <f t="shared" si="2"/>
        <v>#REF!</v>
      </c>
      <c r="F40" s="9" t="e">
        <f>IF(AND(#REF!&lt;&gt;"",#REF!&lt;&gt;"GR"),(C40*0.4)+(#REF!*0.6),E40)</f>
        <v>#REF!</v>
      </c>
      <c r="G40" s="9" t="e">
        <f t="shared" si="0"/>
        <v>#REF!</v>
      </c>
      <c r="H40" s="9" t="e">
        <f t="shared" si="1"/>
        <v>#REF!</v>
      </c>
      <c r="I40" s="9" t="e">
        <f t="shared" si="3"/>
        <v>#REF!</v>
      </c>
      <c r="J40" s="9" t="e">
        <f>IF(I40&lt;&gt;"",IF(_xlfn.RANK.EQ(I40,$I$2:$I$326,0)&lt;=ROUND(COUNTIFS($E$2:$E$326,"&gt;=50",$D$2:$D$326,"&gt;=55")/100*#REF!,0),"",E40),"")</f>
        <v>#REF!</v>
      </c>
      <c r="K40" s="9" t="e">
        <f>IF(J40&lt;&gt;"",IF(_xlfn.RANK.EQ(J40,$J$2:$J$326,0)&lt;=ROUND(COUNTIFS($E$2:$E$326,"&gt;=50",$D$2:$D$326,"&gt;=55")/100*#REF!,0),"",E40),"")</f>
        <v>#REF!</v>
      </c>
      <c r="L40" s="9" t="e">
        <f>IF(K40&lt;&gt;"",IF(_xlfn.RANK.EQ(K40,$K$2:$K$326,0)&lt;=ROUND(COUNTIFS($E$2:$E$326,"&gt;=50",$D$2:$D$326,"&gt;=55")/100*#REF!,0),"",E40),"")</f>
        <v>#REF!</v>
      </c>
      <c r="M40" s="9" t="e">
        <f>IF(L40&lt;&gt;"",IF(_xlfn.RANK.EQ(L40,$L$2:$L$326,0)&lt;=ROUND(COUNTIFS($E$2:$E$326,"&gt;=50",$D$2:$D$326,"&gt;=55")/100*#REF!,0),"",E40),"")</f>
        <v>#REF!</v>
      </c>
      <c r="N40" s="9" t="e">
        <f>IF(M40&lt;&gt;"",IF(_xlfn.RANK.EQ(M40,$M$2:$M$326,0)&lt;=ROUND(COUNTIFS($E$2:$E$326,"&gt;=50",$D$2:$D$326,"&gt;=55")/100*#REF!,0),"",E40),"")</f>
        <v>#REF!</v>
      </c>
      <c r="O40" s="9" t="e">
        <f>IF(N40&lt;&gt;"",IF(_xlfn.RANK.EQ(N40,$N$2:$N$326,0)&lt;=ROUND(COUNTIFS($E$2:$E$326,"&gt;=50",$D$2:$D$326,"&gt;=55")/100*#REF!,0),"",E40),"")</f>
        <v>#REF!</v>
      </c>
      <c r="P40" s="9" t="e" cm="1">
        <f t="array" ref="P40">IF(#REF!&lt;&gt;"",IF(_xlfn.BITOR(#REF!&lt;&gt;"GR",#REF!&lt;&gt;""),IF(AND(H40&gt;=50,#REF!&gt;=55),_xlfn.RANK.EQ(H40,$H$2:$H$1000,0),_xlfn.IFS(#REF!="FD",999,#REF!="FF",1000)),IF(AND(H40&gt;=50,D40&gt;=55),_xlfn.RANK.EQ(H40,$H$2:$H$326,0),_xlfn.IFS(#REF!="FD",999,#REF!="FF",1000))),"")</f>
        <v>#REF!</v>
      </c>
    </row>
    <row r="41" spans="1:16" x14ac:dyDescent="0.35">
      <c r="A41" s="29"/>
      <c r="B41" s="3"/>
      <c r="C41" s="16" t="e">
        <f>IF(_xlfn.BITOR(#REF!="GR",#REF!=""),0,#REF!)</f>
        <v>#REF!</v>
      </c>
      <c r="D41" s="16" t="e">
        <f>IF(_xlfn.BITOR(#REF!="",#REF!="GR"),0,#REF!)</f>
        <v>#REF!</v>
      </c>
      <c r="E41" s="9" t="e">
        <f t="shared" si="2"/>
        <v>#REF!</v>
      </c>
      <c r="F41" s="9" t="e">
        <f>IF(AND(#REF!&lt;&gt;"",#REF!&lt;&gt;"GR"),(C41*0.4)+(#REF!*0.6),E41)</f>
        <v>#REF!</v>
      </c>
      <c r="G41" s="9" t="e">
        <f t="shared" si="0"/>
        <v>#REF!</v>
      </c>
      <c r="H41" s="9" t="e">
        <f t="shared" si="1"/>
        <v>#REF!</v>
      </c>
      <c r="I41" s="9" t="e">
        <f t="shared" si="3"/>
        <v>#REF!</v>
      </c>
      <c r="J41" s="9" t="e">
        <f>IF(I41&lt;&gt;"",IF(_xlfn.RANK.EQ(I41,$I$2:$I$326,0)&lt;=ROUND(COUNTIFS($E$2:$E$326,"&gt;=50",$D$2:$D$326,"&gt;=55")/100*#REF!,0),"",E41),"")</f>
        <v>#REF!</v>
      </c>
      <c r="K41" s="9" t="e">
        <f>IF(J41&lt;&gt;"",IF(_xlfn.RANK.EQ(J41,$J$2:$J$326,0)&lt;=ROUND(COUNTIFS($E$2:$E$326,"&gt;=50",$D$2:$D$326,"&gt;=55")/100*#REF!,0),"",E41),"")</f>
        <v>#REF!</v>
      </c>
      <c r="L41" s="9" t="e">
        <f>IF(K41&lt;&gt;"",IF(_xlfn.RANK.EQ(K41,$K$2:$K$326,0)&lt;=ROUND(COUNTIFS($E$2:$E$326,"&gt;=50",$D$2:$D$326,"&gt;=55")/100*#REF!,0),"",E41),"")</f>
        <v>#REF!</v>
      </c>
      <c r="M41" s="9" t="e">
        <f>IF(L41&lt;&gt;"",IF(_xlfn.RANK.EQ(L41,$L$2:$L$326,0)&lt;=ROUND(COUNTIFS($E$2:$E$326,"&gt;=50",$D$2:$D$326,"&gt;=55")/100*#REF!,0),"",E41),"")</f>
        <v>#REF!</v>
      </c>
      <c r="N41" s="9" t="e">
        <f>IF(M41&lt;&gt;"",IF(_xlfn.RANK.EQ(M41,$M$2:$M$326,0)&lt;=ROUND(COUNTIFS($E$2:$E$326,"&gt;=50",$D$2:$D$326,"&gt;=55")/100*#REF!,0),"",E41),"")</f>
        <v>#REF!</v>
      </c>
      <c r="O41" s="9" t="e">
        <f>IF(N41&lt;&gt;"",IF(_xlfn.RANK.EQ(N41,$N$2:$N$326,0)&lt;=ROUND(COUNTIFS($E$2:$E$326,"&gt;=50",$D$2:$D$326,"&gt;=55")/100*#REF!,0),"",E41),"")</f>
        <v>#REF!</v>
      </c>
      <c r="P41" s="9" t="e" cm="1">
        <f t="array" ref="P41">IF(#REF!&lt;&gt;"",IF(_xlfn.BITOR(#REF!&lt;&gt;"GR",#REF!&lt;&gt;""),IF(AND(H41&gt;=50,#REF!&gt;=55),_xlfn.RANK.EQ(H41,$H$2:$H$1000,0),_xlfn.IFS(#REF!="FD",999,#REF!="FF",1000)),IF(AND(H41&gt;=50,D41&gt;=55),_xlfn.RANK.EQ(H41,$H$2:$H$326,0),_xlfn.IFS(#REF!="FD",999,#REF!="FF",1000))),"")</f>
        <v>#REF!</v>
      </c>
    </row>
    <row r="42" spans="1:16" x14ac:dyDescent="0.35">
      <c r="A42" s="29"/>
      <c r="B42" s="3"/>
      <c r="C42" s="16" t="e">
        <f>IF(_xlfn.BITOR(#REF!="GR",#REF!=""),0,#REF!)</f>
        <v>#REF!</v>
      </c>
      <c r="D42" s="16" t="e">
        <f>IF(_xlfn.BITOR(#REF!="",#REF!="GR"),0,#REF!)</f>
        <v>#REF!</v>
      </c>
      <c r="E42" s="9" t="e">
        <f t="shared" si="2"/>
        <v>#REF!</v>
      </c>
      <c r="F42" s="9" t="e">
        <f>IF(AND(#REF!&lt;&gt;"",#REF!&lt;&gt;"GR"),(C42*0.4)+(#REF!*0.6),E42)</f>
        <v>#REF!</v>
      </c>
      <c r="G42" s="9" t="e">
        <f t="shared" si="0"/>
        <v>#REF!</v>
      </c>
      <c r="H42" s="9" t="e">
        <f t="shared" si="1"/>
        <v>#REF!</v>
      </c>
      <c r="I42" s="9" t="e">
        <f t="shared" si="3"/>
        <v>#REF!</v>
      </c>
      <c r="J42" s="9" t="e">
        <f>IF(I42&lt;&gt;"",IF(_xlfn.RANK.EQ(I42,$I$2:$I$326,0)&lt;=ROUND(COUNTIFS($E$2:$E$326,"&gt;=50",$D$2:$D$326,"&gt;=55")/100*#REF!,0),"",E42),"")</f>
        <v>#REF!</v>
      </c>
      <c r="K42" s="9" t="e">
        <f>IF(J42&lt;&gt;"",IF(_xlfn.RANK.EQ(J42,$J$2:$J$326,0)&lt;=ROUND(COUNTIFS($E$2:$E$326,"&gt;=50",$D$2:$D$326,"&gt;=55")/100*#REF!,0),"",E42),"")</f>
        <v>#REF!</v>
      </c>
      <c r="L42" s="9" t="e">
        <f>IF(K42&lt;&gt;"",IF(_xlfn.RANK.EQ(K42,$K$2:$K$326,0)&lt;=ROUND(COUNTIFS($E$2:$E$326,"&gt;=50",$D$2:$D$326,"&gt;=55")/100*#REF!,0),"",E42),"")</f>
        <v>#REF!</v>
      </c>
      <c r="M42" s="9" t="e">
        <f>IF(L42&lt;&gt;"",IF(_xlfn.RANK.EQ(L42,$L$2:$L$326,0)&lt;=ROUND(COUNTIFS($E$2:$E$326,"&gt;=50",$D$2:$D$326,"&gt;=55")/100*#REF!,0),"",E42),"")</f>
        <v>#REF!</v>
      </c>
      <c r="N42" s="9" t="e">
        <f>IF(M42&lt;&gt;"",IF(_xlfn.RANK.EQ(M42,$M$2:$M$326,0)&lt;=ROUND(COUNTIFS($E$2:$E$326,"&gt;=50",$D$2:$D$326,"&gt;=55")/100*#REF!,0),"",E42),"")</f>
        <v>#REF!</v>
      </c>
      <c r="O42" s="9" t="e">
        <f>IF(N42&lt;&gt;"",IF(_xlfn.RANK.EQ(N42,$N$2:$N$326,0)&lt;=ROUND(COUNTIFS($E$2:$E$326,"&gt;=50",$D$2:$D$326,"&gt;=55")/100*#REF!,0),"",E42),"")</f>
        <v>#REF!</v>
      </c>
      <c r="P42" s="9" t="e" cm="1">
        <f t="array" ref="P42">IF(#REF!&lt;&gt;"",IF(_xlfn.BITOR(#REF!&lt;&gt;"GR",#REF!&lt;&gt;""),IF(AND(H42&gt;=50,#REF!&gt;=55),_xlfn.RANK.EQ(H42,$H$2:$H$1000,0),_xlfn.IFS(#REF!="FD",999,#REF!="FF",1000)),IF(AND(H42&gt;=50,D42&gt;=55),_xlfn.RANK.EQ(H42,$H$2:$H$326,0),_xlfn.IFS(#REF!="FD",999,#REF!="FF",1000))),"")</f>
        <v>#REF!</v>
      </c>
    </row>
    <row r="43" spans="1:16" x14ac:dyDescent="0.35">
      <c r="A43" s="29"/>
      <c r="B43" s="3"/>
      <c r="C43" s="16" t="e">
        <f>IF(_xlfn.BITOR(#REF!="GR",#REF!=""),0,#REF!)</f>
        <v>#REF!</v>
      </c>
      <c r="D43" s="16" t="e">
        <f>IF(_xlfn.BITOR(#REF!="",#REF!="GR"),0,#REF!)</f>
        <v>#REF!</v>
      </c>
      <c r="E43" s="9" t="e">
        <f t="shared" si="2"/>
        <v>#REF!</v>
      </c>
      <c r="F43" s="9" t="e">
        <f>IF(AND(B11&lt;&gt;"",B11&lt;&gt;"GR"),(C43*0.4)+(B11*0.6),E43)</f>
        <v>#REF!</v>
      </c>
      <c r="G43" s="9" t="e">
        <f t="shared" si="0"/>
        <v>#REF!</v>
      </c>
      <c r="H43" s="9" t="e">
        <f t="shared" si="1"/>
        <v>#REF!</v>
      </c>
      <c r="I43" s="9" t="e">
        <f t="shared" si="3"/>
        <v>#REF!</v>
      </c>
      <c r="J43" s="9" t="e">
        <f>IF(I43&lt;&gt;"",IF(_xlfn.RANK.EQ(I43,$I$2:$I$326,0)&lt;=ROUND(COUNTIFS($E$2:$E$326,"&gt;=50",$D$2:$D$326,"&gt;=55")/100*#REF!,0),"",E43),"")</f>
        <v>#REF!</v>
      </c>
      <c r="K43" s="9" t="e">
        <f>IF(J43&lt;&gt;"",IF(_xlfn.RANK.EQ(J43,$J$2:$J$326,0)&lt;=ROUND(COUNTIFS($E$2:$E$326,"&gt;=50",$D$2:$D$326,"&gt;=55")/100*#REF!,0),"",E43),"")</f>
        <v>#REF!</v>
      </c>
      <c r="L43" s="9" t="e">
        <f>IF(K43&lt;&gt;"",IF(_xlfn.RANK.EQ(K43,$K$2:$K$326,0)&lt;=ROUND(COUNTIFS($E$2:$E$326,"&gt;=50",$D$2:$D$326,"&gt;=55")/100*#REF!,0),"",E43),"")</f>
        <v>#REF!</v>
      </c>
      <c r="M43" s="9" t="e">
        <f>IF(L43&lt;&gt;"",IF(_xlfn.RANK.EQ(L43,$L$2:$L$326,0)&lt;=ROUND(COUNTIFS($E$2:$E$326,"&gt;=50",$D$2:$D$326,"&gt;=55")/100*#REF!,0),"",E43),"")</f>
        <v>#REF!</v>
      </c>
      <c r="N43" s="9" t="e">
        <f>IF(M43&lt;&gt;"",IF(_xlfn.RANK.EQ(M43,$M$2:$M$326,0)&lt;=ROUND(COUNTIFS($E$2:$E$326,"&gt;=50",$D$2:$D$326,"&gt;=55")/100*#REF!,0),"",E43),"")</f>
        <v>#REF!</v>
      </c>
      <c r="O43" s="9" t="e">
        <f>IF(N43&lt;&gt;"",IF(_xlfn.RANK.EQ(N43,$N$2:$N$326,0)&lt;=ROUND(COUNTIFS($E$2:$E$326,"&gt;=50",$D$2:$D$326,"&gt;=55")/100*#REF!,0),"",E43),"")</f>
        <v>#REF!</v>
      </c>
      <c r="P43" s="9" t="e" cm="1">
        <f t="array" ref="P43">IF(A11&lt;&gt;"",IF(_xlfn.BITOR(B11&lt;&gt;"GR",B11&lt;&gt;""),IF(AND(H43&gt;=50,B11&gt;=55),_xlfn.RANK.EQ(H43,$H$2:$H$1000,0),_xlfn.IFS(#REF!="FD",999,#REF!="FF",1000)),IF(AND(H43&gt;=50,D43&gt;=55),_xlfn.RANK.EQ(H43,$H$2:$H$326,0),_xlfn.IFS(#REF!="FD",999,#REF!="FF",1000))),"")</f>
        <v>#REF!</v>
      </c>
    </row>
    <row r="44" spans="1:16" x14ac:dyDescent="0.35">
      <c r="A44" s="29"/>
      <c r="B44" s="3"/>
      <c r="C44" s="16" t="e">
        <f>IF(_xlfn.BITOR(#REF!="GR",#REF!=""),0,#REF!)</f>
        <v>#REF!</v>
      </c>
      <c r="D44" s="16" t="e">
        <f>IF(_xlfn.BITOR(#REF!="",#REF!="GR"),0,#REF!)</f>
        <v>#REF!</v>
      </c>
      <c r="E44" s="9" t="e">
        <f t="shared" si="2"/>
        <v>#REF!</v>
      </c>
      <c r="F44" s="9" t="e">
        <f>IF(AND(#REF!&lt;&gt;"",#REF!&lt;&gt;"GR"),(C44*0.4)+(#REF!*0.6),E44)</f>
        <v>#REF!</v>
      </c>
      <c r="G44" s="9" t="e">
        <f t="shared" si="0"/>
        <v>#REF!</v>
      </c>
      <c r="H44" s="9" t="e">
        <f t="shared" si="1"/>
        <v>#REF!</v>
      </c>
      <c r="I44" s="9" t="e">
        <f t="shared" si="3"/>
        <v>#REF!</v>
      </c>
      <c r="J44" s="9" t="e">
        <f>IF(I44&lt;&gt;"",IF(_xlfn.RANK.EQ(I44,$I$2:$I$326,0)&lt;=ROUND(COUNTIFS($E$2:$E$326,"&gt;=50",$D$2:$D$326,"&gt;=55")/100*#REF!,0),"",E44),"")</f>
        <v>#REF!</v>
      </c>
      <c r="K44" s="9" t="e">
        <f>IF(J44&lt;&gt;"",IF(_xlfn.RANK.EQ(J44,$J$2:$J$326,0)&lt;=ROUND(COUNTIFS($E$2:$E$326,"&gt;=50",$D$2:$D$326,"&gt;=55")/100*#REF!,0),"",E44),"")</f>
        <v>#REF!</v>
      </c>
      <c r="L44" s="9" t="e">
        <f>IF(K44&lt;&gt;"",IF(_xlfn.RANK.EQ(K44,$K$2:$K$326,0)&lt;=ROUND(COUNTIFS($E$2:$E$326,"&gt;=50",$D$2:$D$326,"&gt;=55")/100*#REF!,0),"",E44),"")</f>
        <v>#REF!</v>
      </c>
      <c r="M44" s="9" t="e">
        <f>IF(L44&lt;&gt;"",IF(_xlfn.RANK.EQ(L44,$L$2:$L$326,0)&lt;=ROUND(COUNTIFS($E$2:$E$326,"&gt;=50",$D$2:$D$326,"&gt;=55")/100*#REF!,0),"",E44),"")</f>
        <v>#REF!</v>
      </c>
      <c r="N44" s="9" t="e">
        <f>IF(M44&lt;&gt;"",IF(_xlfn.RANK.EQ(M44,$M$2:$M$326,0)&lt;=ROUND(COUNTIFS($E$2:$E$326,"&gt;=50",$D$2:$D$326,"&gt;=55")/100*#REF!,0),"",E44),"")</f>
        <v>#REF!</v>
      </c>
      <c r="O44" s="9" t="e">
        <f>IF(N44&lt;&gt;"",IF(_xlfn.RANK.EQ(N44,$N$2:$N$326,0)&lt;=ROUND(COUNTIFS($E$2:$E$326,"&gt;=50",$D$2:$D$326,"&gt;=55")/100*#REF!,0),"",E44),"")</f>
        <v>#REF!</v>
      </c>
      <c r="P44" s="9" t="e" cm="1">
        <f t="array" ref="P44">IF(#REF!&lt;&gt;"",IF(_xlfn.BITOR(#REF!&lt;&gt;"GR",#REF!&lt;&gt;""),IF(AND(H44&gt;=50,#REF!&gt;=55),_xlfn.RANK.EQ(H44,$H$2:$H$1000,0),_xlfn.IFS(#REF!="FD",999,#REF!="FF",1000)),IF(AND(H44&gt;=50,D44&gt;=55),_xlfn.RANK.EQ(H44,$H$2:$H$326,0),_xlfn.IFS(#REF!="FD",999,#REF!="FF",1000))),"")</f>
        <v>#REF!</v>
      </c>
    </row>
    <row r="45" spans="1:16" x14ac:dyDescent="0.35">
      <c r="A45" s="29"/>
      <c r="B45" s="3"/>
      <c r="C45" s="16" t="e">
        <f>IF(_xlfn.BITOR(#REF!="GR",#REF!=""),0,#REF!)</f>
        <v>#REF!</v>
      </c>
      <c r="D45" s="16" t="e">
        <f>IF(_xlfn.BITOR(#REF!="",#REF!="GR"),0,#REF!)</f>
        <v>#REF!</v>
      </c>
      <c r="E45" s="9" t="e">
        <f t="shared" si="2"/>
        <v>#REF!</v>
      </c>
      <c r="F45" s="9" t="e">
        <f>IF(AND(#REF!&lt;&gt;"",#REF!&lt;&gt;"GR"),(C45*0.4)+(#REF!*0.6),E45)</f>
        <v>#REF!</v>
      </c>
      <c r="G45" s="9" t="e">
        <f t="shared" si="0"/>
        <v>#REF!</v>
      </c>
      <c r="H45" s="9" t="e">
        <f t="shared" si="1"/>
        <v>#REF!</v>
      </c>
      <c r="I45" s="9" t="e">
        <f t="shared" si="3"/>
        <v>#REF!</v>
      </c>
      <c r="J45" s="9" t="e">
        <f>IF(I45&lt;&gt;"",IF(_xlfn.RANK.EQ(I45,$I$2:$I$326,0)&lt;=ROUND(COUNTIFS($E$2:$E$326,"&gt;=50",$D$2:$D$326,"&gt;=55")/100*#REF!,0),"",E45),"")</f>
        <v>#REF!</v>
      </c>
      <c r="K45" s="9" t="e">
        <f>IF(J45&lt;&gt;"",IF(_xlfn.RANK.EQ(J45,$J$2:$J$326,0)&lt;=ROUND(COUNTIFS($E$2:$E$326,"&gt;=50",$D$2:$D$326,"&gt;=55")/100*#REF!,0),"",E45),"")</f>
        <v>#REF!</v>
      </c>
      <c r="L45" s="9" t="e">
        <f>IF(K45&lt;&gt;"",IF(_xlfn.RANK.EQ(K45,$K$2:$K$326,0)&lt;=ROUND(COUNTIFS($E$2:$E$326,"&gt;=50",$D$2:$D$326,"&gt;=55")/100*#REF!,0),"",E45),"")</f>
        <v>#REF!</v>
      </c>
      <c r="M45" s="9" t="e">
        <f>IF(L45&lt;&gt;"",IF(_xlfn.RANK.EQ(L45,$L$2:$L$326,0)&lt;=ROUND(COUNTIFS($E$2:$E$326,"&gt;=50",$D$2:$D$326,"&gt;=55")/100*#REF!,0),"",E45),"")</f>
        <v>#REF!</v>
      </c>
      <c r="N45" s="9" t="e">
        <f>IF(M45&lt;&gt;"",IF(_xlfn.RANK.EQ(M45,$M$2:$M$326,0)&lt;=ROUND(COUNTIFS($E$2:$E$326,"&gt;=50",$D$2:$D$326,"&gt;=55")/100*#REF!,0),"",E45),"")</f>
        <v>#REF!</v>
      </c>
      <c r="O45" s="9" t="e">
        <f>IF(N45&lt;&gt;"",IF(_xlfn.RANK.EQ(N45,$N$2:$N$326,0)&lt;=ROUND(COUNTIFS($E$2:$E$326,"&gt;=50",$D$2:$D$326,"&gt;=55")/100*#REF!,0),"",E45),"")</f>
        <v>#REF!</v>
      </c>
      <c r="P45" s="9" t="e" cm="1">
        <f t="array" ref="P45">IF(#REF!&lt;&gt;"",IF(_xlfn.BITOR(#REF!&lt;&gt;"GR",#REF!&lt;&gt;""),IF(AND(H45&gt;=50,#REF!&gt;=55),_xlfn.RANK.EQ(H45,$H$2:$H$1000,0),_xlfn.IFS(#REF!="FD",999,#REF!="FF",1000)),IF(AND(H45&gt;=50,D45&gt;=55),_xlfn.RANK.EQ(H45,$H$2:$H$326,0),_xlfn.IFS(#REF!="FD",999,#REF!="FF",1000))),"")</f>
        <v>#REF!</v>
      </c>
    </row>
    <row r="46" spans="1:16" x14ac:dyDescent="0.35">
      <c r="A46" s="29"/>
      <c r="B46" s="3"/>
      <c r="C46" s="16" t="e">
        <f>IF(_xlfn.BITOR(#REF!="GR",#REF!=""),0,#REF!)</f>
        <v>#REF!</v>
      </c>
      <c r="D46" s="16" t="e">
        <f>IF(_xlfn.BITOR(#REF!="",#REF!="GR"),0,#REF!)</f>
        <v>#REF!</v>
      </c>
      <c r="E46" s="9" t="e">
        <f t="shared" si="2"/>
        <v>#REF!</v>
      </c>
      <c r="F46" s="9" t="e">
        <f>IF(AND(#REF!&lt;&gt;"",#REF!&lt;&gt;"GR"),(C46*0.4)+(#REF!*0.6),E46)</f>
        <v>#REF!</v>
      </c>
      <c r="G46" s="9" t="e">
        <f t="shared" si="0"/>
        <v>#REF!</v>
      </c>
      <c r="H46" s="9" t="e">
        <f t="shared" si="1"/>
        <v>#REF!</v>
      </c>
      <c r="I46" s="9" t="e">
        <f t="shared" si="3"/>
        <v>#REF!</v>
      </c>
      <c r="J46" s="9" t="e">
        <f>IF(I46&lt;&gt;"",IF(_xlfn.RANK.EQ(I46,$I$2:$I$326,0)&lt;=ROUND(COUNTIFS($E$2:$E$326,"&gt;=50",$D$2:$D$326,"&gt;=55")/100*#REF!,0),"",E46),"")</f>
        <v>#REF!</v>
      </c>
      <c r="K46" s="9" t="e">
        <f>IF(J46&lt;&gt;"",IF(_xlfn.RANK.EQ(J46,$J$2:$J$326,0)&lt;=ROUND(COUNTIFS($E$2:$E$326,"&gt;=50",$D$2:$D$326,"&gt;=55")/100*#REF!,0),"",E46),"")</f>
        <v>#REF!</v>
      </c>
      <c r="L46" s="9" t="e">
        <f>IF(K46&lt;&gt;"",IF(_xlfn.RANK.EQ(K46,$K$2:$K$326,0)&lt;=ROUND(COUNTIFS($E$2:$E$326,"&gt;=50",$D$2:$D$326,"&gt;=55")/100*#REF!,0),"",E46),"")</f>
        <v>#REF!</v>
      </c>
      <c r="M46" s="9" t="e">
        <f>IF(L46&lt;&gt;"",IF(_xlfn.RANK.EQ(L46,$L$2:$L$326,0)&lt;=ROUND(COUNTIFS($E$2:$E$326,"&gt;=50",$D$2:$D$326,"&gt;=55")/100*#REF!,0),"",E46),"")</f>
        <v>#REF!</v>
      </c>
      <c r="N46" s="9" t="e">
        <f>IF(M46&lt;&gt;"",IF(_xlfn.RANK.EQ(M46,$M$2:$M$326,0)&lt;=ROUND(COUNTIFS($E$2:$E$326,"&gt;=50",$D$2:$D$326,"&gt;=55")/100*#REF!,0),"",E46),"")</f>
        <v>#REF!</v>
      </c>
      <c r="O46" s="9" t="e">
        <f>IF(N46&lt;&gt;"",IF(_xlfn.RANK.EQ(N46,$N$2:$N$326,0)&lt;=ROUND(COUNTIFS($E$2:$E$326,"&gt;=50",$D$2:$D$326,"&gt;=55")/100*#REF!,0),"",E46),"")</f>
        <v>#REF!</v>
      </c>
      <c r="P46" s="9" t="e" cm="1">
        <f t="array" ref="P46">IF(#REF!&lt;&gt;"",IF(_xlfn.BITOR(#REF!&lt;&gt;"GR",#REF!&lt;&gt;""),IF(AND(H46&gt;=50,#REF!&gt;=55),_xlfn.RANK.EQ(H46,$H$2:$H$1000,0),_xlfn.IFS(#REF!="FD",999,#REF!="FF",1000)),IF(AND(H46&gt;=50,D46&gt;=55),_xlfn.RANK.EQ(H46,$H$2:$H$326,0),_xlfn.IFS(#REF!="FD",999,#REF!="FF",1000))),"")</f>
        <v>#REF!</v>
      </c>
    </row>
    <row r="47" spans="1:16" x14ac:dyDescent="0.35">
      <c r="A47" s="29"/>
      <c r="B47" s="3"/>
      <c r="C47" s="16" t="e">
        <f>IF(_xlfn.BITOR(#REF!="GR",#REF!=""),0,#REF!)</f>
        <v>#REF!</v>
      </c>
      <c r="D47" s="16" t="e">
        <f>IF(_xlfn.BITOR(#REF!="",#REF!="GR"),0,#REF!)</f>
        <v>#REF!</v>
      </c>
      <c r="E47" s="9" t="e">
        <f t="shared" si="2"/>
        <v>#REF!</v>
      </c>
      <c r="F47" s="9" t="e">
        <f>IF(AND(#REF!&lt;&gt;"",#REF!&lt;&gt;"GR"),(C47*0.4)+(#REF!*0.6),E47)</f>
        <v>#REF!</v>
      </c>
      <c r="G47" s="9" t="e">
        <f t="shared" si="0"/>
        <v>#REF!</v>
      </c>
      <c r="H47" s="9" t="e">
        <f t="shared" si="1"/>
        <v>#REF!</v>
      </c>
      <c r="I47" s="9" t="e">
        <f t="shared" si="3"/>
        <v>#REF!</v>
      </c>
      <c r="J47" s="9" t="e">
        <f>IF(I47&lt;&gt;"",IF(_xlfn.RANK.EQ(I47,$I$2:$I$326,0)&lt;=ROUND(COUNTIFS($E$2:$E$326,"&gt;=50",$D$2:$D$326,"&gt;=55")/100*#REF!,0),"",E47),"")</f>
        <v>#REF!</v>
      </c>
      <c r="K47" s="9" t="e">
        <f>IF(J47&lt;&gt;"",IF(_xlfn.RANK.EQ(J47,$J$2:$J$326,0)&lt;=ROUND(COUNTIFS($E$2:$E$326,"&gt;=50",$D$2:$D$326,"&gt;=55")/100*#REF!,0),"",E47),"")</f>
        <v>#REF!</v>
      </c>
      <c r="L47" s="9" t="e">
        <f>IF(K47&lt;&gt;"",IF(_xlfn.RANK.EQ(K47,$K$2:$K$326,0)&lt;=ROUND(COUNTIFS($E$2:$E$326,"&gt;=50",$D$2:$D$326,"&gt;=55")/100*#REF!,0),"",E47),"")</f>
        <v>#REF!</v>
      </c>
      <c r="M47" s="9" t="e">
        <f>IF(L47&lt;&gt;"",IF(_xlfn.RANK.EQ(L47,$L$2:$L$326,0)&lt;=ROUND(COUNTIFS($E$2:$E$326,"&gt;=50",$D$2:$D$326,"&gt;=55")/100*#REF!,0),"",E47),"")</f>
        <v>#REF!</v>
      </c>
      <c r="N47" s="9" t="e">
        <f>IF(M47&lt;&gt;"",IF(_xlfn.RANK.EQ(M47,$M$2:$M$326,0)&lt;=ROUND(COUNTIFS($E$2:$E$326,"&gt;=50",$D$2:$D$326,"&gt;=55")/100*#REF!,0),"",E47),"")</f>
        <v>#REF!</v>
      </c>
      <c r="O47" s="9" t="e">
        <f>IF(N47&lt;&gt;"",IF(_xlfn.RANK.EQ(N47,$N$2:$N$326,0)&lt;=ROUND(COUNTIFS($E$2:$E$326,"&gt;=50",$D$2:$D$326,"&gt;=55")/100*#REF!,0),"",E47),"")</f>
        <v>#REF!</v>
      </c>
      <c r="P47" s="9" t="e" cm="1">
        <f t="array" ref="P47">IF(#REF!&lt;&gt;"",IF(_xlfn.BITOR(#REF!&lt;&gt;"GR",#REF!&lt;&gt;""),IF(AND(H47&gt;=50,#REF!&gt;=55),_xlfn.RANK.EQ(H47,$H$2:$H$1000,0),_xlfn.IFS(#REF!="FD",999,#REF!="FF",1000)),IF(AND(H47&gt;=50,D47&gt;=55),_xlfn.RANK.EQ(H47,$H$2:$H$326,0),_xlfn.IFS(#REF!="FD",999,#REF!="FF",1000))),"")</f>
        <v>#REF!</v>
      </c>
    </row>
    <row r="48" spans="1:16" x14ac:dyDescent="0.35">
      <c r="A48" s="29"/>
      <c r="B48" s="3"/>
      <c r="C48" s="16" t="e">
        <f>IF(_xlfn.BITOR(#REF!="GR",#REF!=""),0,#REF!)</f>
        <v>#REF!</v>
      </c>
      <c r="D48" s="16" t="e">
        <f>IF(_xlfn.BITOR(#REF!="",#REF!="GR"),0,#REF!)</f>
        <v>#REF!</v>
      </c>
      <c r="E48" s="9" t="e">
        <f t="shared" si="2"/>
        <v>#REF!</v>
      </c>
      <c r="F48" s="9" t="e">
        <f>IF(AND(#REF!&lt;&gt;"",#REF!&lt;&gt;"GR"),(C48*0.4)+(#REF!*0.6),E48)</f>
        <v>#REF!</v>
      </c>
      <c r="G48" s="9" t="e">
        <f t="shared" si="0"/>
        <v>#REF!</v>
      </c>
      <c r="H48" s="9" t="e">
        <f t="shared" si="1"/>
        <v>#REF!</v>
      </c>
      <c r="I48" s="9" t="e">
        <f t="shared" si="3"/>
        <v>#REF!</v>
      </c>
      <c r="J48" s="9" t="e">
        <f>IF(I48&lt;&gt;"",IF(_xlfn.RANK.EQ(I48,$I$2:$I$326,0)&lt;=ROUND(COUNTIFS($E$2:$E$326,"&gt;=50",$D$2:$D$326,"&gt;=55")/100*#REF!,0),"",E48),"")</f>
        <v>#REF!</v>
      </c>
      <c r="K48" s="9" t="e">
        <f>IF(J48&lt;&gt;"",IF(_xlfn.RANK.EQ(J48,$J$2:$J$326,0)&lt;=ROUND(COUNTIFS($E$2:$E$326,"&gt;=50",$D$2:$D$326,"&gt;=55")/100*#REF!,0),"",E48),"")</f>
        <v>#REF!</v>
      </c>
      <c r="L48" s="9" t="e">
        <f>IF(K48&lt;&gt;"",IF(_xlfn.RANK.EQ(K48,$K$2:$K$326,0)&lt;=ROUND(COUNTIFS($E$2:$E$326,"&gt;=50",$D$2:$D$326,"&gt;=55")/100*#REF!,0),"",E48),"")</f>
        <v>#REF!</v>
      </c>
      <c r="M48" s="9" t="e">
        <f>IF(L48&lt;&gt;"",IF(_xlfn.RANK.EQ(L48,$L$2:$L$326,0)&lt;=ROUND(COUNTIFS($E$2:$E$326,"&gt;=50",$D$2:$D$326,"&gt;=55")/100*#REF!,0),"",E48),"")</f>
        <v>#REF!</v>
      </c>
      <c r="N48" s="9" t="e">
        <f>IF(M48&lt;&gt;"",IF(_xlfn.RANK.EQ(M48,$M$2:$M$326,0)&lt;=ROUND(COUNTIFS($E$2:$E$326,"&gt;=50",$D$2:$D$326,"&gt;=55")/100*#REF!,0),"",E48),"")</f>
        <v>#REF!</v>
      </c>
      <c r="O48" s="9" t="e">
        <f>IF(N48&lt;&gt;"",IF(_xlfn.RANK.EQ(N48,$N$2:$N$326,0)&lt;=ROUND(COUNTIFS($E$2:$E$326,"&gt;=50",$D$2:$D$326,"&gt;=55")/100*#REF!,0),"",E48),"")</f>
        <v>#REF!</v>
      </c>
      <c r="P48" s="9" t="e" cm="1">
        <f t="array" ref="P48">IF(#REF!&lt;&gt;"",IF(_xlfn.BITOR(#REF!&lt;&gt;"GR",#REF!&lt;&gt;""),IF(AND(H48&gt;=50,#REF!&gt;=55),_xlfn.RANK.EQ(H48,$H$2:$H$1000,0),_xlfn.IFS(#REF!="FD",999,#REF!="FF",1000)),IF(AND(H48&gt;=50,D48&gt;=55),_xlfn.RANK.EQ(H48,$H$2:$H$326,0),_xlfn.IFS(#REF!="FD",999,#REF!="FF",1000))),"")</f>
        <v>#REF!</v>
      </c>
    </row>
    <row r="49" spans="1:16" x14ac:dyDescent="0.35">
      <c r="A49" s="29"/>
      <c r="B49" s="3"/>
      <c r="C49" s="16" t="e">
        <f>IF(_xlfn.BITOR(#REF!="GR",#REF!=""),0,#REF!)</f>
        <v>#REF!</v>
      </c>
      <c r="D49" s="16" t="e">
        <f>IF(_xlfn.BITOR(#REF!="",#REF!="GR"),0,#REF!)</f>
        <v>#REF!</v>
      </c>
      <c r="E49" s="9" t="e">
        <f t="shared" si="2"/>
        <v>#REF!</v>
      </c>
      <c r="F49" s="9" t="e">
        <f>IF(AND(#REF!&lt;&gt;"",#REF!&lt;&gt;"GR"),(C49*0.4)+(#REF!*0.6),E49)</f>
        <v>#REF!</v>
      </c>
      <c r="G49" s="9" t="e">
        <f t="shared" si="0"/>
        <v>#REF!</v>
      </c>
      <c r="H49" s="9" t="e">
        <f t="shared" si="1"/>
        <v>#REF!</v>
      </c>
      <c r="I49" s="9" t="e">
        <f t="shared" si="3"/>
        <v>#REF!</v>
      </c>
      <c r="J49" s="9" t="e">
        <f>IF(I49&lt;&gt;"",IF(_xlfn.RANK.EQ(I49,$I$2:$I$326,0)&lt;=ROUND(COUNTIFS($E$2:$E$326,"&gt;=50",$D$2:$D$326,"&gt;=55")/100*#REF!,0),"",E49),"")</f>
        <v>#REF!</v>
      </c>
      <c r="K49" s="9" t="e">
        <f>IF(J49&lt;&gt;"",IF(_xlfn.RANK.EQ(J49,$J$2:$J$326,0)&lt;=ROUND(COUNTIFS($E$2:$E$326,"&gt;=50",$D$2:$D$326,"&gt;=55")/100*#REF!,0),"",E49),"")</f>
        <v>#REF!</v>
      </c>
      <c r="L49" s="9" t="e">
        <f>IF(K49&lt;&gt;"",IF(_xlfn.RANK.EQ(K49,$K$2:$K$326,0)&lt;=ROUND(COUNTIFS($E$2:$E$326,"&gt;=50",$D$2:$D$326,"&gt;=55")/100*#REF!,0),"",E49),"")</f>
        <v>#REF!</v>
      </c>
      <c r="M49" s="9" t="e">
        <f>IF(L49&lt;&gt;"",IF(_xlfn.RANK.EQ(L49,$L$2:$L$326,0)&lt;=ROUND(COUNTIFS($E$2:$E$326,"&gt;=50",$D$2:$D$326,"&gt;=55")/100*#REF!,0),"",E49),"")</f>
        <v>#REF!</v>
      </c>
      <c r="N49" s="9" t="e">
        <f>IF(M49&lt;&gt;"",IF(_xlfn.RANK.EQ(M49,$M$2:$M$326,0)&lt;=ROUND(COUNTIFS($E$2:$E$326,"&gt;=50",$D$2:$D$326,"&gt;=55")/100*#REF!,0),"",E49),"")</f>
        <v>#REF!</v>
      </c>
      <c r="O49" s="9" t="e">
        <f>IF(N49&lt;&gt;"",IF(_xlfn.RANK.EQ(N49,$N$2:$N$326,0)&lt;=ROUND(COUNTIFS($E$2:$E$326,"&gt;=50",$D$2:$D$326,"&gt;=55")/100*#REF!,0),"",E49),"")</f>
        <v>#REF!</v>
      </c>
      <c r="P49" s="9" t="e" cm="1">
        <f t="array" ref="P49">IF(#REF!&lt;&gt;"",IF(_xlfn.BITOR(#REF!&lt;&gt;"GR",#REF!&lt;&gt;""),IF(AND(H49&gt;=50,#REF!&gt;=55),_xlfn.RANK.EQ(H49,$H$2:$H$1000,0),_xlfn.IFS(#REF!="FD",999,#REF!="FF",1000)),IF(AND(H49&gt;=50,D49&gt;=55),_xlfn.RANK.EQ(H49,$H$2:$H$326,0),_xlfn.IFS(#REF!="FD",999,#REF!="FF",1000))),"")</f>
        <v>#REF!</v>
      </c>
    </row>
    <row r="50" spans="1:16" x14ac:dyDescent="0.35">
      <c r="A50" s="29"/>
      <c r="B50" s="3"/>
      <c r="C50" s="16" t="e">
        <f>IF(_xlfn.BITOR(#REF!="GR",#REF!=""),0,#REF!)</f>
        <v>#REF!</v>
      </c>
      <c r="D50" s="16" t="e">
        <f>IF(_xlfn.BITOR(#REF!="",#REF!="GR"),0,#REF!)</f>
        <v>#REF!</v>
      </c>
      <c r="E50" s="9" t="e">
        <f t="shared" si="2"/>
        <v>#REF!</v>
      </c>
      <c r="F50" s="9" t="e">
        <f>IF(AND(#REF!&lt;&gt;"",#REF!&lt;&gt;"GR"),(C50*0.4)+(#REF!*0.6),E50)</f>
        <v>#REF!</v>
      </c>
      <c r="G50" s="9" t="e">
        <f t="shared" si="0"/>
        <v>#REF!</v>
      </c>
      <c r="H50" s="9" t="e">
        <f t="shared" si="1"/>
        <v>#REF!</v>
      </c>
      <c r="I50" s="9" t="e">
        <f t="shared" si="3"/>
        <v>#REF!</v>
      </c>
      <c r="J50" s="9" t="e">
        <f>IF(I50&lt;&gt;"",IF(_xlfn.RANK.EQ(I50,$I$2:$I$326,0)&lt;=ROUND(COUNTIFS($E$2:$E$326,"&gt;=50",$D$2:$D$326,"&gt;=55")/100*#REF!,0),"",E50),"")</f>
        <v>#REF!</v>
      </c>
      <c r="K50" s="9" t="e">
        <f>IF(J50&lt;&gt;"",IF(_xlfn.RANK.EQ(J50,$J$2:$J$326,0)&lt;=ROUND(COUNTIFS($E$2:$E$326,"&gt;=50",$D$2:$D$326,"&gt;=55")/100*#REF!,0),"",E50),"")</f>
        <v>#REF!</v>
      </c>
      <c r="L50" s="9" t="e">
        <f>IF(K50&lt;&gt;"",IF(_xlfn.RANK.EQ(K50,$K$2:$K$326,0)&lt;=ROUND(COUNTIFS($E$2:$E$326,"&gt;=50",$D$2:$D$326,"&gt;=55")/100*#REF!,0),"",E50),"")</f>
        <v>#REF!</v>
      </c>
      <c r="M50" s="9" t="e">
        <f>IF(L50&lt;&gt;"",IF(_xlfn.RANK.EQ(L50,$L$2:$L$326,0)&lt;=ROUND(COUNTIFS($E$2:$E$326,"&gt;=50",$D$2:$D$326,"&gt;=55")/100*#REF!,0),"",E50),"")</f>
        <v>#REF!</v>
      </c>
      <c r="N50" s="9" t="e">
        <f>IF(M50&lt;&gt;"",IF(_xlfn.RANK.EQ(M50,$M$2:$M$326,0)&lt;=ROUND(COUNTIFS($E$2:$E$326,"&gt;=50",$D$2:$D$326,"&gt;=55")/100*#REF!,0),"",E50),"")</f>
        <v>#REF!</v>
      </c>
      <c r="O50" s="9" t="e">
        <f>IF(N50&lt;&gt;"",IF(_xlfn.RANK.EQ(N50,$N$2:$N$326,0)&lt;=ROUND(COUNTIFS($E$2:$E$326,"&gt;=50",$D$2:$D$326,"&gt;=55")/100*#REF!,0),"",E50),"")</f>
        <v>#REF!</v>
      </c>
      <c r="P50" s="9" t="e" cm="1">
        <f t="array" ref="P50">IF(#REF!&lt;&gt;"",IF(_xlfn.BITOR(#REF!&lt;&gt;"GR",#REF!&lt;&gt;""),IF(AND(H50&gt;=50,#REF!&gt;=55),_xlfn.RANK.EQ(H50,$H$2:$H$1000,0),_xlfn.IFS(#REF!="FD",999,#REF!="FF",1000)),IF(AND(H50&gt;=50,D50&gt;=55),_xlfn.RANK.EQ(H50,$H$2:$H$326,0),_xlfn.IFS(#REF!="FD",999,#REF!="FF",1000))),"")</f>
        <v>#REF!</v>
      </c>
    </row>
    <row r="51" spans="1:16" x14ac:dyDescent="0.35">
      <c r="A51" s="29"/>
      <c r="B51" s="3"/>
      <c r="C51" s="16" t="e">
        <f>IF(_xlfn.BITOR(#REF!="GR",#REF!=""),0,#REF!)</f>
        <v>#REF!</v>
      </c>
      <c r="D51" s="16" t="e">
        <f>IF(_xlfn.BITOR(#REF!="",#REF!="GR"),0,#REF!)</f>
        <v>#REF!</v>
      </c>
      <c r="E51" s="9" t="e">
        <f t="shared" si="2"/>
        <v>#REF!</v>
      </c>
      <c r="F51" s="9" t="e">
        <f>IF(AND(#REF!&lt;&gt;"",#REF!&lt;&gt;"GR"),(C51*0.4)+(#REF!*0.6),E51)</f>
        <v>#REF!</v>
      </c>
      <c r="G51" s="9" t="e">
        <f t="shared" si="0"/>
        <v>#REF!</v>
      </c>
      <c r="H51" s="9" t="e">
        <f t="shared" si="1"/>
        <v>#REF!</v>
      </c>
      <c r="I51" s="9" t="e">
        <f t="shared" si="3"/>
        <v>#REF!</v>
      </c>
      <c r="J51" s="9" t="e">
        <f>IF(I51&lt;&gt;"",IF(_xlfn.RANK.EQ(I51,$I$2:$I$326,0)&lt;=ROUND(COUNTIFS($E$2:$E$326,"&gt;=50",$D$2:$D$326,"&gt;=55")/100*#REF!,0),"",E51),"")</f>
        <v>#REF!</v>
      </c>
      <c r="K51" s="9" t="e">
        <f>IF(J51&lt;&gt;"",IF(_xlfn.RANK.EQ(J51,$J$2:$J$326,0)&lt;=ROUND(COUNTIFS($E$2:$E$326,"&gt;=50",$D$2:$D$326,"&gt;=55")/100*#REF!,0),"",E51),"")</f>
        <v>#REF!</v>
      </c>
      <c r="L51" s="9" t="e">
        <f>IF(K51&lt;&gt;"",IF(_xlfn.RANK.EQ(K51,$K$2:$K$326,0)&lt;=ROUND(COUNTIFS($E$2:$E$326,"&gt;=50",$D$2:$D$326,"&gt;=55")/100*#REF!,0),"",E51),"")</f>
        <v>#REF!</v>
      </c>
      <c r="M51" s="9" t="e">
        <f>IF(L51&lt;&gt;"",IF(_xlfn.RANK.EQ(L51,$L$2:$L$326,0)&lt;=ROUND(COUNTIFS($E$2:$E$326,"&gt;=50",$D$2:$D$326,"&gt;=55")/100*#REF!,0),"",E51),"")</f>
        <v>#REF!</v>
      </c>
      <c r="N51" s="9" t="e">
        <f>IF(M51&lt;&gt;"",IF(_xlfn.RANK.EQ(M51,$M$2:$M$326,0)&lt;=ROUND(COUNTIFS($E$2:$E$326,"&gt;=50",$D$2:$D$326,"&gt;=55")/100*#REF!,0),"",E51),"")</f>
        <v>#REF!</v>
      </c>
      <c r="O51" s="9" t="e">
        <f>IF(N51&lt;&gt;"",IF(_xlfn.RANK.EQ(N51,$N$2:$N$326,0)&lt;=ROUND(COUNTIFS($E$2:$E$326,"&gt;=50",$D$2:$D$326,"&gt;=55")/100*#REF!,0),"",E51),"")</f>
        <v>#REF!</v>
      </c>
      <c r="P51" s="9" t="e" cm="1">
        <f t="array" ref="P51">IF(#REF!&lt;&gt;"",IF(_xlfn.BITOR(#REF!&lt;&gt;"GR",#REF!&lt;&gt;""),IF(AND(H51&gt;=50,#REF!&gt;=55),_xlfn.RANK.EQ(H51,$H$2:$H$1000,0),_xlfn.IFS(#REF!="FD",999,#REF!="FF",1000)),IF(AND(H51&gt;=50,D51&gt;=55),_xlfn.RANK.EQ(H51,$H$2:$H$326,0),_xlfn.IFS(#REF!="FD",999,#REF!="FF",1000))),"")</f>
        <v>#REF!</v>
      </c>
    </row>
    <row r="52" spans="1:16" x14ac:dyDescent="0.35">
      <c r="A52" s="29"/>
      <c r="B52" s="3"/>
      <c r="C52" s="16" t="e">
        <f>IF(_xlfn.BITOR(#REF!="GR",#REF!=""),0,#REF!)</f>
        <v>#REF!</v>
      </c>
      <c r="D52" s="16" t="e">
        <f>IF(_xlfn.BITOR(#REF!="",#REF!="GR"),0,#REF!)</f>
        <v>#REF!</v>
      </c>
      <c r="E52" s="9" t="e">
        <f t="shared" si="2"/>
        <v>#REF!</v>
      </c>
      <c r="F52" s="9" t="e">
        <f>IF(AND(B12&lt;&gt;"",B12&lt;&gt;"GR"),(C52*0.4)+(B12*0.6),E52)</f>
        <v>#REF!</v>
      </c>
      <c r="G52" s="9" t="e">
        <f t="shared" si="0"/>
        <v>#REF!</v>
      </c>
      <c r="H52" s="9" t="e">
        <f t="shared" si="1"/>
        <v>#REF!</v>
      </c>
      <c r="I52" s="9" t="e">
        <f t="shared" si="3"/>
        <v>#REF!</v>
      </c>
      <c r="J52" s="9" t="e">
        <f>IF(I52&lt;&gt;"",IF(_xlfn.RANK.EQ(I52,$I$2:$I$326,0)&lt;=ROUND(COUNTIFS($E$2:$E$326,"&gt;=50",$D$2:$D$326,"&gt;=55")/100*#REF!,0),"",E52),"")</f>
        <v>#REF!</v>
      </c>
      <c r="K52" s="9" t="e">
        <f>IF(J52&lt;&gt;"",IF(_xlfn.RANK.EQ(J52,$J$2:$J$326,0)&lt;=ROUND(COUNTIFS($E$2:$E$326,"&gt;=50",$D$2:$D$326,"&gt;=55")/100*#REF!,0),"",E52),"")</f>
        <v>#REF!</v>
      </c>
      <c r="L52" s="9" t="e">
        <f>IF(K52&lt;&gt;"",IF(_xlfn.RANK.EQ(K52,$K$2:$K$326,0)&lt;=ROUND(COUNTIFS($E$2:$E$326,"&gt;=50",$D$2:$D$326,"&gt;=55")/100*#REF!,0),"",E52),"")</f>
        <v>#REF!</v>
      </c>
      <c r="M52" s="9" t="e">
        <f>IF(L52&lt;&gt;"",IF(_xlfn.RANK.EQ(L52,$L$2:$L$326,0)&lt;=ROUND(COUNTIFS($E$2:$E$326,"&gt;=50",$D$2:$D$326,"&gt;=55")/100*#REF!,0),"",E52),"")</f>
        <v>#REF!</v>
      </c>
      <c r="N52" s="9" t="e">
        <f>IF(M52&lt;&gt;"",IF(_xlfn.RANK.EQ(M52,$M$2:$M$326,0)&lt;=ROUND(COUNTIFS($E$2:$E$326,"&gt;=50",$D$2:$D$326,"&gt;=55")/100*#REF!,0),"",E52),"")</f>
        <v>#REF!</v>
      </c>
      <c r="O52" s="9" t="e">
        <f>IF(N52&lt;&gt;"",IF(_xlfn.RANK.EQ(N52,$N$2:$N$326,0)&lt;=ROUND(COUNTIFS($E$2:$E$326,"&gt;=50",$D$2:$D$326,"&gt;=55")/100*#REF!,0),"",E52),"")</f>
        <v>#REF!</v>
      </c>
      <c r="P52" s="9" t="str" cm="1">
        <f t="array" ref="P52">IF(A12&lt;&gt;"",IF(_xlfn.BITOR(B12&lt;&gt;"GR",B12&lt;&gt;""),IF(AND(H52&gt;=50,B12&gt;=55),_xlfn.RANK.EQ(H52,$H$2:$H$1000,0),_xlfn.IFS(#REF!="FD",999,#REF!="FF",1000)),IF(AND(H52&gt;=50,D52&gt;=55),_xlfn.RANK.EQ(H52,$H$2:$H$326,0),_xlfn.IFS(#REF!="FD",999,#REF!="FF",1000))),"")</f>
        <v/>
      </c>
    </row>
    <row r="53" spans="1:16" x14ac:dyDescent="0.35">
      <c r="A53" s="29"/>
      <c r="B53" s="3"/>
      <c r="C53" s="16" t="e">
        <f>IF(_xlfn.BITOR(#REF!="GR",#REF!=""),0,#REF!)</f>
        <v>#REF!</v>
      </c>
      <c r="D53" s="16" t="e">
        <f>IF(_xlfn.BITOR(#REF!="",#REF!="GR"),0,#REF!)</f>
        <v>#REF!</v>
      </c>
      <c r="E53" s="9" t="e">
        <f t="shared" si="2"/>
        <v>#REF!</v>
      </c>
      <c r="F53" s="9" t="e">
        <f>IF(AND(B13&lt;&gt;"",B13&lt;&gt;"GR"),(C53*0.4)+(B13*0.6),E53)</f>
        <v>#REF!</v>
      </c>
      <c r="G53" s="9" t="e">
        <f t="shared" si="0"/>
        <v>#REF!</v>
      </c>
      <c r="H53" s="9" t="e">
        <f t="shared" si="1"/>
        <v>#REF!</v>
      </c>
      <c r="I53" s="9" t="e">
        <f t="shared" si="3"/>
        <v>#REF!</v>
      </c>
      <c r="J53" s="9" t="e">
        <f>IF(I53&lt;&gt;"",IF(_xlfn.RANK.EQ(I53,$I$2:$I$326,0)&lt;=ROUND(COUNTIFS($E$2:$E$326,"&gt;=50",$D$2:$D$326,"&gt;=55")/100*#REF!,0),"",E53),"")</f>
        <v>#REF!</v>
      </c>
      <c r="K53" s="9" t="e">
        <f>IF(J53&lt;&gt;"",IF(_xlfn.RANK.EQ(J53,$J$2:$J$326,0)&lt;=ROUND(COUNTIFS($E$2:$E$326,"&gt;=50",$D$2:$D$326,"&gt;=55")/100*#REF!,0),"",E53),"")</f>
        <v>#REF!</v>
      </c>
      <c r="L53" s="9" t="e">
        <f>IF(K53&lt;&gt;"",IF(_xlfn.RANK.EQ(K53,$K$2:$K$326,0)&lt;=ROUND(COUNTIFS($E$2:$E$326,"&gt;=50",$D$2:$D$326,"&gt;=55")/100*#REF!,0),"",E53),"")</f>
        <v>#REF!</v>
      </c>
      <c r="M53" s="9" t="e">
        <f>IF(L53&lt;&gt;"",IF(_xlfn.RANK.EQ(L53,$L$2:$L$326,0)&lt;=ROUND(COUNTIFS($E$2:$E$326,"&gt;=50",$D$2:$D$326,"&gt;=55")/100*#REF!,0),"",E53),"")</f>
        <v>#REF!</v>
      </c>
      <c r="N53" s="9" t="e">
        <f>IF(M53&lt;&gt;"",IF(_xlfn.RANK.EQ(M53,$M$2:$M$326,0)&lt;=ROUND(COUNTIFS($E$2:$E$326,"&gt;=50",$D$2:$D$326,"&gt;=55")/100*#REF!,0),"",E53),"")</f>
        <v>#REF!</v>
      </c>
      <c r="O53" s="9" t="e">
        <f>IF(N53&lt;&gt;"",IF(_xlfn.RANK.EQ(N53,$N$2:$N$326,0)&lt;=ROUND(COUNTIFS($E$2:$E$326,"&gt;=50",$D$2:$D$326,"&gt;=55")/100*#REF!,0),"",E53),"")</f>
        <v>#REF!</v>
      </c>
      <c r="P53" s="9" t="str" cm="1">
        <f t="array" ref="P53">IF(A13&lt;&gt;"",IF(_xlfn.BITOR(B13&lt;&gt;"GR",B13&lt;&gt;""),IF(AND(H53&gt;=50,B13&gt;=55),_xlfn.RANK.EQ(H53,$H$2:$H$1000,0),_xlfn.IFS(#REF!="FD",999,#REF!="FF",1000)),IF(AND(H53&gt;=50,D53&gt;=55),_xlfn.RANK.EQ(H53,$H$2:$H$326,0),_xlfn.IFS(#REF!="FD",999,#REF!="FF",1000))),"")</f>
        <v/>
      </c>
    </row>
    <row r="54" spans="1:16" x14ac:dyDescent="0.35">
      <c r="A54" s="29"/>
      <c r="B54" s="3"/>
      <c r="C54" s="16" t="e">
        <f>IF(_xlfn.BITOR(#REF!="GR",#REF!=""),0,#REF!)</f>
        <v>#REF!</v>
      </c>
      <c r="D54" s="16" t="e">
        <f>IF(_xlfn.BITOR(#REF!="",#REF!="GR"),0,#REF!)</f>
        <v>#REF!</v>
      </c>
      <c r="E54" s="9" t="e">
        <f t="shared" si="2"/>
        <v>#REF!</v>
      </c>
      <c r="F54" s="9" t="e">
        <f>IF(AND(B14&lt;&gt;"",B14&lt;&gt;"GR"),(C54*0.4)+(B14*0.6),E54)</f>
        <v>#REF!</v>
      </c>
      <c r="G54" s="9" t="e">
        <f t="shared" si="0"/>
        <v>#REF!</v>
      </c>
      <c r="H54" s="9" t="e">
        <f t="shared" si="1"/>
        <v>#REF!</v>
      </c>
      <c r="I54" s="9" t="e">
        <f t="shared" si="3"/>
        <v>#REF!</v>
      </c>
      <c r="J54" s="9" t="e">
        <f>IF(I54&lt;&gt;"",IF(_xlfn.RANK.EQ(I54,$I$2:$I$326,0)&lt;=ROUND(COUNTIFS($E$2:$E$326,"&gt;=50",$D$2:$D$326,"&gt;=55")/100*#REF!,0),"",E54),"")</f>
        <v>#REF!</v>
      </c>
      <c r="K54" s="9" t="e">
        <f>IF(J54&lt;&gt;"",IF(_xlfn.RANK.EQ(J54,$J$2:$J$326,0)&lt;=ROUND(COUNTIFS($E$2:$E$326,"&gt;=50",$D$2:$D$326,"&gt;=55")/100*#REF!,0),"",E54),"")</f>
        <v>#REF!</v>
      </c>
      <c r="L54" s="9" t="e">
        <f>IF(K54&lt;&gt;"",IF(_xlfn.RANK.EQ(K54,$K$2:$K$326,0)&lt;=ROUND(COUNTIFS($E$2:$E$326,"&gt;=50",$D$2:$D$326,"&gt;=55")/100*#REF!,0),"",E54),"")</f>
        <v>#REF!</v>
      </c>
      <c r="M54" s="9" t="e">
        <f>IF(L54&lt;&gt;"",IF(_xlfn.RANK.EQ(L54,$L$2:$L$326,0)&lt;=ROUND(COUNTIFS($E$2:$E$326,"&gt;=50",$D$2:$D$326,"&gt;=55")/100*#REF!,0),"",E54),"")</f>
        <v>#REF!</v>
      </c>
      <c r="N54" s="9" t="e">
        <f>IF(M54&lt;&gt;"",IF(_xlfn.RANK.EQ(M54,$M$2:$M$326,0)&lt;=ROUND(COUNTIFS($E$2:$E$326,"&gt;=50",$D$2:$D$326,"&gt;=55")/100*#REF!,0),"",E54),"")</f>
        <v>#REF!</v>
      </c>
      <c r="O54" s="9" t="e">
        <f>IF(N54&lt;&gt;"",IF(_xlfn.RANK.EQ(N54,$N$2:$N$326,0)&lt;=ROUND(COUNTIFS($E$2:$E$326,"&gt;=50",$D$2:$D$326,"&gt;=55")/100*#REF!,0),"",E54),"")</f>
        <v>#REF!</v>
      </c>
      <c r="P54" s="9" t="str" cm="1">
        <f t="array" ref="P54">IF(A14&lt;&gt;"",IF(_xlfn.BITOR(B14&lt;&gt;"GR",B14&lt;&gt;""),IF(AND(H54&gt;=50,B14&gt;=55),_xlfn.RANK.EQ(H54,$H$2:$H$1000,0),_xlfn.IFS(#REF!="FD",999,#REF!="FF",1000)),IF(AND(H54&gt;=50,D54&gt;=55),_xlfn.RANK.EQ(H54,$H$2:$H$326,0),_xlfn.IFS(#REF!="FD",999,#REF!="FF",1000))),"")</f>
        <v/>
      </c>
    </row>
    <row r="55" spans="1:16" x14ac:dyDescent="0.35">
      <c r="A55" s="29"/>
      <c r="B55" s="3"/>
      <c r="C55" s="16" t="e">
        <f>IF(_xlfn.BITOR(#REF!="GR",#REF!=""),0,#REF!)</f>
        <v>#REF!</v>
      </c>
      <c r="D55" s="16" t="e">
        <f>IF(_xlfn.BITOR(#REF!="",#REF!="GR"),0,#REF!)</f>
        <v>#REF!</v>
      </c>
      <c r="E55" s="9" t="e">
        <f t="shared" si="2"/>
        <v>#REF!</v>
      </c>
      <c r="F55" s="9" t="e">
        <f>IF(AND(B15&lt;&gt;"",B15&lt;&gt;"GR"),(C55*0.4)+(B15*0.6),E55)</f>
        <v>#REF!</v>
      </c>
      <c r="G55" s="9" t="e">
        <f t="shared" si="0"/>
        <v>#REF!</v>
      </c>
      <c r="H55" s="9" t="e">
        <f t="shared" si="1"/>
        <v>#REF!</v>
      </c>
      <c r="I55" s="9" t="e">
        <f t="shared" si="3"/>
        <v>#REF!</v>
      </c>
      <c r="J55" s="9" t="e">
        <f>IF(I55&lt;&gt;"",IF(_xlfn.RANK.EQ(I55,$I$2:$I$326,0)&lt;=ROUND(COUNTIFS($E$2:$E$326,"&gt;=50",$D$2:$D$326,"&gt;=55")/100*#REF!,0),"",E55),"")</f>
        <v>#REF!</v>
      </c>
      <c r="K55" s="9" t="e">
        <f>IF(J55&lt;&gt;"",IF(_xlfn.RANK.EQ(J55,$J$2:$J$326,0)&lt;=ROUND(COUNTIFS($E$2:$E$326,"&gt;=50",$D$2:$D$326,"&gt;=55")/100*#REF!,0),"",E55),"")</f>
        <v>#REF!</v>
      </c>
      <c r="L55" s="9" t="e">
        <f>IF(K55&lt;&gt;"",IF(_xlfn.RANK.EQ(K55,$K$2:$K$326,0)&lt;=ROUND(COUNTIFS($E$2:$E$326,"&gt;=50",$D$2:$D$326,"&gt;=55")/100*#REF!,0),"",E55),"")</f>
        <v>#REF!</v>
      </c>
      <c r="M55" s="9" t="e">
        <f>IF(L55&lt;&gt;"",IF(_xlfn.RANK.EQ(L55,$L$2:$L$326,0)&lt;=ROUND(COUNTIFS($E$2:$E$326,"&gt;=50",$D$2:$D$326,"&gt;=55")/100*#REF!,0),"",E55),"")</f>
        <v>#REF!</v>
      </c>
      <c r="N55" s="9" t="e">
        <f>IF(M55&lt;&gt;"",IF(_xlfn.RANK.EQ(M55,$M$2:$M$326,0)&lt;=ROUND(COUNTIFS($E$2:$E$326,"&gt;=50",$D$2:$D$326,"&gt;=55")/100*#REF!,0),"",E55),"")</f>
        <v>#REF!</v>
      </c>
      <c r="O55" s="9" t="e">
        <f>IF(N55&lt;&gt;"",IF(_xlfn.RANK.EQ(N55,$N$2:$N$326,0)&lt;=ROUND(COUNTIFS($E$2:$E$326,"&gt;=50",$D$2:$D$326,"&gt;=55")/100*#REF!,0),"",E55),"")</f>
        <v>#REF!</v>
      </c>
      <c r="P55" s="9" t="str" cm="1">
        <f t="array" ref="P55">IF(A15&lt;&gt;"",IF(_xlfn.BITOR(B15&lt;&gt;"GR",B15&lt;&gt;""),IF(AND(H55&gt;=50,B15&gt;=55),_xlfn.RANK.EQ(H55,$H$2:$H$1000,0),_xlfn.IFS(#REF!="FD",999,#REF!="FF",1000)),IF(AND(H55&gt;=50,D55&gt;=55),_xlfn.RANK.EQ(H55,$H$2:$H$326,0),_xlfn.IFS(#REF!="FD",999,#REF!="FF",1000))),"")</f>
        <v/>
      </c>
    </row>
    <row r="56" spans="1:16" x14ac:dyDescent="0.35">
      <c r="A56" s="29"/>
      <c r="B56" s="3"/>
      <c r="C56" s="16" t="e">
        <f>IF(_xlfn.BITOR(#REF!="GR",#REF!=""),0,#REF!)</f>
        <v>#REF!</v>
      </c>
      <c r="D56" s="16" t="e">
        <f>IF(_xlfn.BITOR(#REF!="",#REF!="GR"),0,#REF!)</f>
        <v>#REF!</v>
      </c>
      <c r="E56" s="9" t="e">
        <f t="shared" si="2"/>
        <v>#REF!</v>
      </c>
      <c r="F56" s="9" t="e">
        <f>IF(AND(B16&lt;&gt;"",B16&lt;&gt;"GR"),(C56*0.4)+(B16*0.6),E56)</f>
        <v>#REF!</v>
      </c>
      <c r="G56" s="9" t="e">
        <f t="shared" si="0"/>
        <v>#REF!</v>
      </c>
      <c r="H56" s="9" t="e">
        <f t="shared" si="1"/>
        <v>#REF!</v>
      </c>
      <c r="I56" s="9" t="e">
        <f t="shared" si="3"/>
        <v>#REF!</v>
      </c>
      <c r="J56" s="9" t="e">
        <f>IF(I56&lt;&gt;"",IF(_xlfn.RANK.EQ(I56,$I$2:$I$326,0)&lt;=ROUND(COUNTIFS($E$2:$E$326,"&gt;=50",$D$2:$D$326,"&gt;=55")/100*#REF!,0),"",E56),"")</f>
        <v>#REF!</v>
      </c>
      <c r="K56" s="9" t="e">
        <f>IF(J56&lt;&gt;"",IF(_xlfn.RANK.EQ(J56,$J$2:$J$326,0)&lt;=ROUND(COUNTIFS($E$2:$E$326,"&gt;=50",$D$2:$D$326,"&gt;=55")/100*#REF!,0),"",E56),"")</f>
        <v>#REF!</v>
      </c>
      <c r="L56" s="9" t="e">
        <f>IF(K56&lt;&gt;"",IF(_xlfn.RANK.EQ(K56,$K$2:$K$326,0)&lt;=ROUND(COUNTIFS($E$2:$E$326,"&gt;=50",$D$2:$D$326,"&gt;=55")/100*#REF!,0),"",E56),"")</f>
        <v>#REF!</v>
      </c>
      <c r="M56" s="9" t="e">
        <f>IF(L56&lt;&gt;"",IF(_xlfn.RANK.EQ(L56,$L$2:$L$326,0)&lt;=ROUND(COUNTIFS($E$2:$E$326,"&gt;=50",$D$2:$D$326,"&gt;=55")/100*#REF!,0),"",E56),"")</f>
        <v>#REF!</v>
      </c>
      <c r="N56" s="9" t="e">
        <f>IF(M56&lt;&gt;"",IF(_xlfn.RANK.EQ(M56,$M$2:$M$326,0)&lt;=ROUND(COUNTIFS($E$2:$E$326,"&gt;=50",$D$2:$D$326,"&gt;=55")/100*#REF!,0),"",E56),"")</f>
        <v>#REF!</v>
      </c>
      <c r="O56" s="9" t="e">
        <f>IF(N56&lt;&gt;"",IF(_xlfn.RANK.EQ(N56,$N$2:$N$326,0)&lt;=ROUND(COUNTIFS($E$2:$E$326,"&gt;=50",$D$2:$D$326,"&gt;=55")/100*#REF!,0),"",E56),"")</f>
        <v>#REF!</v>
      </c>
      <c r="P56" s="9" t="str" cm="1">
        <f t="array" ref="P56">IF(A16&lt;&gt;"",IF(_xlfn.BITOR(B16&lt;&gt;"GR",B16&lt;&gt;""),IF(AND(H56&gt;=50,B16&gt;=55),_xlfn.RANK.EQ(H56,$H$2:$H$1000,0),_xlfn.IFS(#REF!="FD",999,#REF!="FF",1000)),IF(AND(H56&gt;=50,D56&gt;=55),_xlfn.RANK.EQ(H56,$H$2:$H$326,0),_xlfn.IFS(#REF!="FD",999,#REF!="FF",1000))),"")</f>
        <v/>
      </c>
    </row>
    <row r="57" spans="1:16" x14ac:dyDescent="0.35">
      <c r="A57" s="29"/>
      <c r="B57" s="3"/>
      <c r="C57" s="16" t="e">
        <f>IF(_xlfn.BITOR(#REF!="GR",#REF!=""),0,#REF!)</f>
        <v>#REF!</v>
      </c>
      <c r="D57" s="16" t="e">
        <f>IF(_xlfn.BITOR(#REF!="",#REF!="GR"),0,#REF!)</f>
        <v>#REF!</v>
      </c>
      <c r="E57" s="9" t="e">
        <f t="shared" si="2"/>
        <v>#REF!</v>
      </c>
      <c r="F57" s="9" t="e">
        <f>IF(AND(B17&lt;&gt;"",B17&lt;&gt;"GR"),(C57*0.4)+(B17*0.6),E57)</f>
        <v>#REF!</v>
      </c>
      <c r="G57" s="9" t="e">
        <f t="shared" si="0"/>
        <v>#REF!</v>
      </c>
      <c r="H57" s="9" t="e">
        <f t="shared" si="1"/>
        <v>#REF!</v>
      </c>
      <c r="I57" s="9" t="e">
        <f t="shared" si="3"/>
        <v>#REF!</v>
      </c>
      <c r="J57" s="9" t="e">
        <f>IF(I57&lt;&gt;"",IF(_xlfn.RANK.EQ(I57,$I$2:$I$326,0)&lt;=ROUND(COUNTIFS($E$2:$E$326,"&gt;=50",$D$2:$D$326,"&gt;=55")/100*#REF!,0),"",E57),"")</f>
        <v>#REF!</v>
      </c>
      <c r="K57" s="9" t="e">
        <f>IF(J57&lt;&gt;"",IF(_xlfn.RANK.EQ(J57,$J$2:$J$326,0)&lt;=ROUND(COUNTIFS($E$2:$E$326,"&gt;=50",$D$2:$D$326,"&gt;=55")/100*#REF!,0),"",E57),"")</f>
        <v>#REF!</v>
      </c>
      <c r="L57" s="9" t="e">
        <f>IF(K57&lt;&gt;"",IF(_xlfn.RANK.EQ(K57,$K$2:$K$326,0)&lt;=ROUND(COUNTIFS($E$2:$E$326,"&gt;=50",$D$2:$D$326,"&gt;=55")/100*#REF!,0),"",E57),"")</f>
        <v>#REF!</v>
      </c>
      <c r="M57" s="9" t="e">
        <f>IF(L57&lt;&gt;"",IF(_xlfn.RANK.EQ(L57,$L$2:$L$326,0)&lt;=ROUND(COUNTIFS($E$2:$E$326,"&gt;=50",$D$2:$D$326,"&gt;=55")/100*#REF!,0),"",E57),"")</f>
        <v>#REF!</v>
      </c>
      <c r="N57" s="9" t="e">
        <f>IF(M57&lt;&gt;"",IF(_xlfn.RANK.EQ(M57,$M$2:$M$326,0)&lt;=ROUND(COUNTIFS($E$2:$E$326,"&gt;=50",$D$2:$D$326,"&gt;=55")/100*#REF!,0),"",E57),"")</f>
        <v>#REF!</v>
      </c>
      <c r="O57" s="9" t="e">
        <f>IF(N57&lt;&gt;"",IF(_xlfn.RANK.EQ(N57,$N$2:$N$326,0)&lt;=ROUND(COUNTIFS($E$2:$E$326,"&gt;=50",$D$2:$D$326,"&gt;=55")/100*#REF!,0),"",E57),"")</f>
        <v>#REF!</v>
      </c>
      <c r="P57" s="9" t="str" cm="1">
        <f t="array" ref="P57">IF(A17&lt;&gt;"",IF(_xlfn.BITOR(B17&lt;&gt;"GR",B17&lt;&gt;""),IF(AND(H57&gt;=50,B17&gt;=55),_xlfn.RANK.EQ(H57,$H$2:$H$1000,0),_xlfn.IFS(#REF!="FD",999,#REF!="FF",1000)),IF(AND(H57&gt;=50,D57&gt;=55),_xlfn.RANK.EQ(H57,$H$2:$H$326,0),_xlfn.IFS(#REF!="FD",999,#REF!="FF",1000))),"")</f>
        <v/>
      </c>
    </row>
    <row r="58" spans="1:16" x14ac:dyDescent="0.35">
      <c r="A58" s="29"/>
      <c r="B58" s="3"/>
      <c r="C58" s="16" t="e">
        <f>IF(_xlfn.BITOR(#REF!="GR",#REF!=""),0,#REF!)</f>
        <v>#REF!</v>
      </c>
      <c r="D58" s="16" t="e">
        <f>IF(_xlfn.BITOR(#REF!="",#REF!="GR"),0,#REF!)</f>
        <v>#REF!</v>
      </c>
      <c r="E58" s="9" t="e">
        <f t="shared" si="2"/>
        <v>#REF!</v>
      </c>
      <c r="F58" s="9" t="e">
        <f>IF(AND(B18&lt;&gt;"",B18&lt;&gt;"GR"),(C58*0.4)+(B18*0.6),E58)</f>
        <v>#REF!</v>
      </c>
      <c r="G58" s="9" t="e">
        <f t="shared" si="0"/>
        <v>#REF!</v>
      </c>
      <c r="H58" s="9" t="e">
        <f t="shared" si="1"/>
        <v>#REF!</v>
      </c>
      <c r="I58" s="9" t="e">
        <f t="shared" si="3"/>
        <v>#REF!</v>
      </c>
      <c r="J58" s="9" t="e">
        <f>IF(I58&lt;&gt;"",IF(_xlfn.RANK.EQ(I58,$I$2:$I$326,0)&lt;=ROUND(COUNTIFS($E$2:$E$326,"&gt;=50",$D$2:$D$326,"&gt;=55")/100*#REF!,0),"",E58),"")</f>
        <v>#REF!</v>
      </c>
      <c r="K58" s="9" t="e">
        <f>IF(J58&lt;&gt;"",IF(_xlfn.RANK.EQ(J58,$J$2:$J$326,0)&lt;=ROUND(COUNTIFS($E$2:$E$326,"&gt;=50",$D$2:$D$326,"&gt;=55")/100*#REF!,0),"",E58),"")</f>
        <v>#REF!</v>
      </c>
      <c r="L58" s="9" t="e">
        <f>IF(K58&lt;&gt;"",IF(_xlfn.RANK.EQ(K58,$K$2:$K$326,0)&lt;=ROUND(COUNTIFS($E$2:$E$326,"&gt;=50",$D$2:$D$326,"&gt;=55")/100*#REF!,0),"",E58),"")</f>
        <v>#REF!</v>
      </c>
      <c r="M58" s="9" t="e">
        <f>IF(L58&lt;&gt;"",IF(_xlfn.RANK.EQ(L58,$L$2:$L$326,0)&lt;=ROUND(COUNTIFS($E$2:$E$326,"&gt;=50",$D$2:$D$326,"&gt;=55")/100*#REF!,0),"",E58),"")</f>
        <v>#REF!</v>
      </c>
      <c r="N58" s="9" t="e">
        <f>IF(M58&lt;&gt;"",IF(_xlfn.RANK.EQ(M58,$M$2:$M$326,0)&lt;=ROUND(COUNTIFS($E$2:$E$326,"&gt;=50",$D$2:$D$326,"&gt;=55")/100*#REF!,0),"",E58),"")</f>
        <v>#REF!</v>
      </c>
      <c r="O58" s="9" t="e">
        <f>IF(N58&lt;&gt;"",IF(_xlfn.RANK.EQ(N58,$N$2:$N$326,0)&lt;=ROUND(COUNTIFS($E$2:$E$326,"&gt;=50",$D$2:$D$326,"&gt;=55")/100*#REF!,0),"",E58),"")</f>
        <v>#REF!</v>
      </c>
      <c r="P58" s="9" t="str" cm="1">
        <f t="array" ref="P58">IF(A18&lt;&gt;"",IF(_xlfn.BITOR(B18&lt;&gt;"GR",B18&lt;&gt;""),IF(AND(H58&gt;=50,B18&gt;=55),_xlfn.RANK.EQ(H58,$H$2:$H$1000,0),_xlfn.IFS(#REF!="FD",999,#REF!="FF",1000)),IF(AND(H58&gt;=50,D58&gt;=55),_xlfn.RANK.EQ(H58,$H$2:$H$326,0),_xlfn.IFS(#REF!="FD",999,#REF!="FF",1000))),"")</f>
        <v/>
      </c>
    </row>
    <row r="59" spans="1:16" x14ac:dyDescent="0.35">
      <c r="A59" s="29"/>
      <c r="B59" s="3"/>
      <c r="C59" s="16" t="e">
        <f>IF(_xlfn.BITOR(#REF!="GR",#REF!=""),0,#REF!)</f>
        <v>#REF!</v>
      </c>
      <c r="D59" s="16" t="e">
        <f>IF(_xlfn.BITOR(#REF!="",#REF!="GR"),0,#REF!)</f>
        <v>#REF!</v>
      </c>
      <c r="E59" s="9" t="e">
        <f t="shared" si="2"/>
        <v>#REF!</v>
      </c>
      <c r="F59" s="9" t="e">
        <f>IF(AND(B19&lt;&gt;"",B19&lt;&gt;"GR"),(C59*0.4)+(B19*0.6),E59)</f>
        <v>#REF!</v>
      </c>
      <c r="G59" s="9" t="e">
        <f t="shared" si="0"/>
        <v>#REF!</v>
      </c>
      <c r="H59" s="9" t="e">
        <f t="shared" si="1"/>
        <v>#REF!</v>
      </c>
      <c r="I59" s="9" t="e">
        <f t="shared" si="3"/>
        <v>#REF!</v>
      </c>
      <c r="J59" s="9" t="e">
        <f>IF(I59&lt;&gt;"",IF(_xlfn.RANK.EQ(I59,$I$2:$I$326,0)&lt;=ROUND(COUNTIFS($E$2:$E$326,"&gt;=50",$D$2:$D$326,"&gt;=55")/100*#REF!,0),"",E59),"")</f>
        <v>#REF!</v>
      </c>
      <c r="K59" s="9" t="e">
        <f>IF(J59&lt;&gt;"",IF(_xlfn.RANK.EQ(J59,$J$2:$J$326,0)&lt;=ROUND(COUNTIFS($E$2:$E$326,"&gt;=50",$D$2:$D$326,"&gt;=55")/100*#REF!,0),"",E59),"")</f>
        <v>#REF!</v>
      </c>
      <c r="L59" s="9" t="e">
        <f>IF(K59&lt;&gt;"",IF(_xlfn.RANK.EQ(K59,$K$2:$K$326,0)&lt;=ROUND(COUNTIFS($E$2:$E$326,"&gt;=50",$D$2:$D$326,"&gt;=55")/100*#REF!,0),"",E59),"")</f>
        <v>#REF!</v>
      </c>
      <c r="M59" s="9" t="e">
        <f>IF(L59&lt;&gt;"",IF(_xlfn.RANK.EQ(L59,$L$2:$L$326,0)&lt;=ROUND(COUNTIFS($E$2:$E$326,"&gt;=50",$D$2:$D$326,"&gt;=55")/100*#REF!,0),"",E59),"")</f>
        <v>#REF!</v>
      </c>
      <c r="N59" s="9" t="e">
        <f>IF(M59&lt;&gt;"",IF(_xlfn.RANK.EQ(M59,$M$2:$M$326,0)&lt;=ROUND(COUNTIFS($E$2:$E$326,"&gt;=50",$D$2:$D$326,"&gt;=55")/100*#REF!,0),"",E59),"")</f>
        <v>#REF!</v>
      </c>
      <c r="O59" s="9" t="e">
        <f>IF(N59&lt;&gt;"",IF(_xlfn.RANK.EQ(N59,$N$2:$N$326,0)&lt;=ROUND(COUNTIFS($E$2:$E$326,"&gt;=50",$D$2:$D$326,"&gt;=55")/100*#REF!,0),"",E59),"")</f>
        <v>#REF!</v>
      </c>
      <c r="P59" s="9" t="str" cm="1">
        <f t="array" ref="P59">IF(A19&lt;&gt;"",IF(_xlfn.BITOR(B19&lt;&gt;"GR",B19&lt;&gt;""),IF(AND(H59&gt;=50,B19&gt;=55),_xlfn.RANK.EQ(H59,$H$2:$H$1000,0),_xlfn.IFS(#REF!="FD",999,#REF!="FF",1000)),IF(AND(H59&gt;=50,D59&gt;=55),_xlfn.RANK.EQ(H59,$H$2:$H$326,0),_xlfn.IFS(#REF!="FD",999,#REF!="FF",1000))),"")</f>
        <v/>
      </c>
    </row>
    <row r="60" spans="1:16" x14ac:dyDescent="0.35">
      <c r="A60" s="29"/>
      <c r="B60" s="3"/>
      <c r="C60" s="16" t="e">
        <f>IF(_xlfn.BITOR(#REF!="GR",#REF!=""),0,#REF!)</f>
        <v>#REF!</v>
      </c>
      <c r="D60" s="16" t="e">
        <f>IF(_xlfn.BITOR(#REF!="",#REF!="GR"),0,#REF!)</f>
        <v>#REF!</v>
      </c>
      <c r="E60" s="9" t="e">
        <f t="shared" si="2"/>
        <v>#REF!</v>
      </c>
      <c r="F60" s="9" t="e">
        <f>IF(AND(B20&lt;&gt;"",B20&lt;&gt;"GR"),(C60*0.4)+(B20*0.6),E60)</f>
        <v>#REF!</v>
      </c>
      <c r="G60" s="9" t="e">
        <f t="shared" si="0"/>
        <v>#REF!</v>
      </c>
      <c r="H60" s="9" t="e">
        <f t="shared" si="1"/>
        <v>#REF!</v>
      </c>
      <c r="I60" s="9" t="e">
        <f t="shared" si="3"/>
        <v>#REF!</v>
      </c>
      <c r="J60" s="9" t="e">
        <f>IF(I60&lt;&gt;"",IF(_xlfn.RANK.EQ(I60,$I$2:$I$326,0)&lt;=ROUND(COUNTIFS($E$2:$E$326,"&gt;=50",$D$2:$D$326,"&gt;=55")/100*#REF!,0),"",E60),"")</f>
        <v>#REF!</v>
      </c>
      <c r="K60" s="9" t="e">
        <f>IF(J60&lt;&gt;"",IF(_xlfn.RANK.EQ(J60,$J$2:$J$326,0)&lt;=ROUND(COUNTIFS($E$2:$E$326,"&gt;=50",$D$2:$D$326,"&gt;=55")/100*#REF!,0),"",E60),"")</f>
        <v>#REF!</v>
      </c>
      <c r="L60" s="9" t="e">
        <f>IF(K60&lt;&gt;"",IF(_xlfn.RANK.EQ(K60,$K$2:$K$326,0)&lt;=ROUND(COUNTIFS($E$2:$E$326,"&gt;=50",$D$2:$D$326,"&gt;=55")/100*#REF!,0),"",E60),"")</f>
        <v>#REF!</v>
      </c>
      <c r="M60" s="9" t="e">
        <f>IF(L60&lt;&gt;"",IF(_xlfn.RANK.EQ(L60,$L$2:$L$326,0)&lt;=ROUND(COUNTIFS($E$2:$E$326,"&gt;=50",$D$2:$D$326,"&gt;=55")/100*#REF!,0),"",E60),"")</f>
        <v>#REF!</v>
      </c>
      <c r="N60" s="9" t="e">
        <f>IF(M60&lt;&gt;"",IF(_xlfn.RANK.EQ(M60,$M$2:$M$326,0)&lt;=ROUND(COUNTIFS($E$2:$E$326,"&gt;=50",$D$2:$D$326,"&gt;=55")/100*#REF!,0),"",E60),"")</f>
        <v>#REF!</v>
      </c>
      <c r="O60" s="9" t="e">
        <f>IF(N60&lt;&gt;"",IF(_xlfn.RANK.EQ(N60,$N$2:$N$326,0)&lt;=ROUND(COUNTIFS($E$2:$E$326,"&gt;=50",$D$2:$D$326,"&gt;=55")/100*#REF!,0),"",E60),"")</f>
        <v>#REF!</v>
      </c>
      <c r="P60" s="9" t="str" cm="1">
        <f t="array" ref="P60">IF(A20&lt;&gt;"",IF(_xlfn.BITOR(B20&lt;&gt;"GR",B20&lt;&gt;""),IF(AND(H60&gt;=50,B20&gt;=55),_xlfn.RANK.EQ(H60,$H$2:$H$1000,0),_xlfn.IFS(#REF!="FD",999,#REF!="FF",1000)),IF(AND(H60&gt;=50,D60&gt;=55),_xlfn.RANK.EQ(H60,$H$2:$H$326,0),_xlfn.IFS(#REF!="FD",999,#REF!="FF",1000))),"")</f>
        <v/>
      </c>
    </row>
    <row r="61" spans="1:16" x14ac:dyDescent="0.35">
      <c r="A61" s="29"/>
      <c r="B61" s="3"/>
      <c r="C61" s="16" t="e">
        <f>IF(_xlfn.BITOR(#REF!="GR",#REF!=""),0,#REF!)</f>
        <v>#REF!</v>
      </c>
      <c r="D61" s="16" t="e">
        <f>IF(_xlfn.BITOR(#REF!="",#REF!="GR"),0,#REF!)</f>
        <v>#REF!</v>
      </c>
      <c r="E61" s="9" t="e">
        <f t="shared" si="2"/>
        <v>#REF!</v>
      </c>
      <c r="F61" s="9" t="e">
        <f>IF(AND(B21&lt;&gt;"",B21&lt;&gt;"GR"),(C61*0.4)+(B21*0.6),E61)</f>
        <v>#REF!</v>
      </c>
      <c r="G61" s="9" t="e">
        <f t="shared" si="0"/>
        <v>#REF!</v>
      </c>
      <c r="H61" s="9" t="e">
        <f t="shared" si="1"/>
        <v>#REF!</v>
      </c>
      <c r="I61" s="9" t="e">
        <f t="shared" si="3"/>
        <v>#REF!</v>
      </c>
      <c r="J61" s="9" t="e">
        <f>IF(I61&lt;&gt;"",IF(_xlfn.RANK.EQ(I61,$I$2:$I$326,0)&lt;=ROUND(COUNTIFS($E$2:$E$326,"&gt;=50",$D$2:$D$326,"&gt;=55")/100*#REF!,0),"",E61),"")</f>
        <v>#REF!</v>
      </c>
      <c r="K61" s="9" t="e">
        <f>IF(J61&lt;&gt;"",IF(_xlfn.RANK.EQ(J61,$J$2:$J$326,0)&lt;=ROUND(COUNTIFS($E$2:$E$326,"&gt;=50",$D$2:$D$326,"&gt;=55")/100*#REF!,0),"",E61),"")</f>
        <v>#REF!</v>
      </c>
      <c r="L61" s="9" t="e">
        <f>IF(K61&lt;&gt;"",IF(_xlfn.RANK.EQ(K61,$K$2:$K$326,0)&lt;=ROUND(COUNTIFS($E$2:$E$326,"&gt;=50",$D$2:$D$326,"&gt;=55")/100*#REF!,0),"",E61),"")</f>
        <v>#REF!</v>
      </c>
      <c r="M61" s="9" t="e">
        <f>IF(L61&lt;&gt;"",IF(_xlfn.RANK.EQ(L61,$L$2:$L$326,0)&lt;=ROUND(COUNTIFS($E$2:$E$326,"&gt;=50",$D$2:$D$326,"&gt;=55")/100*#REF!,0),"",E61),"")</f>
        <v>#REF!</v>
      </c>
      <c r="N61" s="9" t="e">
        <f>IF(M61&lt;&gt;"",IF(_xlfn.RANK.EQ(M61,$M$2:$M$326,0)&lt;=ROUND(COUNTIFS($E$2:$E$326,"&gt;=50",$D$2:$D$326,"&gt;=55")/100*#REF!,0),"",E61),"")</f>
        <v>#REF!</v>
      </c>
      <c r="O61" s="9" t="e">
        <f>IF(N61&lt;&gt;"",IF(_xlfn.RANK.EQ(N61,$N$2:$N$326,0)&lt;=ROUND(COUNTIFS($E$2:$E$326,"&gt;=50",$D$2:$D$326,"&gt;=55")/100*#REF!,0),"",E61),"")</f>
        <v>#REF!</v>
      </c>
      <c r="P61" s="9" t="str" cm="1">
        <f t="array" ref="P61">IF(A21&lt;&gt;"",IF(_xlfn.BITOR(B21&lt;&gt;"GR",B21&lt;&gt;""),IF(AND(H61&gt;=50,B21&gt;=55),_xlfn.RANK.EQ(H61,$H$2:$H$1000,0),_xlfn.IFS(#REF!="FD",999,#REF!="FF",1000)),IF(AND(H61&gt;=50,D61&gt;=55),_xlfn.RANK.EQ(H61,$H$2:$H$326,0),_xlfn.IFS(#REF!="FD",999,#REF!="FF",1000))),"")</f>
        <v/>
      </c>
    </row>
    <row r="62" spans="1:16" x14ac:dyDescent="0.35">
      <c r="A62" s="29"/>
      <c r="B62" s="3"/>
      <c r="C62" s="16" t="e">
        <f>IF(_xlfn.BITOR(#REF!="GR",#REF!=""),0,#REF!)</f>
        <v>#REF!</v>
      </c>
      <c r="D62" s="16" t="e">
        <f>IF(_xlfn.BITOR(#REF!="",#REF!="GR"),0,#REF!)</f>
        <v>#REF!</v>
      </c>
      <c r="E62" s="9" t="e">
        <f t="shared" si="2"/>
        <v>#REF!</v>
      </c>
      <c r="F62" s="9" t="e">
        <f>IF(AND(B22&lt;&gt;"",B22&lt;&gt;"GR"),(C62*0.4)+(B22*0.6),E62)</f>
        <v>#REF!</v>
      </c>
      <c r="G62" s="9" t="e">
        <f t="shared" si="0"/>
        <v>#REF!</v>
      </c>
      <c r="H62" s="9" t="e">
        <f t="shared" si="1"/>
        <v>#REF!</v>
      </c>
      <c r="I62" s="9" t="e">
        <f t="shared" si="3"/>
        <v>#REF!</v>
      </c>
      <c r="J62" s="9" t="e">
        <f>IF(I62&lt;&gt;"",IF(_xlfn.RANK.EQ(I62,$I$2:$I$326,0)&lt;=ROUND(COUNTIFS($E$2:$E$326,"&gt;=50",$D$2:$D$326,"&gt;=55")/100*#REF!,0),"",E62),"")</f>
        <v>#REF!</v>
      </c>
      <c r="K62" s="9" t="e">
        <f>IF(J62&lt;&gt;"",IF(_xlfn.RANK.EQ(J62,$J$2:$J$326,0)&lt;=ROUND(COUNTIFS($E$2:$E$326,"&gt;=50",$D$2:$D$326,"&gt;=55")/100*#REF!,0),"",E62),"")</f>
        <v>#REF!</v>
      </c>
      <c r="L62" s="9" t="e">
        <f>IF(K62&lt;&gt;"",IF(_xlfn.RANK.EQ(K62,$K$2:$K$326,0)&lt;=ROUND(COUNTIFS($E$2:$E$326,"&gt;=50",$D$2:$D$326,"&gt;=55")/100*#REF!,0),"",E62),"")</f>
        <v>#REF!</v>
      </c>
      <c r="M62" s="9" t="e">
        <f>IF(L62&lt;&gt;"",IF(_xlfn.RANK.EQ(L62,$L$2:$L$326,0)&lt;=ROUND(COUNTIFS($E$2:$E$326,"&gt;=50",$D$2:$D$326,"&gt;=55")/100*#REF!,0),"",E62),"")</f>
        <v>#REF!</v>
      </c>
      <c r="N62" s="9" t="e">
        <f>IF(M62&lt;&gt;"",IF(_xlfn.RANK.EQ(M62,$M$2:$M$326,0)&lt;=ROUND(COUNTIFS($E$2:$E$326,"&gt;=50",$D$2:$D$326,"&gt;=55")/100*#REF!,0),"",E62),"")</f>
        <v>#REF!</v>
      </c>
      <c r="O62" s="9" t="e">
        <f>IF(N62&lt;&gt;"",IF(_xlfn.RANK.EQ(N62,$N$2:$N$326,0)&lt;=ROUND(COUNTIFS($E$2:$E$326,"&gt;=50",$D$2:$D$326,"&gt;=55")/100*#REF!,0),"",E62),"")</f>
        <v>#REF!</v>
      </c>
      <c r="P62" s="9" t="str" cm="1">
        <f t="array" ref="P62">IF(A22&lt;&gt;"",IF(_xlfn.BITOR(B22&lt;&gt;"GR",B22&lt;&gt;""),IF(AND(H62&gt;=50,B22&gt;=55),_xlfn.RANK.EQ(H62,$H$2:$H$1000,0),_xlfn.IFS(#REF!="FD",999,#REF!="FF",1000)),IF(AND(H62&gt;=50,D62&gt;=55),_xlfn.RANK.EQ(H62,$H$2:$H$326,0),_xlfn.IFS(#REF!="FD",999,#REF!="FF",1000))),"")</f>
        <v/>
      </c>
    </row>
    <row r="63" spans="1:16" x14ac:dyDescent="0.35">
      <c r="A63" s="29"/>
      <c r="B63" s="3"/>
      <c r="C63" s="16" t="e">
        <f>IF(_xlfn.BITOR(#REF!="GR",#REF!=""),0,#REF!)</f>
        <v>#REF!</v>
      </c>
      <c r="D63" s="16" t="e">
        <f>IF(_xlfn.BITOR(#REF!="",#REF!="GR"),0,#REF!)</f>
        <v>#REF!</v>
      </c>
      <c r="E63" s="9" t="e">
        <f t="shared" si="2"/>
        <v>#REF!</v>
      </c>
      <c r="F63" s="9" t="e">
        <f>IF(AND(B23&lt;&gt;"",B23&lt;&gt;"GR"),(C63*0.4)+(B23*0.6),E63)</f>
        <v>#REF!</v>
      </c>
      <c r="G63" s="9" t="e">
        <f t="shared" si="0"/>
        <v>#REF!</v>
      </c>
      <c r="H63" s="9" t="e">
        <f t="shared" si="1"/>
        <v>#REF!</v>
      </c>
      <c r="I63" s="9" t="e">
        <f t="shared" si="3"/>
        <v>#REF!</v>
      </c>
      <c r="J63" s="9" t="e">
        <f>IF(I63&lt;&gt;"",IF(_xlfn.RANK.EQ(I63,$I$2:$I$326,0)&lt;=ROUND(COUNTIFS($E$2:$E$326,"&gt;=50",$D$2:$D$326,"&gt;=55")/100*#REF!,0),"",E63),"")</f>
        <v>#REF!</v>
      </c>
      <c r="K63" s="9" t="e">
        <f>IF(J63&lt;&gt;"",IF(_xlfn.RANK.EQ(J63,$J$2:$J$326,0)&lt;=ROUND(COUNTIFS($E$2:$E$326,"&gt;=50",$D$2:$D$326,"&gt;=55")/100*#REF!,0),"",E63),"")</f>
        <v>#REF!</v>
      </c>
      <c r="L63" s="9" t="e">
        <f>IF(K63&lt;&gt;"",IF(_xlfn.RANK.EQ(K63,$K$2:$K$326,0)&lt;=ROUND(COUNTIFS($E$2:$E$326,"&gt;=50",$D$2:$D$326,"&gt;=55")/100*#REF!,0),"",E63),"")</f>
        <v>#REF!</v>
      </c>
      <c r="M63" s="9" t="e">
        <f>IF(L63&lt;&gt;"",IF(_xlfn.RANK.EQ(L63,$L$2:$L$326,0)&lt;=ROUND(COUNTIFS($E$2:$E$326,"&gt;=50",$D$2:$D$326,"&gt;=55")/100*#REF!,0),"",E63),"")</f>
        <v>#REF!</v>
      </c>
      <c r="N63" s="9" t="e">
        <f>IF(M63&lt;&gt;"",IF(_xlfn.RANK.EQ(M63,$M$2:$M$326,0)&lt;=ROUND(COUNTIFS($E$2:$E$326,"&gt;=50",$D$2:$D$326,"&gt;=55")/100*#REF!,0),"",E63),"")</f>
        <v>#REF!</v>
      </c>
      <c r="O63" s="9" t="e">
        <f>IF(N63&lt;&gt;"",IF(_xlfn.RANK.EQ(N63,$N$2:$N$326,0)&lt;=ROUND(COUNTIFS($E$2:$E$326,"&gt;=50",$D$2:$D$326,"&gt;=55")/100*#REF!,0),"",E63),"")</f>
        <v>#REF!</v>
      </c>
      <c r="P63" s="9" t="str" cm="1">
        <f t="array" ref="P63">IF(A23&lt;&gt;"",IF(_xlfn.BITOR(B23&lt;&gt;"GR",B23&lt;&gt;""),IF(AND(H63&gt;=50,B23&gt;=55),_xlfn.RANK.EQ(H63,$H$2:$H$1000,0),_xlfn.IFS(#REF!="FD",999,#REF!="FF",1000)),IF(AND(H63&gt;=50,D63&gt;=55),_xlfn.RANK.EQ(H63,$H$2:$H$326,0),_xlfn.IFS(#REF!="FD",999,#REF!="FF",1000))),"")</f>
        <v/>
      </c>
    </row>
    <row r="64" spans="1:16" x14ac:dyDescent="0.35">
      <c r="A64" s="29"/>
      <c r="B64" s="3"/>
      <c r="C64" s="16" t="e">
        <f>IF(_xlfn.BITOR(#REF!="GR",#REF!=""),0,#REF!)</f>
        <v>#REF!</v>
      </c>
      <c r="D64" s="16" t="e">
        <f>IF(_xlfn.BITOR(#REF!="",#REF!="GR"),0,#REF!)</f>
        <v>#REF!</v>
      </c>
      <c r="E64" s="9" t="e">
        <f t="shared" si="2"/>
        <v>#REF!</v>
      </c>
      <c r="F64" s="9" t="e">
        <f>IF(AND(B24&lt;&gt;"",B24&lt;&gt;"GR"),(C64*0.4)+(B24*0.6),E64)</f>
        <v>#REF!</v>
      </c>
      <c r="G64" s="9" t="e">
        <f t="shared" si="0"/>
        <v>#REF!</v>
      </c>
      <c r="H64" s="9" t="e">
        <f t="shared" si="1"/>
        <v>#REF!</v>
      </c>
      <c r="I64" s="9" t="e">
        <f t="shared" si="3"/>
        <v>#REF!</v>
      </c>
      <c r="J64" s="9" t="e">
        <f>IF(I64&lt;&gt;"",IF(_xlfn.RANK.EQ(I64,$I$2:$I$326,0)&lt;=ROUND(COUNTIFS($E$2:$E$326,"&gt;=50",$D$2:$D$326,"&gt;=55")/100*#REF!,0),"",E64),"")</f>
        <v>#REF!</v>
      </c>
      <c r="K64" s="9" t="e">
        <f>IF(J64&lt;&gt;"",IF(_xlfn.RANK.EQ(J64,$J$2:$J$326,0)&lt;=ROUND(COUNTIFS($E$2:$E$326,"&gt;=50",$D$2:$D$326,"&gt;=55")/100*#REF!,0),"",E64),"")</f>
        <v>#REF!</v>
      </c>
      <c r="L64" s="9" t="e">
        <f>IF(K64&lt;&gt;"",IF(_xlfn.RANK.EQ(K64,$K$2:$K$326,0)&lt;=ROUND(COUNTIFS($E$2:$E$326,"&gt;=50",$D$2:$D$326,"&gt;=55")/100*#REF!,0),"",E64),"")</f>
        <v>#REF!</v>
      </c>
      <c r="M64" s="9" t="e">
        <f>IF(L64&lt;&gt;"",IF(_xlfn.RANK.EQ(L64,$L$2:$L$326,0)&lt;=ROUND(COUNTIFS($E$2:$E$326,"&gt;=50",$D$2:$D$326,"&gt;=55")/100*#REF!,0),"",E64),"")</f>
        <v>#REF!</v>
      </c>
      <c r="N64" s="9" t="e">
        <f>IF(M64&lt;&gt;"",IF(_xlfn.RANK.EQ(M64,$M$2:$M$326,0)&lt;=ROUND(COUNTIFS($E$2:$E$326,"&gt;=50",$D$2:$D$326,"&gt;=55")/100*#REF!,0),"",E64),"")</f>
        <v>#REF!</v>
      </c>
      <c r="O64" s="9" t="e">
        <f>IF(N64&lt;&gt;"",IF(_xlfn.RANK.EQ(N64,$N$2:$N$326,0)&lt;=ROUND(COUNTIFS($E$2:$E$326,"&gt;=50",$D$2:$D$326,"&gt;=55")/100*#REF!,0),"",E64),"")</f>
        <v>#REF!</v>
      </c>
      <c r="P64" s="9" t="str" cm="1">
        <f t="array" ref="P64">IF(A24&lt;&gt;"",IF(_xlfn.BITOR(B24&lt;&gt;"GR",B24&lt;&gt;""),IF(AND(H64&gt;=50,B24&gt;=55),_xlfn.RANK.EQ(H64,$H$2:$H$1000,0),_xlfn.IFS(#REF!="FD",999,#REF!="FF",1000)),IF(AND(H64&gt;=50,D64&gt;=55),_xlfn.RANK.EQ(H64,$H$2:$H$326,0),_xlfn.IFS(#REF!="FD",999,#REF!="FF",1000))),"")</f>
        <v/>
      </c>
    </row>
    <row r="65" spans="1:16" x14ac:dyDescent="0.35">
      <c r="A65" s="29"/>
      <c r="B65" s="3"/>
      <c r="C65" s="16" t="e">
        <f>IF(_xlfn.BITOR(#REF!="GR",#REF!=""),0,#REF!)</f>
        <v>#REF!</v>
      </c>
      <c r="D65" s="16" t="e">
        <f>IF(_xlfn.BITOR(#REF!="",#REF!="GR"),0,#REF!)</f>
        <v>#REF!</v>
      </c>
      <c r="E65" s="9" t="e">
        <f t="shared" si="2"/>
        <v>#REF!</v>
      </c>
      <c r="F65" s="9" t="e">
        <f>IF(AND(B25&lt;&gt;"",B25&lt;&gt;"GR"),(C65*0.4)+(B25*0.6),E65)</f>
        <v>#REF!</v>
      </c>
      <c r="G65" s="9" t="e">
        <f t="shared" si="0"/>
        <v>#REF!</v>
      </c>
      <c r="H65" s="9" t="e">
        <f t="shared" si="1"/>
        <v>#REF!</v>
      </c>
      <c r="I65" s="9" t="e">
        <f t="shared" si="3"/>
        <v>#REF!</v>
      </c>
      <c r="J65" s="9" t="e">
        <f>IF(I65&lt;&gt;"",IF(_xlfn.RANK.EQ(I65,$I$2:$I$326,0)&lt;=ROUND(COUNTIFS($E$2:$E$326,"&gt;=50",$D$2:$D$326,"&gt;=55")/100*#REF!,0),"",E65),"")</f>
        <v>#REF!</v>
      </c>
      <c r="K65" s="9" t="e">
        <f>IF(J65&lt;&gt;"",IF(_xlfn.RANK.EQ(J65,$J$2:$J$326,0)&lt;=ROUND(COUNTIFS($E$2:$E$326,"&gt;=50",$D$2:$D$326,"&gt;=55")/100*#REF!,0),"",E65),"")</f>
        <v>#REF!</v>
      </c>
      <c r="L65" s="9" t="e">
        <f>IF(K65&lt;&gt;"",IF(_xlfn.RANK.EQ(K65,$K$2:$K$326,0)&lt;=ROUND(COUNTIFS($E$2:$E$326,"&gt;=50",$D$2:$D$326,"&gt;=55")/100*#REF!,0),"",E65),"")</f>
        <v>#REF!</v>
      </c>
      <c r="M65" s="9" t="e">
        <f>IF(L65&lt;&gt;"",IF(_xlfn.RANK.EQ(L65,$L$2:$L$326,0)&lt;=ROUND(COUNTIFS($E$2:$E$326,"&gt;=50",$D$2:$D$326,"&gt;=55")/100*#REF!,0),"",E65),"")</f>
        <v>#REF!</v>
      </c>
      <c r="N65" s="9" t="e">
        <f>IF(M65&lt;&gt;"",IF(_xlfn.RANK.EQ(M65,$M$2:$M$326,0)&lt;=ROUND(COUNTIFS($E$2:$E$326,"&gt;=50",$D$2:$D$326,"&gt;=55")/100*#REF!,0),"",E65),"")</f>
        <v>#REF!</v>
      </c>
      <c r="O65" s="9" t="e">
        <f>IF(N65&lt;&gt;"",IF(_xlfn.RANK.EQ(N65,$N$2:$N$326,0)&lt;=ROUND(COUNTIFS($E$2:$E$326,"&gt;=50",$D$2:$D$326,"&gt;=55")/100*#REF!,0),"",E65),"")</f>
        <v>#REF!</v>
      </c>
      <c r="P65" s="9" t="str" cm="1">
        <f t="array" ref="P65">IF(A25&lt;&gt;"",IF(_xlfn.BITOR(B25&lt;&gt;"GR",B25&lt;&gt;""),IF(AND(H65&gt;=50,B25&gt;=55),_xlfn.RANK.EQ(H65,$H$2:$H$1000,0),_xlfn.IFS(#REF!="FD",999,#REF!="FF",1000)),IF(AND(H65&gt;=50,D65&gt;=55),_xlfn.RANK.EQ(H65,$H$2:$H$326,0),_xlfn.IFS(#REF!="FD",999,#REF!="FF",1000))),"")</f>
        <v/>
      </c>
    </row>
    <row r="66" spans="1:16" x14ac:dyDescent="0.35">
      <c r="A66" s="29"/>
      <c r="B66" s="3"/>
      <c r="C66" s="16" t="e">
        <f>IF(_xlfn.BITOR(#REF!="GR",#REF!=""),0,#REF!)</f>
        <v>#REF!</v>
      </c>
      <c r="D66" s="16" t="e">
        <f>IF(_xlfn.BITOR(#REF!="",#REF!="GR"),0,#REF!)</f>
        <v>#REF!</v>
      </c>
      <c r="E66" s="9" t="e">
        <f t="shared" ref="E66:E129" si="4">(C66*0.4)+(D66*0.6)</f>
        <v>#REF!</v>
      </c>
      <c r="F66" s="9" t="e">
        <f>IF(AND(B26&lt;&gt;"",B26&lt;&gt;"GR"),(C66*0.4)+(B26*0.6),E66)</f>
        <v>#REF!</v>
      </c>
      <c r="G66" s="9" t="e">
        <f t="shared" si="0"/>
        <v>#REF!</v>
      </c>
      <c r="H66" s="9" t="e">
        <f t="shared" si="1"/>
        <v>#REF!</v>
      </c>
      <c r="I66" s="9" t="e">
        <f t="shared" si="3"/>
        <v>#REF!</v>
      </c>
      <c r="J66" s="9" t="e">
        <f>IF(I66&lt;&gt;"",IF(_xlfn.RANK.EQ(I66,$I$2:$I$326,0)&lt;=ROUND(COUNTIFS($E$2:$E$326,"&gt;=50",$D$2:$D$326,"&gt;=55")/100*#REF!,0),"",E66),"")</f>
        <v>#REF!</v>
      </c>
      <c r="K66" s="9" t="e">
        <f>IF(J66&lt;&gt;"",IF(_xlfn.RANK.EQ(J66,$J$2:$J$326,0)&lt;=ROUND(COUNTIFS($E$2:$E$326,"&gt;=50",$D$2:$D$326,"&gt;=55")/100*#REF!,0),"",E66),"")</f>
        <v>#REF!</v>
      </c>
      <c r="L66" s="9" t="e">
        <f>IF(K66&lt;&gt;"",IF(_xlfn.RANK.EQ(K66,$K$2:$K$326,0)&lt;=ROUND(COUNTIFS($E$2:$E$326,"&gt;=50",$D$2:$D$326,"&gt;=55")/100*#REF!,0),"",E66),"")</f>
        <v>#REF!</v>
      </c>
      <c r="M66" s="9" t="e">
        <f>IF(L66&lt;&gt;"",IF(_xlfn.RANK.EQ(L66,$L$2:$L$326,0)&lt;=ROUND(COUNTIFS($E$2:$E$326,"&gt;=50",$D$2:$D$326,"&gt;=55")/100*#REF!,0),"",E66),"")</f>
        <v>#REF!</v>
      </c>
      <c r="N66" s="9" t="e">
        <f>IF(M66&lt;&gt;"",IF(_xlfn.RANK.EQ(M66,$M$2:$M$326,0)&lt;=ROUND(COUNTIFS($E$2:$E$326,"&gt;=50",$D$2:$D$326,"&gt;=55")/100*#REF!,0),"",E66),"")</f>
        <v>#REF!</v>
      </c>
      <c r="O66" s="9" t="e">
        <f>IF(N66&lt;&gt;"",IF(_xlfn.RANK.EQ(N66,$N$2:$N$326,0)&lt;=ROUND(COUNTIFS($E$2:$E$326,"&gt;=50",$D$2:$D$326,"&gt;=55")/100*#REF!,0),"",E66),"")</f>
        <v>#REF!</v>
      </c>
      <c r="P66" s="9" t="str" cm="1">
        <f t="array" ref="P66">IF(A26&lt;&gt;"",IF(_xlfn.BITOR(B26&lt;&gt;"GR",B26&lt;&gt;""),IF(AND(H66&gt;=50,B26&gt;=55),_xlfn.RANK.EQ(H66,$H$2:$H$1000,0),_xlfn.IFS(#REF!="FD",999,#REF!="FF",1000)),IF(AND(H66&gt;=50,D66&gt;=55),_xlfn.RANK.EQ(H66,$H$2:$H$326,0),_xlfn.IFS(#REF!="FD",999,#REF!="FF",1000))),"")</f>
        <v/>
      </c>
    </row>
    <row r="67" spans="1:16" x14ac:dyDescent="0.35">
      <c r="A67" s="29"/>
      <c r="B67" s="3"/>
      <c r="C67" s="16" t="e">
        <f>IF(_xlfn.BITOR(#REF!="GR",#REF!=""),0,#REF!)</f>
        <v>#REF!</v>
      </c>
      <c r="D67" s="16" t="e">
        <f>IF(_xlfn.BITOR(#REF!="",#REF!="GR"),0,#REF!)</f>
        <v>#REF!</v>
      </c>
      <c r="E67" s="9" t="e">
        <f t="shared" si="4"/>
        <v>#REF!</v>
      </c>
      <c r="F67" s="9" t="e">
        <f>IF(AND(B27&lt;&gt;"",B27&lt;&gt;"GR"),(C67*0.4)+(B27*0.6),E67)</f>
        <v>#REF!</v>
      </c>
      <c r="G67" s="9" t="e">
        <f t="shared" ref="G67:G130" si="5">ROUND(E67,0)</f>
        <v>#REF!</v>
      </c>
      <c r="H67" s="9" t="e">
        <f t="shared" ref="H67:H130" si="6">ROUND(F67,0)</f>
        <v>#REF!</v>
      </c>
      <c r="I67" s="9" t="e">
        <f t="shared" ref="I67:I130" si="7">IF(AND(E67&gt;=50,D67&gt;=55),E67,"")</f>
        <v>#REF!</v>
      </c>
      <c r="J67" s="9" t="e">
        <f>IF(I67&lt;&gt;"",IF(_xlfn.RANK.EQ(I67,$I$2:$I$326,0)&lt;=ROUND(COUNTIFS($E$2:$E$326,"&gt;=50",$D$2:$D$326,"&gt;=55")/100*#REF!,0),"",E67),"")</f>
        <v>#REF!</v>
      </c>
      <c r="K67" s="9" t="e">
        <f>IF(J67&lt;&gt;"",IF(_xlfn.RANK.EQ(J67,$J$2:$J$326,0)&lt;=ROUND(COUNTIFS($E$2:$E$326,"&gt;=50",$D$2:$D$326,"&gt;=55")/100*#REF!,0),"",E67),"")</f>
        <v>#REF!</v>
      </c>
      <c r="L67" s="9" t="e">
        <f>IF(K67&lt;&gt;"",IF(_xlfn.RANK.EQ(K67,$K$2:$K$326,0)&lt;=ROUND(COUNTIFS($E$2:$E$326,"&gt;=50",$D$2:$D$326,"&gt;=55")/100*#REF!,0),"",E67),"")</f>
        <v>#REF!</v>
      </c>
      <c r="M67" s="9" t="e">
        <f>IF(L67&lt;&gt;"",IF(_xlfn.RANK.EQ(L67,$L$2:$L$326,0)&lt;=ROUND(COUNTIFS($E$2:$E$326,"&gt;=50",$D$2:$D$326,"&gt;=55")/100*#REF!,0),"",E67),"")</f>
        <v>#REF!</v>
      </c>
      <c r="N67" s="9" t="e">
        <f>IF(M67&lt;&gt;"",IF(_xlfn.RANK.EQ(M67,$M$2:$M$326,0)&lt;=ROUND(COUNTIFS($E$2:$E$326,"&gt;=50",$D$2:$D$326,"&gt;=55")/100*#REF!,0),"",E67),"")</f>
        <v>#REF!</v>
      </c>
      <c r="O67" s="9" t="e">
        <f>IF(N67&lt;&gt;"",IF(_xlfn.RANK.EQ(N67,$N$2:$N$326,0)&lt;=ROUND(COUNTIFS($E$2:$E$326,"&gt;=50",$D$2:$D$326,"&gt;=55")/100*#REF!,0),"",E67),"")</f>
        <v>#REF!</v>
      </c>
      <c r="P67" s="9" t="str" cm="1">
        <f t="array" ref="P67">IF(A27&lt;&gt;"",IF(_xlfn.BITOR(B27&lt;&gt;"GR",B27&lt;&gt;""),IF(AND(H67&gt;=50,B27&gt;=55),_xlfn.RANK.EQ(H67,$H$2:$H$1000,0),_xlfn.IFS(#REF!="FD",999,#REF!="FF",1000)),IF(AND(H67&gt;=50,D67&gt;=55),_xlfn.RANK.EQ(H67,$H$2:$H$326,0),_xlfn.IFS(#REF!="FD",999,#REF!="FF",1000))),"")</f>
        <v/>
      </c>
    </row>
    <row r="68" spans="1:16" x14ac:dyDescent="0.35">
      <c r="A68" s="29"/>
      <c r="B68" s="3"/>
      <c r="C68" s="16" t="e">
        <f>IF(_xlfn.BITOR(#REF!="GR",#REF!=""),0,#REF!)</f>
        <v>#REF!</v>
      </c>
      <c r="D68" s="16" t="e">
        <f>IF(_xlfn.BITOR(#REF!="",#REF!="GR"),0,#REF!)</f>
        <v>#REF!</v>
      </c>
      <c r="E68" s="9" t="e">
        <f t="shared" si="4"/>
        <v>#REF!</v>
      </c>
      <c r="F68" s="9" t="e">
        <f>IF(AND(B28&lt;&gt;"",B28&lt;&gt;"GR"),(C68*0.4)+(B28*0.6),E68)</f>
        <v>#REF!</v>
      </c>
      <c r="G68" s="9" t="e">
        <f t="shared" si="5"/>
        <v>#REF!</v>
      </c>
      <c r="H68" s="9" t="e">
        <f t="shared" si="6"/>
        <v>#REF!</v>
      </c>
      <c r="I68" s="9" t="e">
        <f t="shared" si="7"/>
        <v>#REF!</v>
      </c>
      <c r="J68" s="9" t="e">
        <f>IF(I68&lt;&gt;"",IF(_xlfn.RANK.EQ(I68,$I$2:$I$326,0)&lt;=ROUND(COUNTIFS($E$2:$E$326,"&gt;=50",$D$2:$D$326,"&gt;=55")/100*#REF!,0),"",E68),"")</f>
        <v>#REF!</v>
      </c>
      <c r="K68" s="9" t="e">
        <f>IF(J68&lt;&gt;"",IF(_xlfn.RANK.EQ(J68,$J$2:$J$326,0)&lt;=ROUND(COUNTIFS($E$2:$E$326,"&gt;=50",$D$2:$D$326,"&gt;=55")/100*#REF!,0),"",E68),"")</f>
        <v>#REF!</v>
      </c>
      <c r="L68" s="9" t="e">
        <f>IF(K68&lt;&gt;"",IF(_xlfn.RANK.EQ(K68,$K$2:$K$326,0)&lt;=ROUND(COUNTIFS($E$2:$E$326,"&gt;=50",$D$2:$D$326,"&gt;=55")/100*#REF!,0),"",E68),"")</f>
        <v>#REF!</v>
      </c>
      <c r="M68" s="9" t="e">
        <f>IF(L68&lt;&gt;"",IF(_xlfn.RANK.EQ(L68,$L$2:$L$326,0)&lt;=ROUND(COUNTIFS($E$2:$E$326,"&gt;=50",$D$2:$D$326,"&gt;=55")/100*#REF!,0),"",E68),"")</f>
        <v>#REF!</v>
      </c>
      <c r="N68" s="9" t="e">
        <f>IF(M68&lt;&gt;"",IF(_xlfn.RANK.EQ(M68,$M$2:$M$326,0)&lt;=ROUND(COUNTIFS($E$2:$E$326,"&gt;=50",$D$2:$D$326,"&gt;=55")/100*#REF!,0),"",E68),"")</f>
        <v>#REF!</v>
      </c>
      <c r="O68" s="9" t="e">
        <f>IF(N68&lt;&gt;"",IF(_xlfn.RANK.EQ(N68,$N$2:$N$326,0)&lt;=ROUND(COUNTIFS($E$2:$E$326,"&gt;=50",$D$2:$D$326,"&gt;=55")/100*#REF!,0),"",E68),"")</f>
        <v>#REF!</v>
      </c>
      <c r="P68" s="9" t="str" cm="1">
        <f t="array" ref="P68">IF(A28&lt;&gt;"",IF(_xlfn.BITOR(B28&lt;&gt;"GR",B28&lt;&gt;""),IF(AND(H68&gt;=50,B28&gt;=55),_xlfn.RANK.EQ(H68,$H$2:$H$1000,0),_xlfn.IFS(#REF!="FD",999,#REF!="FF",1000)),IF(AND(H68&gt;=50,D68&gt;=55),_xlfn.RANK.EQ(H68,$H$2:$H$326,0),_xlfn.IFS(#REF!="FD",999,#REF!="FF",1000))),"")</f>
        <v/>
      </c>
    </row>
    <row r="69" spans="1:16" x14ac:dyDescent="0.35">
      <c r="A69" s="29"/>
      <c r="B69" s="3"/>
      <c r="C69" s="16" t="e">
        <f>IF(_xlfn.BITOR(#REF!="GR",#REF!=""),0,#REF!)</f>
        <v>#REF!</v>
      </c>
      <c r="D69" s="16" t="e">
        <f>IF(_xlfn.BITOR(#REF!="",#REF!="GR"),0,#REF!)</f>
        <v>#REF!</v>
      </c>
      <c r="E69" s="9" t="e">
        <f t="shared" si="4"/>
        <v>#REF!</v>
      </c>
      <c r="F69" s="9" t="e">
        <f>IF(AND(B29&lt;&gt;"",B29&lt;&gt;"GR"),(C69*0.4)+(B29*0.6),E69)</f>
        <v>#REF!</v>
      </c>
      <c r="G69" s="9" t="e">
        <f t="shared" si="5"/>
        <v>#REF!</v>
      </c>
      <c r="H69" s="9" t="e">
        <f t="shared" si="6"/>
        <v>#REF!</v>
      </c>
      <c r="I69" s="9" t="e">
        <f t="shared" si="7"/>
        <v>#REF!</v>
      </c>
      <c r="J69" s="9" t="e">
        <f>IF(I69&lt;&gt;"",IF(_xlfn.RANK.EQ(I69,$I$2:$I$326,0)&lt;=ROUND(COUNTIFS($E$2:$E$326,"&gt;=50",$D$2:$D$326,"&gt;=55")/100*#REF!,0),"",E69),"")</f>
        <v>#REF!</v>
      </c>
      <c r="K69" s="9" t="e">
        <f>IF(J69&lt;&gt;"",IF(_xlfn.RANK.EQ(J69,$J$2:$J$326,0)&lt;=ROUND(COUNTIFS($E$2:$E$326,"&gt;=50",$D$2:$D$326,"&gt;=55")/100*#REF!,0),"",E69),"")</f>
        <v>#REF!</v>
      </c>
      <c r="L69" s="9" t="e">
        <f>IF(K69&lt;&gt;"",IF(_xlfn.RANK.EQ(K69,$K$2:$K$326,0)&lt;=ROUND(COUNTIFS($E$2:$E$326,"&gt;=50",$D$2:$D$326,"&gt;=55")/100*#REF!,0),"",E69),"")</f>
        <v>#REF!</v>
      </c>
      <c r="M69" s="9" t="e">
        <f>IF(L69&lt;&gt;"",IF(_xlfn.RANK.EQ(L69,$L$2:$L$326,0)&lt;=ROUND(COUNTIFS($E$2:$E$326,"&gt;=50",$D$2:$D$326,"&gt;=55")/100*#REF!,0),"",E69),"")</f>
        <v>#REF!</v>
      </c>
      <c r="N69" s="9" t="e">
        <f>IF(M69&lt;&gt;"",IF(_xlfn.RANK.EQ(M69,$M$2:$M$326,0)&lt;=ROUND(COUNTIFS($E$2:$E$326,"&gt;=50",$D$2:$D$326,"&gt;=55")/100*#REF!,0),"",E69),"")</f>
        <v>#REF!</v>
      </c>
      <c r="O69" s="9" t="e">
        <f>IF(N69&lt;&gt;"",IF(_xlfn.RANK.EQ(N69,$N$2:$N$326,0)&lt;=ROUND(COUNTIFS($E$2:$E$326,"&gt;=50",$D$2:$D$326,"&gt;=55")/100*#REF!,0),"",E69),"")</f>
        <v>#REF!</v>
      </c>
      <c r="P69" s="9" t="str" cm="1">
        <f t="array" ref="P69">IF(A29&lt;&gt;"",IF(_xlfn.BITOR(B29&lt;&gt;"GR",B29&lt;&gt;""),IF(AND(H69&gt;=50,B29&gt;=55),_xlfn.RANK.EQ(H69,$H$2:$H$1000,0),_xlfn.IFS(#REF!="FD",999,#REF!="FF",1000)),IF(AND(H69&gt;=50,D69&gt;=55),_xlfn.RANK.EQ(H69,$H$2:$H$326,0),_xlfn.IFS(#REF!="FD",999,#REF!="FF",1000))),"")</f>
        <v/>
      </c>
    </row>
    <row r="70" spans="1:16" x14ac:dyDescent="0.35">
      <c r="A70" s="29"/>
      <c r="B70" s="3"/>
      <c r="C70" s="16" t="e">
        <f>IF(_xlfn.BITOR(#REF!="GR",#REF!=""),0,#REF!)</f>
        <v>#REF!</v>
      </c>
      <c r="D70" s="16" t="e">
        <f>IF(_xlfn.BITOR(#REF!="",#REF!="GR"),0,#REF!)</f>
        <v>#REF!</v>
      </c>
      <c r="E70" s="9" t="e">
        <f t="shared" si="4"/>
        <v>#REF!</v>
      </c>
      <c r="F70" s="9" t="e">
        <f>IF(AND(B30&lt;&gt;"",B30&lt;&gt;"GR"),(C70*0.4)+(B30*0.6),E70)</f>
        <v>#REF!</v>
      </c>
      <c r="G70" s="9" t="e">
        <f t="shared" si="5"/>
        <v>#REF!</v>
      </c>
      <c r="H70" s="9" t="e">
        <f t="shared" si="6"/>
        <v>#REF!</v>
      </c>
      <c r="I70" s="9" t="e">
        <f t="shared" si="7"/>
        <v>#REF!</v>
      </c>
      <c r="J70" s="9" t="e">
        <f>IF(I70&lt;&gt;"",IF(_xlfn.RANK.EQ(I70,$I$2:$I$326,0)&lt;=ROUND(COUNTIFS($E$2:$E$326,"&gt;=50",$D$2:$D$326,"&gt;=55")/100*#REF!,0),"",E70),"")</f>
        <v>#REF!</v>
      </c>
      <c r="K70" s="9" t="e">
        <f>IF(J70&lt;&gt;"",IF(_xlfn.RANK.EQ(J70,$J$2:$J$326,0)&lt;=ROUND(COUNTIFS($E$2:$E$326,"&gt;=50",$D$2:$D$326,"&gt;=55")/100*#REF!,0),"",E70),"")</f>
        <v>#REF!</v>
      </c>
      <c r="L70" s="9" t="e">
        <f>IF(K70&lt;&gt;"",IF(_xlfn.RANK.EQ(K70,$K$2:$K$326,0)&lt;=ROUND(COUNTIFS($E$2:$E$326,"&gt;=50",$D$2:$D$326,"&gt;=55")/100*#REF!,0),"",E70),"")</f>
        <v>#REF!</v>
      </c>
      <c r="M70" s="9" t="e">
        <f>IF(L70&lt;&gt;"",IF(_xlfn.RANK.EQ(L70,$L$2:$L$326,0)&lt;=ROUND(COUNTIFS($E$2:$E$326,"&gt;=50",$D$2:$D$326,"&gt;=55")/100*#REF!,0),"",E70),"")</f>
        <v>#REF!</v>
      </c>
      <c r="N70" s="9" t="e">
        <f>IF(M70&lt;&gt;"",IF(_xlfn.RANK.EQ(M70,$M$2:$M$326,0)&lt;=ROUND(COUNTIFS($E$2:$E$326,"&gt;=50",$D$2:$D$326,"&gt;=55")/100*#REF!,0),"",E70),"")</f>
        <v>#REF!</v>
      </c>
      <c r="O70" s="9" t="e">
        <f>IF(N70&lt;&gt;"",IF(_xlfn.RANK.EQ(N70,$N$2:$N$326,0)&lt;=ROUND(COUNTIFS($E$2:$E$326,"&gt;=50",$D$2:$D$326,"&gt;=55")/100*#REF!,0),"",E70),"")</f>
        <v>#REF!</v>
      </c>
      <c r="P70" s="9" t="str" cm="1">
        <f t="array" ref="P70">IF(A30&lt;&gt;"",IF(_xlfn.BITOR(B30&lt;&gt;"GR",B30&lt;&gt;""),IF(AND(H70&gt;=50,B30&gt;=55),_xlfn.RANK.EQ(H70,$H$2:$H$1000,0),_xlfn.IFS(#REF!="FD",999,#REF!="FF",1000)),IF(AND(H70&gt;=50,D70&gt;=55),_xlfn.RANK.EQ(H70,$H$2:$H$326,0),_xlfn.IFS(#REF!="FD",999,#REF!="FF",1000))),"")</f>
        <v/>
      </c>
    </row>
    <row r="71" spans="1:16" x14ac:dyDescent="0.35">
      <c r="A71" s="29"/>
      <c r="B71" s="3"/>
      <c r="C71" s="16" t="e">
        <f>IF(_xlfn.BITOR(#REF!="GR",#REF!=""),0,#REF!)</f>
        <v>#REF!</v>
      </c>
      <c r="D71" s="16" t="e">
        <f>IF(_xlfn.BITOR(#REF!="",#REF!="GR"),0,#REF!)</f>
        <v>#REF!</v>
      </c>
      <c r="E71" s="9" t="e">
        <f t="shared" si="4"/>
        <v>#REF!</v>
      </c>
      <c r="F71" s="9" t="e">
        <f>IF(AND(B31&lt;&gt;"",B31&lt;&gt;"GR"),(C71*0.4)+(B31*0.6),E71)</f>
        <v>#REF!</v>
      </c>
      <c r="G71" s="9" t="e">
        <f t="shared" si="5"/>
        <v>#REF!</v>
      </c>
      <c r="H71" s="9" t="e">
        <f t="shared" si="6"/>
        <v>#REF!</v>
      </c>
      <c r="I71" s="9" t="e">
        <f t="shared" si="7"/>
        <v>#REF!</v>
      </c>
      <c r="J71" s="9" t="e">
        <f>IF(I71&lt;&gt;"",IF(_xlfn.RANK.EQ(I71,$I$2:$I$326,0)&lt;=ROUND(COUNTIFS($E$2:$E$326,"&gt;=50",$D$2:$D$326,"&gt;=55")/100*#REF!,0),"",E71),"")</f>
        <v>#REF!</v>
      </c>
      <c r="K71" s="9" t="e">
        <f>IF(J71&lt;&gt;"",IF(_xlfn.RANK.EQ(J71,$J$2:$J$326,0)&lt;=ROUND(COUNTIFS($E$2:$E$326,"&gt;=50",$D$2:$D$326,"&gt;=55")/100*#REF!,0),"",E71),"")</f>
        <v>#REF!</v>
      </c>
      <c r="L71" s="9" t="e">
        <f>IF(K71&lt;&gt;"",IF(_xlfn.RANK.EQ(K71,$K$2:$K$326,0)&lt;=ROUND(COUNTIFS($E$2:$E$326,"&gt;=50",$D$2:$D$326,"&gt;=55")/100*#REF!,0),"",E71),"")</f>
        <v>#REF!</v>
      </c>
      <c r="M71" s="9" t="e">
        <f>IF(L71&lt;&gt;"",IF(_xlfn.RANK.EQ(L71,$L$2:$L$326,0)&lt;=ROUND(COUNTIFS($E$2:$E$326,"&gt;=50",$D$2:$D$326,"&gt;=55")/100*#REF!,0),"",E71),"")</f>
        <v>#REF!</v>
      </c>
      <c r="N71" s="9" t="e">
        <f>IF(M71&lt;&gt;"",IF(_xlfn.RANK.EQ(M71,$M$2:$M$326,0)&lt;=ROUND(COUNTIFS($E$2:$E$326,"&gt;=50",$D$2:$D$326,"&gt;=55")/100*#REF!,0),"",E71),"")</f>
        <v>#REF!</v>
      </c>
      <c r="O71" s="9" t="e">
        <f>IF(N71&lt;&gt;"",IF(_xlfn.RANK.EQ(N71,$N$2:$N$326,0)&lt;=ROUND(COUNTIFS($E$2:$E$326,"&gt;=50",$D$2:$D$326,"&gt;=55")/100*#REF!,0),"",E71),"")</f>
        <v>#REF!</v>
      </c>
      <c r="P71" s="9" t="str" cm="1">
        <f t="array" ref="P71">IF(A31&lt;&gt;"",IF(_xlfn.BITOR(B31&lt;&gt;"GR",B31&lt;&gt;""),IF(AND(H71&gt;=50,B31&gt;=55),_xlfn.RANK.EQ(H71,$H$2:$H$1000,0),_xlfn.IFS(#REF!="FD",999,#REF!="FF",1000)),IF(AND(H71&gt;=50,D71&gt;=55),_xlfn.RANK.EQ(H71,$H$2:$H$326,0),_xlfn.IFS(#REF!="FD",999,#REF!="FF",1000))),"")</f>
        <v/>
      </c>
    </row>
    <row r="72" spans="1:16" x14ac:dyDescent="0.35">
      <c r="A72" s="29"/>
      <c r="B72" s="3"/>
      <c r="C72" s="16" t="e">
        <f>IF(_xlfn.BITOR(#REF!="GR",#REF!=""),0,#REF!)</f>
        <v>#REF!</v>
      </c>
      <c r="D72" s="16" t="e">
        <f>IF(_xlfn.BITOR(#REF!="",#REF!="GR"),0,#REF!)</f>
        <v>#REF!</v>
      </c>
      <c r="E72" s="9" t="e">
        <f t="shared" si="4"/>
        <v>#REF!</v>
      </c>
      <c r="F72" s="9" t="e">
        <f>IF(AND(B32&lt;&gt;"",B32&lt;&gt;"GR"),(C72*0.4)+(B32*0.6),E72)</f>
        <v>#REF!</v>
      </c>
      <c r="G72" s="9" t="e">
        <f t="shared" si="5"/>
        <v>#REF!</v>
      </c>
      <c r="H72" s="9" t="e">
        <f t="shared" si="6"/>
        <v>#REF!</v>
      </c>
      <c r="I72" s="9" t="e">
        <f t="shared" si="7"/>
        <v>#REF!</v>
      </c>
      <c r="J72" s="9" t="e">
        <f>IF(I72&lt;&gt;"",IF(_xlfn.RANK.EQ(I72,$I$2:$I$326,0)&lt;=ROUND(COUNTIFS($E$2:$E$326,"&gt;=50",$D$2:$D$326,"&gt;=55")/100*#REF!,0),"",E72),"")</f>
        <v>#REF!</v>
      </c>
      <c r="K72" s="9" t="e">
        <f>IF(J72&lt;&gt;"",IF(_xlfn.RANK.EQ(J72,$J$2:$J$326,0)&lt;=ROUND(COUNTIFS($E$2:$E$326,"&gt;=50",$D$2:$D$326,"&gt;=55")/100*#REF!,0),"",E72),"")</f>
        <v>#REF!</v>
      </c>
      <c r="L72" s="9" t="e">
        <f>IF(K72&lt;&gt;"",IF(_xlfn.RANK.EQ(K72,$K$2:$K$326,0)&lt;=ROUND(COUNTIFS($E$2:$E$326,"&gt;=50",$D$2:$D$326,"&gt;=55")/100*#REF!,0),"",E72),"")</f>
        <v>#REF!</v>
      </c>
      <c r="M72" s="9" t="e">
        <f>IF(L72&lt;&gt;"",IF(_xlfn.RANK.EQ(L72,$L$2:$L$326,0)&lt;=ROUND(COUNTIFS($E$2:$E$326,"&gt;=50",$D$2:$D$326,"&gt;=55")/100*#REF!,0),"",E72),"")</f>
        <v>#REF!</v>
      </c>
      <c r="N72" s="9" t="e">
        <f>IF(M72&lt;&gt;"",IF(_xlfn.RANK.EQ(M72,$M$2:$M$326,0)&lt;=ROUND(COUNTIFS($E$2:$E$326,"&gt;=50",$D$2:$D$326,"&gt;=55")/100*#REF!,0),"",E72),"")</f>
        <v>#REF!</v>
      </c>
      <c r="O72" s="9" t="e">
        <f>IF(N72&lt;&gt;"",IF(_xlfn.RANK.EQ(N72,$N$2:$N$326,0)&lt;=ROUND(COUNTIFS($E$2:$E$326,"&gt;=50",$D$2:$D$326,"&gt;=55")/100*#REF!,0),"",E72),"")</f>
        <v>#REF!</v>
      </c>
      <c r="P72" s="9" t="str" cm="1">
        <f t="array" ref="P72">IF(A32&lt;&gt;"",IF(_xlfn.BITOR(B32&lt;&gt;"GR",B32&lt;&gt;""),IF(AND(H72&gt;=50,B32&gt;=55),_xlfn.RANK.EQ(H72,$H$2:$H$1000,0),_xlfn.IFS(#REF!="FD",999,#REF!="FF",1000)),IF(AND(H72&gt;=50,D72&gt;=55),_xlfn.RANK.EQ(H72,$H$2:$H$326,0),_xlfn.IFS(#REF!="FD",999,#REF!="FF",1000))),"")</f>
        <v/>
      </c>
    </row>
    <row r="73" spans="1:16" x14ac:dyDescent="0.35">
      <c r="A73" s="29"/>
      <c r="B73" s="3"/>
      <c r="C73" s="16" t="e">
        <f>IF(_xlfn.BITOR(#REF!="GR",#REF!=""),0,#REF!)</f>
        <v>#REF!</v>
      </c>
      <c r="D73" s="16" t="e">
        <f>IF(_xlfn.BITOR(#REF!="",#REF!="GR"),0,#REF!)</f>
        <v>#REF!</v>
      </c>
      <c r="E73" s="9" t="e">
        <f t="shared" si="4"/>
        <v>#REF!</v>
      </c>
      <c r="F73" s="9" t="e">
        <f>IF(AND(B33&lt;&gt;"",B33&lt;&gt;"GR"),(C73*0.4)+(B33*0.6),E73)</f>
        <v>#REF!</v>
      </c>
      <c r="G73" s="9" t="e">
        <f t="shared" si="5"/>
        <v>#REF!</v>
      </c>
      <c r="H73" s="9" t="e">
        <f t="shared" si="6"/>
        <v>#REF!</v>
      </c>
      <c r="I73" s="9" t="e">
        <f t="shared" si="7"/>
        <v>#REF!</v>
      </c>
      <c r="J73" s="9" t="e">
        <f>IF(I73&lt;&gt;"",IF(_xlfn.RANK.EQ(I73,$I$2:$I$326,0)&lt;=ROUND(COUNTIFS($E$2:$E$326,"&gt;=50",$D$2:$D$326,"&gt;=55")/100*#REF!,0),"",E73),"")</f>
        <v>#REF!</v>
      </c>
      <c r="K73" s="9" t="e">
        <f>IF(J73&lt;&gt;"",IF(_xlfn.RANK.EQ(J73,$J$2:$J$326,0)&lt;=ROUND(COUNTIFS($E$2:$E$326,"&gt;=50",$D$2:$D$326,"&gt;=55")/100*#REF!,0),"",E73),"")</f>
        <v>#REF!</v>
      </c>
      <c r="L73" s="9" t="e">
        <f>IF(K73&lt;&gt;"",IF(_xlfn.RANK.EQ(K73,$K$2:$K$326,0)&lt;=ROUND(COUNTIFS($E$2:$E$326,"&gt;=50",$D$2:$D$326,"&gt;=55")/100*#REF!,0),"",E73),"")</f>
        <v>#REF!</v>
      </c>
      <c r="M73" s="9" t="e">
        <f>IF(L73&lt;&gt;"",IF(_xlfn.RANK.EQ(L73,$L$2:$L$326,0)&lt;=ROUND(COUNTIFS($E$2:$E$326,"&gt;=50",$D$2:$D$326,"&gt;=55")/100*#REF!,0),"",E73),"")</f>
        <v>#REF!</v>
      </c>
      <c r="N73" s="9" t="e">
        <f>IF(M73&lt;&gt;"",IF(_xlfn.RANK.EQ(M73,$M$2:$M$326,0)&lt;=ROUND(COUNTIFS($E$2:$E$326,"&gt;=50",$D$2:$D$326,"&gt;=55")/100*#REF!,0),"",E73),"")</f>
        <v>#REF!</v>
      </c>
      <c r="O73" s="9" t="e">
        <f>IF(N73&lt;&gt;"",IF(_xlfn.RANK.EQ(N73,$N$2:$N$326,0)&lt;=ROUND(COUNTIFS($E$2:$E$326,"&gt;=50",$D$2:$D$326,"&gt;=55")/100*#REF!,0),"",E73),"")</f>
        <v>#REF!</v>
      </c>
      <c r="P73" s="9" t="str" cm="1">
        <f t="array" ref="P73">IF(A33&lt;&gt;"",IF(_xlfn.BITOR(B33&lt;&gt;"GR",B33&lt;&gt;""),IF(AND(H73&gt;=50,B33&gt;=55),_xlfn.RANK.EQ(H73,$H$2:$H$1000,0),_xlfn.IFS(#REF!="FD",999,#REF!="FF",1000)),IF(AND(H73&gt;=50,D73&gt;=55),_xlfn.RANK.EQ(H73,$H$2:$H$326,0),_xlfn.IFS(#REF!="FD",999,#REF!="FF",1000))),"")</f>
        <v/>
      </c>
    </row>
    <row r="74" spans="1:16" x14ac:dyDescent="0.35">
      <c r="A74" s="29"/>
      <c r="B74" s="3"/>
      <c r="C74" s="16" t="e">
        <f>IF(_xlfn.BITOR(#REF!="GR",#REF!=""),0,#REF!)</f>
        <v>#REF!</v>
      </c>
      <c r="D74" s="16" t="e">
        <f>IF(_xlfn.BITOR(#REF!="",#REF!="GR"),0,#REF!)</f>
        <v>#REF!</v>
      </c>
      <c r="E74" s="9" t="e">
        <f t="shared" si="4"/>
        <v>#REF!</v>
      </c>
      <c r="F74" s="9" t="e">
        <f>IF(AND(B34&lt;&gt;"",B34&lt;&gt;"GR"),(C74*0.4)+(B34*0.6),E74)</f>
        <v>#REF!</v>
      </c>
      <c r="G74" s="9" t="e">
        <f t="shared" si="5"/>
        <v>#REF!</v>
      </c>
      <c r="H74" s="9" t="e">
        <f t="shared" si="6"/>
        <v>#REF!</v>
      </c>
      <c r="I74" s="9" t="e">
        <f t="shared" si="7"/>
        <v>#REF!</v>
      </c>
      <c r="J74" s="9" t="e">
        <f>IF(I74&lt;&gt;"",IF(_xlfn.RANK.EQ(I74,$I$2:$I$326,0)&lt;=ROUND(COUNTIFS($E$2:$E$326,"&gt;=50",$D$2:$D$326,"&gt;=55")/100*#REF!,0),"",E74),"")</f>
        <v>#REF!</v>
      </c>
      <c r="K74" s="9" t="e">
        <f>IF(J74&lt;&gt;"",IF(_xlfn.RANK.EQ(J74,$J$2:$J$326,0)&lt;=ROUND(COUNTIFS($E$2:$E$326,"&gt;=50",$D$2:$D$326,"&gt;=55")/100*#REF!,0),"",E74),"")</f>
        <v>#REF!</v>
      </c>
      <c r="L74" s="9" t="e">
        <f>IF(K74&lt;&gt;"",IF(_xlfn.RANK.EQ(K74,$K$2:$K$326,0)&lt;=ROUND(COUNTIFS($E$2:$E$326,"&gt;=50",$D$2:$D$326,"&gt;=55")/100*#REF!,0),"",E74),"")</f>
        <v>#REF!</v>
      </c>
      <c r="M74" s="9" t="e">
        <f>IF(L74&lt;&gt;"",IF(_xlfn.RANK.EQ(L74,$L$2:$L$326,0)&lt;=ROUND(COUNTIFS($E$2:$E$326,"&gt;=50",$D$2:$D$326,"&gt;=55")/100*#REF!,0),"",E74),"")</f>
        <v>#REF!</v>
      </c>
      <c r="N74" s="9" t="e">
        <f>IF(M74&lt;&gt;"",IF(_xlfn.RANK.EQ(M74,$M$2:$M$326,0)&lt;=ROUND(COUNTIFS($E$2:$E$326,"&gt;=50",$D$2:$D$326,"&gt;=55")/100*#REF!,0),"",E74),"")</f>
        <v>#REF!</v>
      </c>
      <c r="O74" s="9" t="e">
        <f>IF(N74&lt;&gt;"",IF(_xlfn.RANK.EQ(N74,$N$2:$N$326,0)&lt;=ROUND(COUNTIFS($E$2:$E$326,"&gt;=50",$D$2:$D$326,"&gt;=55")/100*#REF!,0),"",E74),"")</f>
        <v>#REF!</v>
      </c>
      <c r="P74" s="9" t="str" cm="1">
        <f t="array" ref="P74">IF(A34&lt;&gt;"",IF(_xlfn.BITOR(B34&lt;&gt;"GR",B34&lt;&gt;""),IF(AND(H74&gt;=50,B34&gt;=55),_xlfn.RANK.EQ(H74,$H$2:$H$1000,0),_xlfn.IFS(#REF!="FD",999,#REF!="FF",1000)),IF(AND(H74&gt;=50,D74&gt;=55),_xlfn.RANK.EQ(H74,$H$2:$H$326,0),_xlfn.IFS(#REF!="FD",999,#REF!="FF",1000))),"")</f>
        <v/>
      </c>
    </row>
    <row r="75" spans="1:16" x14ac:dyDescent="0.35">
      <c r="A75" s="29"/>
      <c r="B75" s="3"/>
      <c r="C75" s="16" t="e">
        <f>IF(_xlfn.BITOR(#REF!="GR",#REF!=""),0,#REF!)</f>
        <v>#REF!</v>
      </c>
      <c r="D75" s="16" t="e">
        <f>IF(_xlfn.BITOR(#REF!="",#REF!="GR"),0,#REF!)</f>
        <v>#REF!</v>
      </c>
      <c r="E75" s="9" t="e">
        <f t="shared" si="4"/>
        <v>#REF!</v>
      </c>
      <c r="F75" s="9" t="e">
        <f>IF(AND(B35&lt;&gt;"",B35&lt;&gt;"GR"),(C75*0.4)+(B35*0.6),E75)</f>
        <v>#REF!</v>
      </c>
      <c r="G75" s="9" t="e">
        <f t="shared" si="5"/>
        <v>#REF!</v>
      </c>
      <c r="H75" s="9" t="e">
        <f t="shared" si="6"/>
        <v>#REF!</v>
      </c>
      <c r="I75" s="9" t="e">
        <f t="shared" si="7"/>
        <v>#REF!</v>
      </c>
      <c r="J75" s="9" t="e">
        <f>IF(I75&lt;&gt;"",IF(_xlfn.RANK.EQ(I75,$I$2:$I$326,0)&lt;=ROUND(COUNTIFS($E$2:$E$326,"&gt;=50",$D$2:$D$326,"&gt;=55")/100*#REF!,0),"",E75),"")</f>
        <v>#REF!</v>
      </c>
      <c r="K75" s="9" t="e">
        <f>IF(J75&lt;&gt;"",IF(_xlfn.RANK.EQ(J75,$J$2:$J$326,0)&lt;=ROUND(COUNTIFS($E$2:$E$326,"&gt;=50",$D$2:$D$326,"&gt;=55")/100*#REF!,0),"",E75),"")</f>
        <v>#REF!</v>
      </c>
      <c r="L75" s="9" t="e">
        <f>IF(K75&lt;&gt;"",IF(_xlfn.RANK.EQ(K75,$K$2:$K$326,0)&lt;=ROUND(COUNTIFS($E$2:$E$326,"&gt;=50",$D$2:$D$326,"&gt;=55")/100*#REF!,0),"",E75),"")</f>
        <v>#REF!</v>
      </c>
      <c r="M75" s="9" t="e">
        <f>IF(L75&lt;&gt;"",IF(_xlfn.RANK.EQ(L75,$L$2:$L$326,0)&lt;=ROUND(COUNTIFS($E$2:$E$326,"&gt;=50",$D$2:$D$326,"&gt;=55")/100*#REF!,0),"",E75),"")</f>
        <v>#REF!</v>
      </c>
      <c r="N75" s="9" t="e">
        <f>IF(M75&lt;&gt;"",IF(_xlfn.RANK.EQ(M75,$M$2:$M$326,0)&lt;=ROUND(COUNTIFS($E$2:$E$326,"&gt;=50",$D$2:$D$326,"&gt;=55")/100*#REF!,0),"",E75),"")</f>
        <v>#REF!</v>
      </c>
      <c r="O75" s="9" t="e">
        <f>IF(N75&lt;&gt;"",IF(_xlfn.RANK.EQ(N75,$N$2:$N$326,0)&lt;=ROUND(COUNTIFS($E$2:$E$326,"&gt;=50",$D$2:$D$326,"&gt;=55")/100*#REF!,0),"",E75),"")</f>
        <v>#REF!</v>
      </c>
      <c r="P75" s="9" t="str" cm="1">
        <f t="array" ref="P75">IF(A35&lt;&gt;"",IF(_xlfn.BITOR(B35&lt;&gt;"GR",B35&lt;&gt;""),IF(AND(H75&gt;=50,B35&gt;=55),_xlfn.RANK.EQ(H75,$H$2:$H$1000,0),_xlfn.IFS(#REF!="FD",999,#REF!="FF",1000)),IF(AND(H75&gt;=50,D75&gt;=55),_xlfn.RANK.EQ(H75,$H$2:$H$326,0),_xlfn.IFS(#REF!="FD",999,#REF!="FF",1000))),"")</f>
        <v/>
      </c>
    </row>
    <row r="76" spans="1:16" x14ac:dyDescent="0.35">
      <c r="A76" s="29"/>
      <c r="B76" s="3"/>
      <c r="C76" s="16" t="e">
        <f>IF(_xlfn.BITOR(#REF!="GR",#REF!=""),0,#REF!)</f>
        <v>#REF!</v>
      </c>
      <c r="D76" s="16" t="e">
        <f>IF(_xlfn.BITOR(#REF!="",#REF!="GR"),0,#REF!)</f>
        <v>#REF!</v>
      </c>
      <c r="E76" s="9" t="e">
        <f t="shared" si="4"/>
        <v>#REF!</v>
      </c>
      <c r="F76" s="9" t="e">
        <f>IF(AND(B36&lt;&gt;"",B36&lt;&gt;"GR"),(C76*0.4)+(B36*0.6),E76)</f>
        <v>#REF!</v>
      </c>
      <c r="G76" s="9" t="e">
        <f t="shared" si="5"/>
        <v>#REF!</v>
      </c>
      <c r="H76" s="9" t="e">
        <f t="shared" si="6"/>
        <v>#REF!</v>
      </c>
      <c r="I76" s="9" t="e">
        <f t="shared" si="7"/>
        <v>#REF!</v>
      </c>
      <c r="J76" s="9" t="e">
        <f>IF(I76&lt;&gt;"",IF(_xlfn.RANK.EQ(I76,$I$2:$I$326,0)&lt;=ROUND(COUNTIFS($E$2:$E$326,"&gt;=50",$D$2:$D$326,"&gt;=55")/100*#REF!,0),"",E76),"")</f>
        <v>#REF!</v>
      </c>
      <c r="K76" s="9" t="e">
        <f>IF(J76&lt;&gt;"",IF(_xlfn.RANK.EQ(J76,$J$2:$J$326,0)&lt;=ROUND(COUNTIFS($E$2:$E$326,"&gt;=50",$D$2:$D$326,"&gt;=55")/100*#REF!,0),"",E76),"")</f>
        <v>#REF!</v>
      </c>
      <c r="L76" s="9" t="e">
        <f>IF(K76&lt;&gt;"",IF(_xlfn.RANK.EQ(K76,$K$2:$K$326,0)&lt;=ROUND(COUNTIFS($E$2:$E$326,"&gt;=50",$D$2:$D$326,"&gt;=55")/100*#REF!,0),"",E76),"")</f>
        <v>#REF!</v>
      </c>
      <c r="M76" s="9" t="e">
        <f>IF(L76&lt;&gt;"",IF(_xlfn.RANK.EQ(L76,$L$2:$L$326,0)&lt;=ROUND(COUNTIFS($E$2:$E$326,"&gt;=50",$D$2:$D$326,"&gt;=55")/100*#REF!,0),"",E76),"")</f>
        <v>#REF!</v>
      </c>
      <c r="N76" s="9" t="e">
        <f>IF(M76&lt;&gt;"",IF(_xlfn.RANK.EQ(M76,$M$2:$M$326,0)&lt;=ROUND(COUNTIFS($E$2:$E$326,"&gt;=50",$D$2:$D$326,"&gt;=55")/100*#REF!,0),"",E76),"")</f>
        <v>#REF!</v>
      </c>
      <c r="O76" s="9" t="e">
        <f>IF(N76&lt;&gt;"",IF(_xlfn.RANK.EQ(N76,$N$2:$N$326,0)&lt;=ROUND(COUNTIFS($E$2:$E$326,"&gt;=50",$D$2:$D$326,"&gt;=55")/100*#REF!,0),"",E76),"")</f>
        <v>#REF!</v>
      </c>
      <c r="P76" s="9" t="str" cm="1">
        <f t="array" ref="P76">IF(A36&lt;&gt;"",IF(_xlfn.BITOR(B36&lt;&gt;"GR",B36&lt;&gt;""),IF(AND(H76&gt;=50,B36&gt;=55),_xlfn.RANK.EQ(H76,$H$2:$H$1000,0),_xlfn.IFS(#REF!="FD",999,#REF!="FF",1000)),IF(AND(H76&gt;=50,D76&gt;=55),_xlfn.RANK.EQ(H76,$H$2:$H$326,0),_xlfn.IFS(#REF!="FD",999,#REF!="FF",1000))),"")</f>
        <v/>
      </c>
    </row>
    <row r="77" spans="1:16" x14ac:dyDescent="0.35">
      <c r="A77" s="29"/>
      <c r="B77" s="3"/>
      <c r="C77" s="16" t="e">
        <f>IF(_xlfn.BITOR(#REF!="GR",#REF!=""),0,#REF!)</f>
        <v>#REF!</v>
      </c>
      <c r="D77" s="16" t="e">
        <f>IF(_xlfn.BITOR(#REF!="",#REF!="GR"),0,#REF!)</f>
        <v>#REF!</v>
      </c>
      <c r="E77" s="9" t="e">
        <f t="shared" si="4"/>
        <v>#REF!</v>
      </c>
      <c r="F77" s="9" t="e">
        <f>IF(AND(B37&lt;&gt;"",B37&lt;&gt;"GR"),(C77*0.4)+(B37*0.6),E77)</f>
        <v>#REF!</v>
      </c>
      <c r="G77" s="9" t="e">
        <f t="shared" si="5"/>
        <v>#REF!</v>
      </c>
      <c r="H77" s="9" t="e">
        <f t="shared" si="6"/>
        <v>#REF!</v>
      </c>
      <c r="I77" s="9" t="e">
        <f t="shared" si="7"/>
        <v>#REF!</v>
      </c>
      <c r="J77" s="9" t="e">
        <f>IF(I77&lt;&gt;"",IF(_xlfn.RANK.EQ(I77,$I$2:$I$326,0)&lt;=ROUND(COUNTIFS($E$2:$E$326,"&gt;=50",$D$2:$D$326,"&gt;=55")/100*#REF!,0),"",E77),"")</f>
        <v>#REF!</v>
      </c>
      <c r="K77" s="9" t="e">
        <f>IF(J77&lt;&gt;"",IF(_xlfn.RANK.EQ(J77,$J$2:$J$326,0)&lt;=ROUND(COUNTIFS($E$2:$E$326,"&gt;=50",$D$2:$D$326,"&gt;=55")/100*#REF!,0),"",E77),"")</f>
        <v>#REF!</v>
      </c>
      <c r="L77" s="9" t="e">
        <f>IF(K77&lt;&gt;"",IF(_xlfn.RANK.EQ(K77,$K$2:$K$326,0)&lt;=ROUND(COUNTIFS($E$2:$E$326,"&gt;=50",$D$2:$D$326,"&gt;=55")/100*#REF!,0),"",E77),"")</f>
        <v>#REF!</v>
      </c>
      <c r="M77" s="9" t="e">
        <f>IF(L77&lt;&gt;"",IF(_xlfn.RANK.EQ(L77,$L$2:$L$326,0)&lt;=ROUND(COUNTIFS($E$2:$E$326,"&gt;=50",$D$2:$D$326,"&gt;=55")/100*#REF!,0),"",E77),"")</f>
        <v>#REF!</v>
      </c>
      <c r="N77" s="9" t="e">
        <f>IF(M77&lt;&gt;"",IF(_xlfn.RANK.EQ(M77,$M$2:$M$326,0)&lt;=ROUND(COUNTIFS($E$2:$E$326,"&gt;=50",$D$2:$D$326,"&gt;=55")/100*#REF!,0),"",E77),"")</f>
        <v>#REF!</v>
      </c>
      <c r="O77" s="9" t="e">
        <f>IF(N77&lt;&gt;"",IF(_xlfn.RANK.EQ(N77,$N$2:$N$326,0)&lt;=ROUND(COUNTIFS($E$2:$E$326,"&gt;=50",$D$2:$D$326,"&gt;=55")/100*#REF!,0),"",E77),"")</f>
        <v>#REF!</v>
      </c>
      <c r="P77" s="9" t="str" cm="1">
        <f t="array" ref="P77">IF(A37&lt;&gt;"",IF(_xlfn.BITOR(B37&lt;&gt;"GR",B37&lt;&gt;""),IF(AND(H77&gt;=50,B37&gt;=55),_xlfn.RANK.EQ(H77,$H$2:$H$1000,0),_xlfn.IFS(#REF!="FD",999,#REF!="FF",1000)),IF(AND(H77&gt;=50,D77&gt;=55),_xlfn.RANK.EQ(H77,$H$2:$H$326,0),_xlfn.IFS(#REF!="FD",999,#REF!="FF",1000))),"")</f>
        <v/>
      </c>
    </row>
    <row r="78" spans="1:16" x14ac:dyDescent="0.35">
      <c r="A78" s="29"/>
      <c r="B78" s="3"/>
      <c r="C78" s="16" t="e">
        <f>IF(_xlfn.BITOR(#REF!="GR",#REF!=""),0,#REF!)</f>
        <v>#REF!</v>
      </c>
      <c r="D78" s="16" t="e">
        <f>IF(_xlfn.BITOR(#REF!="",#REF!="GR"),0,#REF!)</f>
        <v>#REF!</v>
      </c>
      <c r="E78" s="9" t="e">
        <f t="shared" si="4"/>
        <v>#REF!</v>
      </c>
      <c r="F78" s="9" t="e">
        <f>IF(AND(B38&lt;&gt;"",B38&lt;&gt;"GR"),(C78*0.4)+(B38*0.6),E78)</f>
        <v>#REF!</v>
      </c>
      <c r="G78" s="9" t="e">
        <f t="shared" si="5"/>
        <v>#REF!</v>
      </c>
      <c r="H78" s="9" t="e">
        <f t="shared" si="6"/>
        <v>#REF!</v>
      </c>
      <c r="I78" s="9" t="e">
        <f t="shared" si="7"/>
        <v>#REF!</v>
      </c>
      <c r="J78" s="9" t="e">
        <f>IF(I78&lt;&gt;"",IF(_xlfn.RANK.EQ(I78,$I$2:$I$326,0)&lt;=ROUND(COUNTIFS($E$2:$E$326,"&gt;=50",$D$2:$D$326,"&gt;=55")/100*#REF!,0),"",E78),"")</f>
        <v>#REF!</v>
      </c>
      <c r="K78" s="9" t="e">
        <f>IF(J78&lt;&gt;"",IF(_xlfn.RANK.EQ(J78,$J$2:$J$326,0)&lt;=ROUND(COUNTIFS($E$2:$E$326,"&gt;=50",$D$2:$D$326,"&gt;=55")/100*#REF!,0),"",E78),"")</f>
        <v>#REF!</v>
      </c>
      <c r="L78" s="9" t="e">
        <f>IF(K78&lt;&gt;"",IF(_xlfn.RANK.EQ(K78,$K$2:$K$326,0)&lt;=ROUND(COUNTIFS($E$2:$E$326,"&gt;=50",$D$2:$D$326,"&gt;=55")/100*#REF!,0),"",E78),"")</f>
        <v>#REF!</v>
      </c>
      <c r="M78" s="9" t="e">
        <f>IF(L78&lt;&gt;"",IF(_xlfn.RANK.EQ(L78,$L$2:$L$326,0)&lt;=ROUND(COUNTIFS($E$2:$E$326,"&gt;=50",$D$2:$D$326,"&gt;=55")/100*#REF!,0),"",E78),"")</f>
        <v>#REF!</v>
      </c>
      <c r="N78" s="9" t="e">
        <f>IF(M78&lt;&gt;"",IF(_xlfn.RANK.EQ(M78,$M$2:$M$326,0)&lt;=ROUND(COUNTIFS($E$2:$E$326,"&gt;=50",$D$2:$D$326,"&gt;=55")/100*#REF!,0),"",E78),"")</f>
        <v>#REF!</v>
      </c>
      <c r="O78" s="9" t="e">
        <f>IF(N78&lt;&gt;"",IF(_xlfn.RANK.EQ(N78,$N$2:$N$326,0)&lt;=ROUND(COUNTIFS($E$2:$E$326,"&gt;=50",$D$2:$D$326,"&gt;=55")/100*#REF!,0),"",E78),"")</f>
        <v>#REF!</v>
      </c>
      <c r="P78" s="9" t="str" cm="1">
        <f t="array" ref="P78">IF(A38&lt;&gt;"",IF(_xlfn.BITOR(B38&lt;&gt;"GR",B38&lt;&gt;""),IF(AND(H78&gt;=50,B38&gt;=55),_xlfn.RANK.EQ(H78,$H$2:$H$1000,0),_xlfn.IFS(#REF!="FD",999,#REF!="FF",1000)),IF(AND(H78&gt;=50,D78&gt;=55),_xlfn.RANK.EQ(H78,$H$2:$H$326,0),_xlfn.IFS(#REF!="FD",999,#REF!="FF",1000))),"")</f>
        <v/>
      </c>
    </row>
    <row r="79" spans="1:16" x14ac:dyDescent="0.35">
      <c r="A79" s="29"/>
      <c r="B79" s="3"/>
      <c r="C79" s="16" t="e">
        <f>IF(_xlfn.BITOR(#REF!="GR",#REF!=""),0,#REF!)</f>
        <v>#REF!</v>
      </c>
      <c r="D79" s="16" t="e">
        <f>IF(_xlfn.BITOR(#REF!="",#REF!="GR"),0,#REF!)</f>
        <v>#REF!</v>
      </c>
      <c r="E79" s="9" t="e">
        <f t="shared" si="4"/>
        <v>#REF!</v>
      </c>
      <c r="F79" s="9" t="e">
        <f>IF(AND(B39&lt;&gt;"",B39&lt;&gt;"GR"),(C79*0.4)+(B39*0.6),E79)</f>
        <v>#REF!</v>
      </c>
      <c r="G79" s="9" t="e">
        <f t="shared" si="5"/>
        <v>#REF!</v>
      </c>
      <c r="H79" s="9" t="e">
        <f t="shared" si="6"/>
        <v>#REF!</v>
      </c>
      <c r="I79" s="9" t="e">
        <f t="shared" si="7"/>
        <v>#REF!</v>
      </c>
      <c r="J79" s="9" t="e">
        <f>IF(I79&lt;&gt;"",IF(_xlfn.RANK.EQ(I79,$I$2:$I$326,0)&lt;=ROUND(COUNTIFS($E$2:$E$326,"&gt;=50",$D$2:$D$326,"&gt;=55")/100*#REF!,0),"",E79),"")</f>
        <v>#REF!</v>
      </c>
      <c r="K79" s="9" t="e">
        <f>IF(J79&lt;&gt;"",IF(_xlfn.RANK.EQ(J79,$J$2:$J$326,0)&lt;=ROUND(COUNTIFS($E$2:$E$326,"&gt;=50",$D$2:$D$326,"&gt;=55")/100*#REF!,0),"",E79),"")</f>
        <v>#REF!</v>
      </c>
      <c r="L79" s="9" t="e">
        <f>IF(K79&lt;&gt;"",IF(_xlfn.RANK.EQ(K79,$K$2:$K$326,0)&lt;=ROUND(COUNTIFS($E$2:$E$326,"&gt;=50",$D$2:$D$326,"&gt;=55")/100*#REF!,0),"",E79),"")</f>
        <v>#REF!</v>
      </c>
      <c r="M79" s="9" t="e">
        <f>IF(L79&lt;&gt;"",IF(_xlfn.RANK.EQ(L79,$L$2:$L$326,0)&lt;=ROUND(COUNTIFS($E$2:$E$326,"&gt;=50",$D$2:$D$326,"&gt;=55")/100*#REF!,0),"",E79),"")</f>
        <v>#REF!</v>
      </c>
      <c r="N79" s="9" t="e">
        <f>IF(M79&lt;&gt;"",IF(_xlfn.RANK.EQ(M79,$M$2:$M$326,0)&lt;=ROUND(COUNTIFS($E$2:$E$326,"&gt;=50",$D$2:$D$326,"&gt;=55")/100*#REF!,0),"",E79),"")</f>
        <v>#REF!</v>
      </c>
      <c r="O79" s="9" t="e">
        <f>IF(N79&lt;&gt;"",IF(_xlfn.RANK.EQ(N79,$N$2:$N$326,0)&lt;=ROUND(COUNTIFS($E$2:$E$326,"&gt;=50",$D$2:$D$326,"&gt;=55")/100*#REF!,0),"",E79),"")</f>
        <v>#REF!</v>
      </c>
      <c r="P79" s="9" t="str" cm="1">
        <f t="array" ref="P79">IF(A39&lt;&gt;"",IF(_xlfn.BITOR(B39&lt;&gt;"GR",B39&lt;&gt;""),IF(AND(H79&gt;=50,B39&gt;=55),_xlfn.RANK.EQ(H79,$H$2:$H$1000,0),_xlfn.IFS(#REF!="FD",999,#REF!="FF",1000)),IF(AND(H79&gt;=50,D79&gt;=55),_xlfn.RANK.EQ(H79,$H$2:$H$326,0),_xlfn.IFS(#REF!="FD",999,#REF!="FF",1000))),"")</f>
        <v/>
      </c>
    </row>
    <row r="80" spans="1:16" x14ac:dyDescent="0.35">
      <c r="A80" s="29"/>
      <c r="B80" s="3"/>
      <c r="C80" s="16" t="e">
        <f>IF(_xlfn.BITOR(#REF!="GR",#REF!=""),0,#REF!)</f>
        <v>#REF!</v>
      </c>
      <c r="D80" s="16" t="e">
        <f>IF(_xlfn.BITOR(#REF!="",#REF!="GR"),0,#REF!)</f>
        <v>#REF!</v>
      </c>
      <c r="E80" s="9" t="e">
        <f t="shared" si="4"/>
        <v>#REF!</v>
      </c>
      <c r="F80" s="9" t="e">
        <f>IF(AND(B40&lt;&gt;"",B40&lt;&gt;"GR"),(C80*0.4)+(B40*0.6),E80)</f>
        <v>#REF!</v>
      </c>
      <c r="G80" s="9" t="e">
        <f t="shared" si="5"/>
        <v>#REF!</v>
      </c>
      <c r="H80" s="9" t="e">
        <f t="shared" si="6"/>
        <v>#REF!</v>
      </c>
      <c r="I80" s="9" t="e">
        <f t="shared" si="7"/>
        <v>#REF!</v>
      </c>
      <c r="J80" s="9" t="e">
        <f>IF(I80&lt;&gt;"",IF(_xlfn.RANK.EQ(I80,$I$2:$I$326,0)&lt;=ROUND(COUNTIFS($E$2:$E$326,"&gt;=50",$D$2:$D$326,"&gt;=55")/100*#REF!,0),"",E80),"")</f>
        <v>#REF!</v>
      </c>
      <c r="K80" s="9" t="e">
        <f>IF(J80&lt;&gt;"",IF(_xlfn.RANK.EQ(J80,$J$2:$J$326,0)&lt;=ROUND(COUNTIFS($E$2:$E$326,"&gt;=50",$D$2:$D$326,"&gt;=55")/100*#REF!,0),"",E80),"")</f>
        <v>#REF!</v>
      </c>
      <c r="L80" s="9" t="e">
        <f>IF(K80&lt;&gt;"",IF(_xlfn.RANK.EQ(K80,$K$2:$K$326,0)&lt;=ROUND(COUNTIFS($E$2:$E$326,"&gt;=50",$D$2:$D$326,"&gt;=55")/100*#REF!,0),"",E80),"")</f>
        <v>#REF!</v>
      </c>
      <c r="M80" s="9" t="e">
        <f>IF(L80&lt;&gt;"",IF(_xlfn.RANK.EQ(L80,$L$2:$L$326,0)&lt;=ROUND(COUNTIFS($E$2:$E$326,"&gt;=50",$D$2:$D$326,"&gt;=55")/100*#REF!,0),"",E80),"")</f>
        <v>#REF!</v>
      </c>
      <c r="N80" s="9" t="e">
        <f>IF(M80&lt;&gt;"",IF(_xlfn.RANK.EQ(M80,$M$2:$M$326,0)&lt;=ROUND(COUNTIFS($E$2:$E$326,"&gt;=50",$D$2:$D$326,"&gt;=55")/100*#REF!,0),"",E80),"")</f>
        <v>#REF!</v>
      </c>
      <c r="O80" s="9" t="e">
        <f>IF(N80&lt;&gt;"",IF(_xlfn.RANK.EQ(N80,$N$2:$N$326,0)&lt;=ROUND(COUNTIFS($E$2:$E$326,"&gt;=50",$D$2:$D$326,"&gt;=55")/100*#REF!,0),"",E80),"")</f>
        <v>#REF!</v>
      </c>
      <c r="P80" s="9" t="str" cm="1">
        <f t="array" ref="P80">IF(A40&lt;&gt;"",IF(_xlfn.BITOR(B40&lt;&gt;"GR",B40&lt;&gt;""),IF(AND(H80&gt;=50,B40&gt;=55),_xlfn.RANK.EQ(H80,$H$2:$H$1000,0),_xlfn.IFS(#REF!="FD",999,#REF!="FF",1000)),IF(AND(H80&gt;=50,D80&gt;=55),_xlfn.RANK.EQ(H80,$H$2:$H$326,0),_xlfn.IFS(#REF!="FD",999,#REF!="FF",1000))),"")</f>
        <v/>
      </c>
    </row>
    <row r="81" spans="1:16" x14ac:dyDescent="0.35">
      <c r="A81" s="29"/>
      <c r="B81" s="3"/>
      <c r="C81" s="16" t="e">
        <f>IF(_xlfn.BITOR(#REF!="GR",#REF!=""),0,#REF!)</f>
        <v>#REF!</v>
      </c>
      <c r="D81" s="16" t="e">
        <f>IF(_xlfn.BITOR(#REF!="",#REF!="GR"),0,#REF!)</f>
        <v>#REF!</v>
      </c>
      <c r="E81" s="9" t="e">
        <f t="shared" si="4"/>
        <v>#REF!</v>
      </c>
      <c r="F81" s="9" t="e">
        <f>IF(AND(B41&lt;&gt;"",B41&lt;&gt;"GR"),(C81*0.4)+(B41*0.6),E81)</f>
        <v>#REF!</v>
      </c>
      <c r="G81" s="9" t="e">
        <f t="shared" si="5"/>
        <v>#REF!</v>
      </c>
      <c r="H81" s="9" t="e">
        <f t="shared" si="6"/>
        <v>#REF!</v>
      </c>
      <c r="I81" s="9" t="e">
        <f t="shared" si="7"/>
        <v>#REF!</v>
      </c>
      <c r="J81" s="9" t="e">
        <f>IF(I81&lt;&gt;"",IF(_xlfn.RANK.EQ(I81,$I$2:$I$326,0)&lt;=ROUND(COUNTIFS($E$2:$E$326,"&gt;=50",$D$2:$D$326,"&gt;=55")/100*#REF!,0),"",E81),"")</f>
        <v>#REF!</v>
      </c>
      <c r="K81" s="9" t="e">
        <f>IF(J81&lt;&gt;"",IF(_xlfn.RANK.EQ(J81,$J$2:$J$326,0)&lt;=ROUND(COUNTIFS($E$2:$E$326,"&gt;=50",$D$2:$D$326,"&gt;=55")/100*#REF!,0),"",E81),"")</f>
        <v>#REF!</v>
      </c>
      <c r="L81" s="9" t="e">
        <f>IF(K81&lt;&gt;"",IF(_xlfn.RANK.EQ(K81,$K$2:$K$326,0)&lt;=ROUND(COUNTIFS($E$2:$E$326,"&gt;=50",$D$2:$D$326,"&gt;=55")/100*#REF!,0),"",E81),"")</f>
        <v>#REF!</v>
      </c>
      <c r="M81" s="9" t="e">
        <f>IF(L81&lt;&gt;"",IF(_xlfn.RANK.EQ(L81,$L$2:$L$326,0)&lt;=ROUND(COUNTIFS($E$2:$E$326,"&gt;=50",$D$2:$D$326,"&gt;=55")/100*#REF!,0),"",E81),"")</f>
        <v>#REF!</v>
      </c>
      <c r="N81" s="9" t="e">
        <f>IF(M81&lt;&gt;"",IF(_xlfn.RANK.EQ(M81,$M$2:$M$326,0)&lt;=ROUND(COUNTIFS($E$2:$E$326,"&gt;=50",$D$2:$D$326,"&gt;=55")/100*#REF!,0),"",E81),"")</f>
        <v>#REF!</v>
      </c>
      <c r="O81" s="9" t="e">
        <f>IF(N81&lt;&gt;"",IF(_xlfn.RANK.EQ(N81,$N$2:$N$326,0)&lt;=ROUND(COUNTIFS($E$2:$E$326,"&gt;=50",$D$2:$D$326,"&gt;=55")/100*#REF!,0),"",E81),"")</f>
        <v>#REF!</v>
      </c>
      <c r="P81" s="9" t="str" cm="1">
        <f t="array" ref="P81">IF(A41&lt;&gt;"",IF(_xlfn.BITOR(B41&lt;&gt;"GR",B41&lt;&gt;""),IF(AND(H81&gt;=50,B41&gt;=55),_xlfn.RANK.EQ(H81,$H$2:$H$1000,0),_xlfn.IFS(#REF!="FD",999,#REF!="FF",1000)),IF(AND(H81&gt;=50,D81&gt;=55),_xlfn.RANK.EQ(H81,$H$2:$H$326,0),_xlfn.IFS(#REF!="FD",999,#REF!="FF",1000))),"")</f>
        <v/>
      </c>
    </row>
    <row r="82" spans="1:16" x14ac:dyDescent="0.35">
      <c r="A82" s="29"/>
      <c r="B82" s="3"/>
      <c r="C82" s="16" t="e">
        <f>IF(_xlfn.BITOR(#REF!="GR",#REF!=""),0,#REF!)</f>
        <v>#REF!</v>
      </c>
      <c r="D82" s="16" t="e">
        <f>IF(_xlfn.BITOR(#REF!="",#REF!="GR"),0,#REF!)</f>
        <v>#REF!</v>
      </c>
      <c r="E82" s="9" t="e">
        <f t="shared" si="4"/>
        <v>#REF!</v>
      </c>
      <c r="F82" s="9" t="e">
        <f>IF(AND(B42&lt;&gt;"",B42&lt;&gt;"GR"),(C82*0.4)+(B42*0.6),E82)</f>
        <v>#REF!</v>
      </c>
      <c r="G82" s="9" t="e">
        <f t="shared" si="5"/>
        <v>#REF!</v>
      </c>
      <c r="H82" s="9" t="e">
        <f t="shared" si="6"/>
        <v>#REF!</v>
      </c>
      <c r="I82" s="9" t="e">
        <f t="shared" si="7"/>
        <v>#REF!</v>
      </c>
      <c r="J82" s="9" t="e">
        <f>IF(I82&lt;&gt;"",IF(_xlfn.RANK.EQ(I82,$I$2:$I$326,0)&lt;=ROUND(COUNTIFS($E$2:$E$326,"&gt;=50",$D$2:$D$326,"&gt;=55")/100*#REF!,0),"",E82),"")</f>
        <v>#REF!</v>
      </c>
      <c r="K82" s="9" t="e">
        <f>IF(J82&lt;&gt;"",IF(_xlfn.RANK.EQ(J82,$J$2:$J$326,0)&lt;=ROUND(COUNTIFS($E$2:$E$326,"&gt;=50",$D$2:$D$326,"&gt;=55")/100*#REF!,0),"",E82),"")</f>
        <v>#REF!</v>
      </c>
      <c r="L82" s="9" t="e">
        <f>IF(K82&lt;&gt;"",IF(_xlfn.RANK.EQ(K82,$K$2:$K$326,0)&lt;=ROUND(COUNTIFS($E$2:$E$326,"&gt;=50",$D$2:$D$326,"&gt;=55")/100*#REF!,0),"",E82),"")</f>
        <v>#REF!</v>
      </c>
      <c r="M82" s="9" t="e">
        <f>IF(L82&lt;&gt;"",IF(_xlfn.RANK.EQ(L82,$L$2:$L$326,0)&lt;=ROUND(COUNTIFS($E$2:$E$326,"&gt;=50",$D$2:$D$326,"&gt;=55")/100*#REF!,0),"",E82),"")</f>
        <v>#REF!</v>
      </c>
      <c r="N82" s="9" t="e">
        <f>IF(M82&lt;&gt;"",IF(_xlfn.RANK.EQ(M82,$M$2:$M$326,0)&lt;=ROUND(COUNTIFS($E$2:$E$326,"&gt;=50",$D$2:$D$326,"&gt;=55")/100*#REF!,0),"",E82),"")</f>
        <v>#REF!</v>
      </c>
      <c r="O82" s="9" t="e">
        <f>IF(N82&lt;&gt;"",IF(_xlfn.RANK.EQ(N82,$N$2:$N$326,0)&lt;=ROUND(COUNTIFS($E$2:$E$326,"&gt;=50",$D$2:$D$326,"&gt;=55")/100*#REF!,0),"",E82),"")</f>
        <v>#REF!</v>
      </c>
      <c r="P82" s="9" t="str" cm="1">
        <f t="array" ref="P82">IF(A42&lt;&gt;"",IF(_xlfn.BITOR(B42&lt;&gt;"GR",B42&lt;&gt;""),IF(AND(H82&gt;=50,B42&gt;=55),_xlfn.RANK.EQ(H82,$H$2:$H$1000,0),_xlfn.IFS(#REF!="FD",999,#REF!="FF",1000)),IF(AND(H82&gt;=50,D82&gt;=55),_xlfn.RANK.EQ(H82,$H$2:$H$326,0),_xlfn.IFS(#REF!="FD",999,#REF!="FF",1000))),"")</f>
        <v/>
      </c>
    </row>
    <row r="83" spans="1:16" x14ac:dyDescent="0.35">
      <c r="A83" s="29"/>
      <c r="B83" s="3"/>
      <c r="C83" s="16" t="e">
        <f>IF(_xlfn.BITOR(#REF!="GR",#REF!=""),0,#REF!)</f>
        <v>#REF!</v>
      </c>
      <c r="D83" s="16" t="e">
        <f>IF(_xlfn.BITOR(#REF!="",#REF!="GR"),0,#REF!)</f>
        <v>#REF!</v>
      </c>
      <c r="E83" s="9" t="e">
        <f t="shared" si="4"/>
        <v>#REF!</v>
      </c>
      <c r="F83" s="9" t="e">
        <f>IF(AND(B43&lt;&gt;"",B43&lt;&gt;"GR"),(C83*0.4)+(B43*0.6),E83)</f>
        <v>#REF!</v>
      </c>
      <c r="G83" s="9" t="e">
        <f t="shared" si="5"/>
        <v>#REF!</v>
      </c>
      <c r="H83" s="9" t="e">
        <f t="shared" si="6"/>
        <v>#REF!</v>
      </c>
      <c r="I83" s="9" t="e">
        <f t="shared" si="7"/>
        <v>#REF!</v>
      </c>
      <c r="J83" s="9" t="e">
        <f>IF(I83&lt;&gt;"",IF(_xlfn.RANK.EQ(I83,$I$2:$I$326,0)&lt;=ROUND(COUNTIFS($E$2:$E$326,"&gt;=50",$D$2:$D$326,"&gt;=55")/100*#REF!,0),"",E83),"")</f>
        <v>#REF!</v>
      </c>
      <c r="K83" s="9" t="e">
        <f>IF(J83&lt;&gt;"",IF(_xlfn.RANK.EQ(J83,$J$2:$J$326,0)&lt;=ROUND(COUNTIFS($E$2:$E$326,"&gt;=50",$D$2:$D$326,"&gt;=55")/100*#REF!,0),"",E83),"")</f>
        <v>#REF!</v>
      </c>
      <c r="L83" s="9" t="e">
        <f>IF(K83&lt;&gt;"",IF(_xlfn.RANK.EQ(K83,$K$2:$K$326,0)&lt;=ROUND(COUNTIFS($E$2:$E$326,"&gt;=50",$D$2:$D$326,"&gt;=55")/100*#REF!,0),"",E83),"")</f>
        <v>#REF!</v>
      </c>
      <c r="M83" s="9" t="e">
        <f>IF(L83&lt;&gt;"",IF(_xlfn.RANK.EQ(L83,$L$2:$L$326,0)&lt;=ROUND(COUNTIFS($E$2:$E$326,"&gt;=50",$D$2:$D$326,"&gt;=55")/100*#REF!,0),"",E83),"")</f>
        <v>#REF!</v>
      </c>
      <c r="N83" s="9" t="e">
        <f>IF(M83&lt;&gt;"",IF(_xlfn.RANK.EQ(M83,$M$2:$M$326,0)&lt;=ROUND(COUNTIFS($E$2:$E$326,"&gt;=50",$D$2:$D$326,"&gt;=55")/100*#REF!,0),"",E83),"")</f>
        <v>#REF!</v>
      </c>
      <c r="O83" s="9" t="e">
        <f>IF(N83&lt;&gt;"",IF(_xlfn.RANK.EQ(N83,$N$2:$N$326,0)&lt;=ROUND(COUNTIFS($E$2:$E$326,"&gt;=50",$D$2:$D$326,"&gt;=55")/100*#REF!,0),"",E83),"")</f>
        <v>#REF!</v>
      </c>
      <c r="P83" s="9" t="str" cm="1">
        <f t="array" ref="P83">IF(A43&lt;&gt;"",IF(_xlfn.BITOR(B43&lt;&gt;"GR",B43&lt;&gt;""),IF(AND(H83&gt;=50,B43&gt;=55),_xlfn.RANK.EQ(H83,$H$2:$H$1000,0),_xlfn.IFS(#REF!="FD",999,#REF!="FF",1000)),IF(AND(H83&gt;=50,D83&gt;=55),_xlfn.RANK.EQ(H83,$H$2:$H$326,0),_xlfn.IFS(#REF!="FD",999,#REF!="FF",1000))),"")</f>
        <v/>
      </c>
    </row>
    <row r="84" spans="1:16" x14ac:dyDescent="0.35">
      <c r="A84" s="29"/>
      <c r="B84" s="3"/>
      <c r="C84" s="16" t="e">
        <f>IF(_xlfn.BITOR(#REF!="GR",#REF!=""),0,#REF!)</f>
        <v>#REF!</v>
      </c>
      <c r="D84" s="16" t="e">
        <f>IF(_xlfn.BITOR(#REF!="",#REF!="GR"),0,#REF!)</f>
        <v>#REF!</v>
      </c>
      <c r="E84" s="9" t="e">
        <f t="shared" si="4"/>
        <v>#REF!</v>
      </c>
      <c r="F84" s="9" t="e">
        <f>IF(AND(B44&lt;&gt;"",B44&lt;&gt;"GR"),(C84*0.4)+(B44*0.6),E84)</f>
        <v>#REF!</v>
      </c>
      <c r="G84" s="9" t="e">
        <f t="shared" si="5"/>
        <v>#REF!</v>
      </c>
      <c r="H84" s="9" t="e">
        <f t="shared" si="6"/>
        <v>#REF!</v>
      </c>
      <c r="I84" s="9" t="e">
        <f t="shared" si="7"/>
        <v>#REF!</v>
      </c>
      <c r="J84" s="9" t="e">
        <f>IF(I84&lt;&gt;"",IF(_xlfn.RANK.EQ(I84,$I$2:$I$326,0)&lt;=ROUND(COUNTIFS($E$2:$E$326,"&gt;=50",$D$2:$D$326,"&gt;=55")/100*#REF!,0),"",E84),"")</f>
        <v>#REF!</v>
      </c>
      <c r="K84" s="9" t="e">
        <f>IF(J84&lt;&gt;"",IF(_xlfn.RANK.EQ(J84,$J$2:$J$326,0)&lt;=ROUND(COUNTIFS($E$2:$E$326,"&gt;=50",$D$2:$D$326,"&gt;=55")/100*#REF!,0),"",E84),"")</f>
        <v>#REF!</v>
      </c>
      <c r="L84" s="9" t="e">
        <f>IF(K84&lt;&gt;"",IF(_xlfn.RANK.EQ(K84,$K$2:$K$326,0)&lt;=ROUND(COUNTIFS($E$2:$E$326,"&gt;=50",$D$2:$D$326,"&gt;=55")/100*#REF!,0),"",E84),"")</f>
        <v>#REF!</v>
      </c>
      <c r="M84" s="9" t="e">
        <f>IF(L84&lt;&gt;"",IF(_xlfn.RANK.EQ(L84,$L$2:$L$326,0)&lt;=ROUND(COUNTIFS($E$2:$E$326,"&gt;=50",$D$2:$D$326,"&gt;=55")/100*#REF!,0),"",E84),"")</f>
        <v>#REF!</v>
      </c>
      <c r="N84" s="9" t="e">
        <f>IF(M84&lt;&gt;"",IF(_xlfn.RANK.EQ(M84,$M$2:$M$326,0)&lt;=ROUND(COUNTIFS($E$2:$E$326,"&gt;=50",$D$2:$D$326,"&gt;=55")/100*#REF!,0),"",E84),"")</f>
        <v>#REF!</v>
      </c>
      <c r="O84" s="9" t="e">
        <f>IF(N84&lt;&gt;"",IF(_xlfn.RANK.EQ(N84,$N$2:$N$326,0)&lt;=ROUND(COUNTIFS($E$2:$E$326,"&gt;=50",$D$2:$D$326,"&gt;=55")/100*#REF!,0),"",E84),"")</f>
        <v>#REF!</v>
      </c>
      <c r="P84" s="9" t="str" cm="1">
        <f t="array" ref="P84">IF(A44&lt;&gt;"",IF(_xlfn.BITOR(B44&lt;&gt;"GR",B44&lt;&gt;""),IF(AND(H84&gt;=50,B44&gt;=55),_xlfn.RANK.EQ(H84,$H$2:$H$1000,0),_xlfn.IFS(#REF!="FD",999,#REF!="FF",1000)),IF(AND(H84&gt;=50,D84&gt;=55),_xlfn.RANK.EQ(H84,$H$2:$H$326,0),_xlfn.IFS(#REF!="FD",999,#REF!="FF",1000))),"")</f>
        <v/>
      </c>
    </row>
    <row r="85" spans="1:16" x14ac:dyDescent="0.35">
      <c r="A85" s="29"/>
      <c r="B85" s="3"/>
      <c r="C85" s="16" t="e">
        <f>IF(_xlfn.BITOR(#REF!="GR",#REF!=""),0,#REF!)</f>
        <v>#REF!</v>
      </c>
      <c r="D85" s="16" t="e">
        <f>IF(_xlfn.BITOR(#REF!="",#REF!="GR"),0,#REF!)</f>
        <v>#REF!</v>
      </c>
      <c r="E85" s="9" t="e">
        <f t="shared" si="4"/>
        <v>#REF!</v>
      </c>
      <c r="F85" s="9" t="e">
        <f>IF(AND(B45&lt;&gt;"",B45&lt;&gt;"GR"),(C85*0.4)+(B45*0.6),E85)</f>
        <v>#REF!</v>
      </c>
      <c r="G85" s="9" t="e">
        <f t="shared" si="5"/>
        <v>#REF!</v>
      </c>
      <c r="H85" s="9" t="e">
        <f t="shared" si="6"/>
        <v>#REF!</v>
      </c>
      <c r="I85" s="9" t="e">
        <f t="shared" si="7"/>
        <v>#REF!</v>
      </c>
      <c r="J85" s="9" t="e">
        <f>IF(I85&lt;&gt;"",IF(_xlfn.RANK.EQ(I85,$I$2:$I$326,0)&lt;=ROUND(COUNTIFS($E$2:$E$326,"&gt;=50",$D$2:$D$326,"&gt;=55")/100*#REF!,0),"",E85),"")</f>
        <v>#REF!</v>
      </c>
      <c r="K85" s="9" t="e">
        <f>IF(J85&lt;&gt;"",IF(_xlfn.RANK.EQ(J85,$J$2:$J$326,0)&lt;=ROUND(COUNTIFS($E$2:$E$326,"&gt;=50",$D$2:$D$326,"&gt;=55")/100*#REF!,0),"",E85),"")</f>
        <v>#REF!</v>
      </c>
      <c r="L85" s="9" t="e">
        <f>IF(K85&lt;&gt;"",IF(_xlfn.RANK.EQ(K85,$K$2:$K$326,0)&lt;=ROUND(COUNTIFS($E$2:$E$326,"&gt;=50",$D$2:$D$326,"&gt;=55")/100*#REF!,0),"",E85),"")</f>
        <v>#REF!</v>
      </c>
      <c r="M85" s="9" t="e">
        <f>IF(L85&lt;&gt;"",IF(_xlfn.RANK.EQ(L85,$L$2:$L$326,0)&lt;=ROUND(COUNTIFS($E$2:$E$326,"&gt;=50",$D$2:$D$326,"&gt;=55")/100*#REF!,0),"",E85),"")</f>
        <v>#REF!</v>
      </c>
      <c r="N85" s="9" t="e">
        <f>IF(M85&lt;&gt;"",IF(_xlfn.RANK.EQ(M85,$M$2:$M$326,0)&lt;=ROUND(COUNTIFS($E$2:$E$326,"&gt;=50",$D$2:$D$326,"&gt;=55")/100*#REF!,0),"",E85),"")</f>
        <v>#REF!</v>
      </c>
      <c r="O85" s="9" t="e">
        <f>IF(N85&lt;&gt;"",IF(_xlfn.RANK.EQ(N85,$N$2:$N$326,0)&lt;=ROUND(COUNTIFS($E$2:$E$326,"&gt;=50",$D$2:$D$326,"&gt;=55")/100*#REF!,0),"",E85),"")</f>
        <v>#REF!</v>
      </c>
      <c r="P85" s="9" t="str" cm="1">
        <f t="array" ref="P85">IF(A45&lt;&gt;"",IF(_xlfn.BITOR(B45&lt;&gt;"GR",B45&lt;&gt;""),IF(AND(H85&gt;=50,B45&gt;=55),_xlfn.RANK.EQ(H85,$H$2:$H$1000,0),_xlfn.IFS(#REF!="FD",999,#REF!="FF",1000)),IF(AND(H85&gt;=50,D85&gt;=55),_xlfn.RANK.EQ(H85,$H$2:$H$326,0),_xlfn.IFS(#REF!="FD",999,#REF!="FF",1000))),"")</f>
        <v/>
      </c>
    </row>
    <row r="86" spans="1:16" x14ac:dyDescent="0.35">
      <c r="A86" s="29"/>
      <c r="B86" s="3"/>
      <c r="C86" s="16" t="e">
        <f>IF(_xlfn.BITOR(#REF!="GR",#REF!=""),0,#REF!)</f>
        <v>#REF!</v>
      </c>
      <c r="D86" s="16" t="e">
        <f>IF(_xlfn.BITOR(#REF!="",#REF!="GR"),0,#REF!)</f>
        <v>#REF!</v>
      </c>
      <c r="E86" s="9" t="e">
        <f t="shared" si="4"/>
        <v>#REF!</v>
      </c>
      <c r="F86" s="9" t="e">
        <f>IF(AND(B46&lt;&gt;"",B46&lt;&gt;"GR"),(C86*0.4)+(B46*0.6),E86)</f>
        <v>#REF!</v>
      </c>
      <c r="G86" s="9" t="e">
        <f t="shared" si="5"/>
        <v>#REF!</v>
      </c>
      <c r="H86" s="9" t="e">
        <f t="shared" si="6"/>
        <v>#REF!</v>
      </c>
      <c r="I86" s="9" t="e">
        <f t="shared" si="7"/>
        <v>#REF!</v>
      </c>
      <c r="J86" s="9" t="e">
        <f>IF(I86&lt;&gt;"",IF(_xlfn.RANK.EQ(I86,$I$2:$I$326,0)&lt;=ROUND(COUNTIFS($E$2:$E$326,"&gt;=50",$D$2:$D$326,"&gt;=55")/100*#REF!,0),"",E86),"")</f>
        <v>#REF!</v>
      </c>
      <c r="K86" s="9" t="e">
        <f>IF(J86&lt;&gt;"",IF(_xlfn.RANK.EQ(J86,$J$2:$J$326,0)&lt;=ROUND(COUNTIFS($E$2:$E$326,"&gt;=50",$D$2:$D$326,"&gt;=55")/100*#REF!,0),"",E86),"")</f>
        <v>#REF!</v>
      </c>
      <c r="L86" s="9" t="e">
        <f>IF(K86&lt;&gt;"",IF(_xlfn.RANK.EQ(K86,$K$2:$K$326,0)&lt;=ROUND(COUNTIFS($E$2:$E$326,"&gt;=50",$D$2:$D$326,"&gt;=55")/100*#REF!,0),"",E86),"")</f>
        <v>#REF!</v>
      </c>
      <c r="M86" s="9" t="e">
        <f>IF(L86&lt;&gt;"",IF(_xlfn.RANK.EQ(L86,$L$2:$L$326,0)&lt;=ROUND(COUNTIFS($E$2:$E$326,"&gt;=50",$D$2:$D$326,"&gt;=55")/100*#REF!,0),"",E86),"")</f>
        <v>#REF!</v>
      </c>
      <c r="N86" s="9" t="e">
        <f>IF(M86&lt;&gt;"",IF(_xlfn.RANK.EQ(M86,$M$2:$M$326,0)&lt;=ROUND(COUNTIFS($E$2:$E$326,"&gt;=50",$D$2:$D$326,"&gt;=55")/100*#REF!,0),"",E86),"")</f>
        <v>#REF!</v>
      </c>
      <c r="O86" s="9" t="e">
        <f>IF(N86&lt;&gt;"",IF(_xlfn.RANK.EQ(N86,$N$2:$N$326,0)&lt;=ROUND(COUNTIFS($E$2:$E$326,"&gt;=50",$D$2:$D$326,"&gt;=55")/100*#REF!,0),"",E86),"")</f>
        <v>#REF!</v>
      </c>
      <c r="P86" s="9" t="str" cm="1">
        <f t="array" ref="P86">IF(A46&lt;&gt;"",IF(_xlfn.BITOR(B46&lt;&gt;"GR",B46&lt;&gt;""),IF(AND(H86&gt;=50,B46&gt;=55),_xlfn.RANK.EQ(H86,$H$2:$H$1000,0),_xlfn.IFS(#REF!="FD",999,#REF!="FF",1000)),IF(AND(H86&gt;=50,D86&gt;=55),_xlfn.RANK.EQ(H86,$H$2:$H$326,0),_xlfn.IFS(#REF!="FD",999,#REF!="FF",1000))),"")</f>
        <v/>
      </c>
    </row>
    <row r="87" spans="1:16" x14ac:dyDescent="0.35">
      <c r="A87" s="29"/>
      <c r="B87" s="3"/>
      <c r="C87" s="16" t="e">
        <f>IF(_xlfn.BITOR(#REF!="GR",#REF!=""),0,#REF!)</f>
        <v>#REF!</v>
      </c>
      <c r="D87" s="16" t="e">
        <f>IF(_xlfn.BITOR(#REF!="",#REF!="GR"),0,#REF!)</f>
        <v>#REF!</v>
      </c>
      <c r="E87" s="9" t="e">
        <f t="shared" si="4"/>
        <v>#REF!</v>
      </c>
      <c r="F87" s="9" t="e">
        <f>IF(AND(B47&lt;&gt;"",B47&lt;&gt;"GR"),(C87*0.4)+(B47*0.6),E87)</f>
        <v>#REF!</v>
      </c>
      <c r="G87" s="9" t="e">
        <f t="shared" si="5"/>
        <v>#REF!</v>
      </c>
      <c r="H87" s="9" t="e">
        <f t="shared" si="6"/>
        <v>#REF!</v>
      </c>
      <c r="I87" s="9" t="e">
        <f t="shared" si="7"/>
        <v>#REF!</v>
      </c>
      <c r="J87" s="9" t="e">
        <f>IF(I87&lt;&gt;"",IF(_xlfn.RANK.EQ(I87,$I$2:$I$326,0)&lt;=ROUND(COUNTIFS($E$2:$E$326,"&gt;=50",$D$2:$D$326,"&gt;=55")/100*#REF!,0),"",E87),"")</f>
        <v>#REF!</v>
      </c>
      <c r="K87" s="9" t="e">
        <f>IF(J87&lt;&gt;"",IF(_xlfn.RANK.EQ(J87,$J$2:$J$326,0)&lt;=ROUND(COUNTIFS($E$2:$E$326,"&gt;=50",$D$2:$D$326,"&gt;=55")/100*#REF!,0),"",E87),"")</f>
        <v>#REF!</v>
      </c>
      <c r="L87" s="9" t="e">
        <f>IF(K87&lt;&gt;"",IF(_xlfn.RANK.EQ(K87,$K$2:$K$326,0)&lt;=ROUND(COUNTIFS($E$2:$E$326,"&gt;=50",$D$2:$D$326,"&gt;=55")/100*#REF!,0),"",E87),"")</f>
        <v>#REF!</v>
      </c>
      <c r="M87" s="9" t="e">
        <f>IF(L87&lt;&gt;"",IF(_xlfn.RANK.EQ(L87,$L$2:$L$326,0)&lt;=ROUND(COUNTIFS($E$2:$E$326,"&gt;=50",$D$2:$D$326,"&gt;=55")/100*#REF!,0),"",E87),"")</f>
        <v>#REF!</v>
      </c>
      <c r="N87" s="9" t="e">
        <f>IF(M87&lt;&gt;"",IF(_xlfn.RANK.EQ(M87,$M$2:$M$326,0)&lt;=ROUND(COUNTIFS($E$2:$E$326,"&gt;=50",$D$2:$D$326,"&gt;=55")/100*#REF!,0),"",E87),"")</f>
        <v>#REF!</v>
      </c>
      <c r="O87" s="9" t="e">
        <f>IF(N87&lt;&gt;"",IF(_xlfn.RANK.EQ(N87,$N$2:$N$326,0)&lt;=ROUND(COUNTIFS($E$2:$E$326,"&gt;=50",$D$2:$D$326,"&gt;=55")/100*#REF!,0),"",E87),"")</f>
        <v>#REF!</v>
      </c>
      <c r="P87" s="9" t="str" cm="1">
        <f t="array" ref="P87">IF(A47&lt;&gt;"",IF(_xlfn.BITOR(B47&lt;&gt;"GR",B47&lt;&gt;""),IF(AND(H87&gt;=50,B47&gt;=55),_xlfn.RANK.EQ(H87,$H$2:$H$1000,0),_xlfn.IFS(#REF!="FD",999,#REF!="FF",1000)),IF(AND(H87&gt;=50,D87&gt;=55),_xlfn.RANK.EQ(H87,$H$2:$H$326,0),_xlfn.IFS(#REF!="FD",999,#REF!="FF",1000))),"")</f>
        <v/>
      </c>
    </row>
    <row r="88" spans="1:16" x14ac:dyDescent="0.35">
      <c r="A88" s="29"/>
      <c r="B88" s="3"/>
      <c r="C88" s="16" t="e">
        <f>IF(_xlfn.BITOR(#REF!="GR",#REF!=""),0,#REF!)</f>
        <v>#REF!</v>
      </c>
      <c r="D88" s="16" t="e">
        <f>IF(_xlfn.BITOR(#REF!="",#REF!="GR"),0,#REF!)</f>
        <v>#REF!</v>
      </c>
      <c r="E88" s="9" t="e">
        <f t="shared" si="4"/>
        <v>#REF!</v>
      </c>
      <c r="F88" s="9" t="e">
        <f>IF(AND(B48&lt;&gt;"",B48&lt;&gt;"GR"),(C88*0.4)+(B48*0.6),E88)</f>
        <v>#REF!</v>
      </c>
      <c r="G88" s="9" t="e">
        <f t="shared" si="5"/>
        <v>#REF!</v>
      </c>
      <c r="H88" s="9" t="e">
        <f t="shared" si="6"/>
        <v>#REF!</v>
      </c>
      <c r="I88" s="9" t="e">
        <f t="shared" si="7"/>
        <v>#REF!</v>
      </c>
      <c r="J88" s="9" t="e">
        <f>IF(I88&lt;&gt;"",IF(_xlfn.RANK.EQ(I88,$I$2:$I$326,0)&lt;=ROUND(COUNTIFS($E$2:$E$326,"&gt;=50",$D$2:$D$326,"&gt;=55")/100*#REF!,0),"",E88),"")</f>
        <v>#REF!</v>
      </c>
      <c r="K88" s="9" t="e">
        <f>IF(J88&lt;&gt;"",IF(_xlfn.RANK.EQ(J88,$J$2:$J$326,0)&lt;=ROUND(COUNTIFS($E$2:$E$326,"&gt;=50",$D$2:$D$326,"&gt;=55")/100*#REF!,0),"",E88),"")</f>
        <v>#REF!</v>
      </c>
      <c r="L88" s="9" t="e">
        <f>IF(K88&lt;&gt;"",IF(_xlfn.RANK.EQ(K88,$K$2:$K$326,0)&lt;=ROUND(COUNTIFS($E$2:$E$326,"&gt;=50",$D$2:$D$326,"&gt;=55")/100*#REF!,0),"",E88),"")</f>
        <v>#REF!</v>
      </c>
      <c r="M88" s="9" t="e">
        <f>IF(L88&lt;&gt;"",IF(_xlfn.RANK.EQ(L88,$L$2:$L$326,0)&lt;=ROUND(COUNTIFS($E$2:$E$326,"&gt;=50",$D$2:$D$326,"&gt;=55")/100*#REF!,0),"",E88),"")</f>
        <v>#REF!</v>
      </c>
      <c r="N88" s="9" t="e">
        <f>IF(M88&lt;&gt;"",IF(_xlfn.RANK.EQ(M88,$M$2:$M$326,0)&lt;=ROUND(COUNTIFS($E$2:$E$326,"&gt;=50",$D$2:$D$326,"&gt;=55")/100*#REF!,0),"",E88),"")</f>
        <v>#REF!</v>
      </c>
      <c r="O88" s="9" t="e">
        <f>IF(N88&lt;&gt;"",IF(_xlfn.RANK.EQ(N88,$N$2:$N$326,0)&lt;=ROUND(COUNTIFS($E$2:$E$326,"&gt;=50",$D$2:$D$326,"&gt;=55")/100*#REF!,0),"",E88),"")</f>
        <v>#REF!</v>
      </c>
      <c r="P88" s="9" t="str" cm="1">
        <f t="array" ref="P88">IF(A48&lt;&gt;"",IF(_xlfn.BITOR(B48&lt;&gt;"GR",B48&lt;&gt;""),IF(AND(H88&gt;=50,B48&gt;=55),_xlfn.RANK.EQ(H88,$H$2:$H$1000,0),_xlfn.IFS(#REF!="FD",999,#REF!="FF",1000)),IF(AND(H88&gt;=50,D88&gt;=55),_xlfn.RANK.EQ(H88,$H$2:$H$326,0),_xlfn.IFS(#REF!="FD",999,#REF!="FF",1000))),"")</f>
        <v/>
      </c>
    </row>
    <row r="89" spans="1:16" x14ac:dyDescent="0.35">
      <c r="A89" s="29"/>
      <c r="B89" s="3"/>
      <c r="C89" s="16" t="e">
        <f>IF(_xlfn.BITOR(#REF!="GR",#REF!=""),0,#REF!)</f>
        <v>#REF!</v>
      </c>
      <c r="D89" s="16" t="e">
        <f>IF(_xlfn.BITOR(#REF!="",#REF!="GR"),0,#REF!)</f>
        <v>#REF!</v>
      </c>
      <c r="E89" s="9" t="e">
        <f t="shared" si="4"/>
        <v>#REF!</v>
      </c>
      <c r="F89" s="9" t="e">
        <f>IF(AND(B49&lt;&gt;"",B49&lt;&gt;"GR"),(C89*0.4)+(B49*0.6),E89)</f>
        <v>#REF!</v>
      </c>
      <c r="G89" s="9" t="e">
        <f t="shared" si="5"/>
        <v>#REF!</v>
      </c>
      <c r="H89" s="9" t="e">
        <f t="shared" si="6"/>
        <v>#REF!</v>
      </c>
      <c r="I89" s="9" t="e">
        <f t="shared" si="7"/>
        <v>#REF!</v>
      </c>
      <c r="J89" s="9" t="e">
        <f>IF(I89&lt;&gt;"",IF(_xlfn.RANK.EQ(I89,$I$2:$I$326,0)&lt;=ROUND(COUNTIFS($E$2:$E$326,"&gt;=50",$D$2:$D$326,"&gt;=55")/100*#REF!,0),"",E89),"")</f>
        <v>#REF!</v>
      </c>
      <c r="K89" s="9" t="e">
        <f>IF(J89&lt;&gt;"",IF(_xlfn.RANK.EQ(J89,$J$2:$J$326,0)&lt;=ROUND(COUNTIFS($E$2:$E$326,"&gt;=50",$D$2:$D$326,"&gt;=55")/100*#REF!,0),"",E89),"")</f>
        <v>#REF!</v>
      </c>
      <c r="L89" s="9" t="e">
        <f>IF(K89&lt;&gt;"",IF(_xlfn.RANK.EQ(K89,$K$2:$K$326,0)&lt;=ROUND(COUNTIFS($E$2:$E$326,"&gt;=50",$D$2:$D$326,"&gt;=55")/100*#REF!,0),"",E89),"")</f>
        <v>#REF!</v>
      </c>
      <c r="M89" s="9" t="e">
        <f>IF(L89&lt;&gt;"",IF(_xlfn.RANK.EQ(L89,$L$2:$L$326,0)&lt;=ROUND(COUNTIFS($E$2:$E$326,"&gt;=50",$D$2:$D$326,"&gt;=55")/100*#REF!,0),"",E89),"")</f>
        <v>#REF!</v>
      </c>
      <c r="N89" s="9" t="e">
        <f>IF(M89&lt;&gt;"",IF(_xlfn.RANK.EQ(M89,$M$2:$M$326,0)&lt;=ROUND(COUNTIFS($E$2:$E$326,"&gt;=50",$D$2:$D$326,"&gt;=55")/100*#REF!,0),"",E89),"")</f>
        <v>#REF!</v>
      </c>
      <c r="O89" s="9" t="e">
        <f>IF(N89&lt;&gt;"",IF(_xlfn.RANK.EQ(N89,$N$2:$N$326,0)&lt;=ROUND(COUNTIFS($E$2:$E$326,"&gt;=50",$D$2:$D$326,"&gt;=55")/100*#REF!,0),"",E89),"")</f>
        <v>#REF!</v>
      </c>
      <c r="P89" s="9" t="str" cm="1">
        <f t="array" ref="P89">IF(A49&lt;&gt;"",IF(_xlfn.BITOR(B49&lt;&gt;"GR",B49&lt;&gt;""),IF(AND(H89&gt;=50,B49&gt;=55),_xlfn.RANK.EQ(H89,$H$2:$H$1000,0),_xlfn.IFS(#REF!="FD",999,#REF!="FF",1000)),IF(AND(H89&gt;=50,D89&gt;=55),_xlfn.RANK.EQ(H89,$H$2:$H$326,0),_xlfn.IFS(#REF!="FD",999,#REF!="FF",1000))),"")</f>
        <v/>
      </c>
    </row>
    <row r="90" spans="1:16" x14ac:dyDescent="0.35">
      <c r="A90" s="29"/>
      <c r="B90" s="3"/>
      <c r="C90" s="16" t="e">
        <f>IF(_xlfn.BITOR(#REF!="GR",#REF!=""),0,#REF!)</f>
        <v>#REF!</v>
      </c>
      <c r="D90" s="16" t="e">
        <f>IF(_xlfn.BITOR(#REF!="",#REF!="GR"),0,#REF!)</f>
        <v>#REF!</v>
      </c>
      <c r="E90" s="9" t="e">
        <f t="shared" si="4"/>
        <v>#REF!</v>
      </c>
      <c r="F90" s="9" t="e">
        <f>IF(AND(B50&lt;&gt;"",B50&lt;&gt;"GR"),(C90*0.4)+(B50*0.6),E90)</f>
        <v>#REF!</v>
      </c>
      <c r="G90" s="9" t="e">
        <f t="shared" si="5"/>
        <v>#REF!</v>
      </c>
      <c r="H90" s="9" t="e">
        <f t="shared" si="6"/>
        <v>#REF!</v>
      </c>
      <c r="I90" s="9" t="e">
        <f t="shared" si="7"/>
        <v>#REF!</v>
      </c>
      <c r="J90" s="9" t="e">
        <f>IF(I90&lt;&gt;"",IF(_xlfn.RANK.EQ(I90,$I$2:$I$326,0)&lt;=ROUND(COUNTIFS($E$2:$E$326,"&gt;=50",$D$2:$D$326,"&gt;=55")/100*#REF!,0),"",E90),"")</f>
        <v>#REF!</v>
      </c>
      <c r="K90" s="9" t="e">
        <f>IF(J90&lt;&gt;"",IF(_xlfn.RANK.EQ(J90,$J$2:$J$326,0)&lt;=ROUND(COUNTIFS($E$2:$E$326,"&gt;=50",$D$2:$D$326,"&gt;=55")/100*#REF!,0),"",E90),"")</f>
        <v>#REF!</v>
      </c>
      <c r="L90" s="9" t="e">
        <f>IF(K90&lt;&gt;"",IF(_xlfn.RANK.EQ(K90,$K$2:$K$326,0)&lt;=ROUND(COUNTIFS($E$2:$E$326,"&gt;=50",$D$2:$D$326,"&gt;=55")/100*#REF!,0),"",E90),"")</f>
        <v>#REF!</v>
      </c>
      <c r="M90" s="9" t="e">
        <f>IF(L90&lt;&gt;"",IF(_xlfn.RANK.EQ(L90,$L$2:$L$326,0)&lt;=ROUND(COUNTIFS($E$2:$E$326,"&gt;=50",$D$2:$D$326,"&gt;=55")/100*#REF!,0),"",E90),"")</f>
        <v>#REF!</v>
      </c>
      <c r="N90" s="9" t="e">
        <f>IF(M90&lt;&gt;"",IF(_xlfn.RANK.EQ(M90,$M$2:$M$326,0)&lt;=ROUND(COUNTIFS($E$2:$E$326,"&gt;=50",$D$2:$D$326,"&gt;=55")/100*#REF!,0),"",E90),"")</f>
        <v>#REF!</v>
      </c>
      <c r="O90" s="9" t="e">
        <f>IF(N90&lt;&gt;"",IF(_xlfn.RANK.EQ(N90,$N$2:$N$326,0)&lt;=ROUND(COUNTIFS($E$2:$E$326,"&gt;=50",$D$2:$D$326,"&gt;=55")/100*#REF!,0),"",E90),"")</f>
        <v>#REF!</v>
      </c>
      <c r="P90" s="9" t="str" cm="1">
        <f t="array" ref="P90">IF(A50&lt;&gt;"",IF(_xlfn.BITOR(B50&lt;&gt;"GR",B50&lt;&gt;""),IF(AND(H90&gt;=50,B50&gt;=55),_xlfn.RANK.EQ(H90,$H$2:$H$1000,0),_xlfn.IFS(#REF!="FD",999,#REF!="FF",1000)),IF(AND(H90&gt;=50,D90&gt;=55),_xlfn.RANK.EQ(H90,$H$2:$H$326,0),_xlfn.IFS(#REF!="FD",999,#REF!="FF",1000))),"")</f>
        <v/>
      </c>
    </row>
    <row r="91" spans="1:16" x14ac:dyDescent="0.35">
      <c r="A91" s="29"/>
      <c r="B91" s="3"/>
      <c r="C91" s="16" t="e">
        <f>IF(_xlfn.BITOR(#REF!="GR",#REF!=""),0,#REF!)</f>
        <v>#REF!</v>
      </c>
      <c r="D91" s="16" t="e">
        <f>IF(_xlfn.BITOR(#REF!="",#REF!="GR"),0,#REF!)</f>
        <v>#REF!</v>
      </c>
      <c r="E91" s="9" t="e">
        <f t="shared" si="4"/>
        <v>#REF!</v>
      </c>
      <c r="F91" s="9" t="e">
        <f>IF(AND(B51&lt;&gt;"",B51&lt;&gt;"GR"),(C91*0.4)+(B51*0.6),E91)</f>
        <v>#REF!</v>
      </c>
      <c r="G91" s="9" t="e">
        <f t="shared" si="5"/>
        <v>#REF!</v>
      </c>
      <c r="H91" s="9" t="e">
        <f t="shared" si="6"/>
        <v>#REF!</v>
      </c>
      <c r="I91" s="9" t="e">
        <f t="shared" si="7"/>
        <v>#REF!</v>
      </c>
      <c r="J91" s="9" t="e">
        <f>IF(I91&lt;&gt;"",IF(_xlfn.RANK.EQ(I91,$I$2:$I$326,0)&lt;=ROUND(COUNTIFS($E$2:$E$326,"&gt;=50",$D$2:$D$326,"&gt;=55")/100*#REF!,0),"",E91),"")</f>
        <v>#REF!</v>
      </c>
      <c r="K91" s="9" t="e">
        <f>IF(J91&lt;&gt;"",IF(_xlfn.RANK.EQ(J91,$J$2:$J$326,0)&lt;=ROUND(COUNTIFS($E$2:$E$326,"&gt;=50",$D$2:$D$326,"&gt;=55")/100*#REF!,0),"",E91),"")</f>
        <v>#REF!</v>
      </c>
      <c r="L91" s="9" t="e">
        <f>IF(K91&lt;&gt;"",IF(_xlfn.RANK.EQ(K91,$K$2:$K$326,0)&lt;=ROUND(COUNTIFS($E$2:$E$326,"&gt;=50",$D$2:$D$326,"&gt;=55")/100*#REF!,0),"",E91),"")</f>
        <v>#REF!</v>
      </c>
      <c r="M91" s="9" t="e">
        <f>IF(L91&lt;&gt;"",IF(_xlfn.RANK.EQ(L91,$L$2:$L$326,0)&lt;=ROUND(COUNTIFS($E$2:$E$326,"&gt;=50",$D$2:$D$326,"&gt;=55")/100*#REF!,0),"",E91),"")</f>
        <v>#REF!</v>
      </c>
      <c r="N91" s="9" t="e">
        <f>IF(M91&lt;&gt;"",IF(_xlfn.RANK.EQ(M91,$M$2:$M$326,0)&lt;=ROUND(COUNTIFS($E$2:$E$326,"&gt;=50",$D$2:$D$326,"&gt;=55")/100*#REF!,0),"",E91),"")</f>
        <v>#REF!</v>
      </c>
      <c r="O91" s="9" t="e">
        <f>IF(N91&lt;&gt;"",IF(_xlfn.RANK.EQ(N91,$N$2:$N$326,0)&lt;=ROUND(COUNTIFS($E$2:$E$326,"&gt;=50",$D$2:$D$326,"&gt;=55")/100*#REF!,0),"",E91),"")</f>
        <v>#REF!</v>
      </c>
      <c r="P91" s="9" t="str" cm="1">
        <f t="array" ref="P91">IF(A51&lt;&gt;"",IF(_xlfn.BITOR(B51&lt;&gt;"GR",B51&lt;&gt;""),IF(AND(H91&gt;=50,B51&gt;=55),_xlfn.RANK.EQ(H91,$H$2:$H$1000,0),_xlfn.IFS(#REF!="FD",999,#REF!="FF",1000)),IF(AND(H91&gt;=50,D91&gt;=55),_xlfn.RANK.EQ(H91,$H$2:$H$326,0),_xlfn.IFS(#REF!="FD",999,#REF!="FF",1000))),"")</f>
        <v/>
      </c>
    </row>
    <row r="92" spans="1:16" x14ac:dyDescent="0.35">
      <c r="A92" s="29"/>
      <c r="B92" s="3"/>
      <c r="C92" s="16" t="e">
        <f>IF(_xlfn.BITOR(#REF!="GR",#REF!=""),0,#REF!)</f>
        <v>#REF!</v>
      </c>
      <c r="D92" s="16" t="e">
        <f>IF(_xlfn.BITOR(#REF!="",#REF!="GR"),0,#REF!)</f>
        <v>#REF!</v>
      </c>
      <c r="E92" s="9" t="e">
        <f t="shared" si="4"/>
        <v>#REF!</v>
      </c>
      <c r="F92" s="9" t="e">
        <f>IF(AND(B52&lt;&gt;"",B52&lt;&gt;"GR"),(C92*0.4)+(B52*0.6),E92)</f>
        <v>#REF!</v>
      </c>
      <c r="G92" s="9" t="e">
        <f t="shared" si="5"/>
        <v>#REF!</v>
      </c>
      <c r="H92" s="9" t="e">
        <f t="shared" si="6"/>
        <v>#REF!</v>
      </c>
      <c r="I92" s="9" t="e">
        <f t="shared" si="7"/>
        <v>#REF!</v>
      </c>
      <c r="J92" s="9" t="e">
        <f>IF(I92&lt;&gt;"",IF(_xlfn.RANK.EQ(I92,$I$2:$I$326,0)&lt;=ROUND(COUNTIFS($E$2:$E$326,"&gt;=50",$D$2:$D$326,"&gt;=55")/100*#REF!,0),"",E92),"")</f>
        <v>#REF!</v>
      </c>
      <c r="K92" s="9" t="e">
        <f>IF(J92&lt;&gt;"",IF(_xlfn.RANK.EQ(J92,$J$2:$J$326,0)&lt;=ROUND(COUNTIFS($E$2:$E$326,"&gt;=50",$D$2:$D$326,"&gt;=55")/100*#REF!,0),"",E92),"")</f>
        <v>#REF!</v>
      </c>
      <c r="L92" s="9" t="e">
        <f>IF(K92&lt;&gt;"",IF(_xlfn.RANK.EQ(K92,$K$2:$K$326,0)&lt;=ROUND(COUNTIFS($E$2:$E$326,"&gt;=50",$D$2:$D$326,"&gt;=55")/100*#REF!,0),"",E92),"")</f>
        <v>#REF!</v>
      </c>
      <c r="M92" s="9" t="e">
        <f>IF(L92&lt;&gt;"",IF(_xlfn.RANK.EQ(L92,$L$2:$L$326,0)&lt;=ROUND(COUNTIFS($E$2:$E$326,"&gt;=50",$D$2:$D$326,"&gt;=55")/100*#REF!,0),"",E92),"")</f>
        <v>#REF!</v>
      </c>
      <c r="N92" s="9" t="e">
        <f>IF(M92&lt;&gt;"",IF(_xlfn.RANK.EQ(M92,$M$2:$M$326,0)&lt;=ROUND(COUNTIFS($E$2:$E$326,"&gt;=50",$D$2:$D$326,"&gt;=55")/100*#REF!,0),"",E92),"")</f>
        <v>#REF!</v>
      </c>
      <c r="O92" s="9" t="e">
        <f>IF(N92&lt;&gt;"",IF(_xlfn.RANK.EQ(N92,$N$2:$N$326,0)&lt;=ROUND(COUNTIFS($E$2:$E$326,"&gt;=50",$D$2:$D$326,"&gt;=55")/100*#REF!,0),"",E92),"")</f>
        <v>#REF!</v>
      </c>
      <c r="P92" s="9" t="str" cm="1">
        <f t="array" ref="P92">IF(A52&lt;&gt;"",IF(_xlfn.BITOR(B52&lt;&gt;"GR",B52&lt;&gt;""),IF(AND(H92&gt;=50,B52&gt;=55),_xlfn.RANK.EQ(H92,$H$2:$H$1000,0),_xlfn.IFS(#REF!="FD",999,#REF!="FF",1000)),IF(AND(H92&gt;=50,D92&gt;=55),_xlfn.RANK.EQ(H92,$H$2:$H$326,0),_xlfn.IFS(#REF!="FD",999,#REF!="FF",1000))),"")</f>
        <v/>
      </c>
    </row>
    <row r="93" spans="1:16" x14ac:dyDescent="0.35">
      <c r="A93" s="29"/>
      <c r="B93" s="3"/>
      <c r="C93" s="16" t="e">
        <f>IF(_xlfn.BITOR(#REF!="GR",#REF!=""),0,#REF!)</f>
        <v>#REF!</v>
      </c>
      <c r="D93" s="16" t="e">
        <f>IF(_xlfn.BITOR(#REF!="",#REF!="GR"),0,#REF!)</f>
        <v>#REF!</v>
      </c>
      <c r="E93" s="9" t="e">
        <f t="shared" si="4"/>
        <v>#REF!</v>
      </c>
      <c r="F93" s="9" t="e">
        <f>IF(AND(B53&lt;&gt;"",B53&lt;&gt;"GR"),(C93*0.4)+(B53*0.6),E93)</f>
        <v>#REF!</v>
      </c>
      <c r="G93" s="9" t="e">
        <f t="shared" si="5"/>
        <v>#REF!</v>
      </c>
      <c r="H93" s="9" t="e">
        <f t="shared" si="6"/>
        <v>#REF!</v>
      </c>
      <c r="I93" s="9" t="e">
        <f t="shared" si="7"/>
        <v>#REF!</v>
      </c>
      <c r="J93" s="9" t="e">
        <f>IF(I93&lt;&gt;"",IF(_xlfn.RANK.EQ(I93,$I$2:$I$326,0)&lt;=ROUND(COUNTIFS($E$2:$E$326,"&gt;=50",$D$2:$D$326,"&gt;=55")/100*#REF!,0),"",E93),"")</f>
        <v>#REF!</v>
      </c>
      <c r="K93" s="9" t="e">
        <f>IF(J93&lt;&gt;"",IF(_xlfn.RANK.EQ(J93,$J$2:$J$326,0)&lt;=ROUND(COUNTIFS($E$2:$E$326,"&gt;=50",$D$2:$D$326,"&gt;=55")/100*#REF!,0),"",E93),"")</f>
        <v>#REF!</v>
      </c>
      <c r="L93" s="9" t="e">
        <f>IF(K93&lt;&gt;"",IF(_xlfn.RANK.EQ(K93,$K$2:$K$326,0)&lt;=ROUND(COUNTIFS($E$2:$E$326,"&gt;=50",$D$2:$D$326,"&gt;=55")/100*#REF!,0),"",E93),"")</f>
        <v>#REF!</v>
      </c>
      <c r="M93" s="9" t="e">
        <f>IF(L93&lt;&gt;"",IF(_xlfn.RANK.EQ(L93,$L$2:$L$326,0)&lt;=ROUND(COUNTIFS($E$2:$E$326,"&gt;=50",$D$2:$D$326,"&gt;=55")/100*#REF!,0),"",E93),"")</f>
        <v>#REF!</v>
      </c>
      <c r="N93" s="9" t="e">
        <f>IF(M93&lt;&gt;"",IF(_xlfn.RANK.EQ(M93,$M$2:$M$326,0)&lt;=ROUND(COUNTIFS($E$2:$E$326,"&gt;=50",$D$2:$D$326,"&gt;=55")/100*#REF!,0),"",E93),"")</f>
        <v>#REF!</v>
      </c>
      <c r="O93" s="9" t="e">
        <f>IF(N93&lt;&gt;"",IF(_xlfn.RANK.EQ(N93,$N$2:$N$326,0)&lt;=ROUND(COUNTIFS($E$2:$E$326,"&gt;=50",$D$2:$D$326,"&gt;=55")/100*#REF!,0),"",E93),"")</f>
        <v>#REF!</v>
      </c>
      <c r="P93" s="9" t="str" cm="1">
        <f t="array" ref="P93">IF(A53&lt;&gt;"",IF(_xlfn.BITOR(B53&lt;&gt;"GR",B53&lt;&gt;""),IF(AND(H93&gt;=50,B53&gt;=55),_xlfn.RANK.EQ(H93,$H$2:$H$1000,0),_xlfn.IFS(#REF!="FD",999,#REF!="FF",1000)),IF(AND(H93&gt;=50,D93&gt;=55),_xlfn.RANK.EQ(H93,$H$2:$H$326,0),_xlfn.IFS(#REF!="FD",999,#REF!="FF",1000))),"")</f>
        <v/>
      </c>
    </row>
    <row r="94" spans="1:16" x14ac:dyDescent="0.35">
      <c r="A94" s="29"/>
      <c r="B94" s="3"/>
      <c r="C94" s="16" t="e">
        <f>IF(_xlfn.BITOR(#REF!="GR",#REF!=""),0,#REF!)</f>
        <v>#REF!</v>
      </c>
      <c r="D94" s="16" t="e">
        <f>IF(_xlfn.BITOR(#REF!="",#REF!="GR"),0,#REF!)</f>
        <v>#REF!</v>
      </c>
      <c r="E94" s="28" t="e">
        <f t="shared" si="4"/>
        <v>#REF!</v>
      </c>
      <c r="F94" s="9" t="e">
        <f>IF(AND(B54&lt;&gt;"",B54&lt;&gt;"GR"),(C94*0.4)+(B54*0.6),E94)</f>
        <v>#REF!</v>
      </c>
      <c r="G94" s="9" t="e">
        <f t="shared" si="5"/>
        <v>#REF!</v>
      </c>
      <c r="H94" s="9" t="e">
        <f t="shared" si="6"/>
        <v>#REF!</v>
      </c>
      <c r="I94" s="9" t="e">
        <f t="shared" si="7"/>
        <v>#REF!</v>
      </c>
      <c r="J94" s="9" t="e">
        <f>IF(I94&lt;&gt;"",IF(_xlfn.RANK.EQ(I94,$I$2:$I$326,0)&lt;=ROUND(COUNTIFS($E$2:$E$326,"&gt;=50",$D$2:$D$326,"&gt;=55")/100*#REF!,0),"",E94),"")</f>
        <v>#REF!</v>
      </c>
      <c r="K94" s="9" t="e">
        <f>IF(J94&lt;&gt;"",IF(_xlfn.RANK.EQ(J94,$J$2:$J$326,0)&lt;=ROUND(COUNTIFS($E$2:$E$326,"&gt;=50",$D$2:$D$326,"&gt;=55")/100*#REF!,0),"",E94),"")</f>
        <v>#REF!</v>
      </c>
      <c r="L94" s="9" t="e">
        <f>IF(K94&lt;&gt;"",IF(_xlfn.RANK.EQ(K94,$K$2:$K$326,0)&lt;=ROUND(COUNTIFS($E$2:$E$326,"&gt;=50",$D$2:$D$326,"&gt;=55")/100*#REF!,0),"",E94),"")</f>
        <v>#REF!</v>
      </c>
      <c r="M94" s="9" t="e">
        <f>IF(L94&lt;&gt;"",IF(_xlfn.RANK.EQ(L94,$L$2:$L$326,0)&lt;=ROUND(COUNTIFS($E$2:$E$326,"&gt;=50",$D$2:$D$326,"&gt;=55")/100*#REF!,0),"",E94),"")</f>
        <v>#REF!</v>
      </c>
      <c r="N94" s="9" t="e">
        <f>IF(M94&lt;&gt;"",IF(_xlfn.RANK.EQ(M94,$M$2:$M$326,0)&lt;=ROUND(COUNTIFS($E$2:$E$326,"&gt;=50",$D$2:$D$326,"&gt;=55")/100*#REF!,0),"",E94),"")</f>
        <v>#REF!</v>
      </c>
      <c r="O94" s="9" t="e">
        <f>IF(N94&lt;&gt;"",IF(_xlfn.RANK.EQ(N94,$N$2:$N$326,0)&lt;=ROUND(COUNTIFS($E$2:$E$326,"&gt;=50",$D$2:$D$326,"&gt;=55")/100*#REF!,0),"",E94),"")</f>
        <v>#REF!</v>
      </c>
      <c r="P94" s="9" t="str" cm="1">
        <f t="array" ref="P94">IF(A54&lt;&gt;"",IF(_xlfn.BITOR(B54&lt;&gt;"GR",B54&lt;&gt;""),IF(AND(H94&gt;=50,B54&gt;=55),_xlfn.RANK.EQ(H94,$H$2:$H$1000,0),_xlfn.IFS(#REF!="FD",999,#REF!="FF",1000)),IF(AND(H94&gt;=50,D94&gt;=55),_xlfn.RANK.EQ(H94,$H$2:$H$326,0),_xlfn.IFS(#REF!="FD",999,#REF!="FF",1000))),"")</f>
        <v/>
      </c>
    </row>
    <row r="95" spans="1:16" x14ac:dyDescent="0.35">
      <c r="A95" s="29"/>
      <c r="B95" s="3"/>
      <c r="C95" s="16" t="e">
        <f>IF(_xlfn.BITOR(#REF!="GR",#REF!=""),0,#REF!)</f>
        <v>#REF!</v>
      </c>
      <c r="D95" s="16" t="e">
        <f>IF(_xlfn.BITOR(#REF!="",#REF!="GR"),0,#REF!)</f>
        <v>#REF!</v>
      </c>
      <c r="E95" s="28" t="e">
        <f t="shared" si="4"/>
        <v>#REF!</v>
      </c>
      <c r="F95" s="9" t="e">
        <f>IF(AND(B55&lt;&gt;"",B55&lt;&gt;"GR"),(C95*0.4)+(B55*0.6),E95)</f>
        <v>#REF!</v>
      </c>
      <c r="G95" s="9" t="e">
        <f t="shared" si="5"/>
        <v>#REF!</v>
      </c>
      <c r="H95" s="9" t="e">
        <f t="shared" si="6"/>
        <v>#REF!</v>
      </c>
      <c r="I95" s="9" t="e">
        <f t="shared" si="7"/>
        <v>#REF!</v>
      </c>
      <c r="J95" s="9" t="e">
        <f>IF(I95&lt;&gt;"",IF(_xlfn.RANK.EQ(I95,$I$2:$I$326,0)&lt;=ROUND(COUNTIFS($E$2:$E$326,"&gt;=50",$D$2:$D$326,"&gt;=55")/100*#REF!,0),"",E95),"")</f>
        <v>#REF!</v>
      </c>
      <c r="K95" s="9" t="e">
        <f>IF(J95&lt;&gt;"",IF(_xlfn.RANK.EQ(J95,$J$2:$J$326,0)&lt;=ROUND(COUNTIFS($E$2:$E$326,"&gt;=50",$D$2:$D$326,"&gt;=55")/100*#REF!,0),"",E95),"")</f>
        <v>#REF!</v>
      </c>
      <c r="L95" s="9" t="e">
        <f>IF(K95&lt;&gt;"",IF(_xlfn.RANK.EQ(K95,$K$2:$K$326,0)&lt;=ROUND(COUNTIFS($E$2:$E$326,"&gt;=50",$D$2:$D$326,"&gt;=55")/100*#REF!,0),"",E95),"")</f>
        <v>#REF!</v>
      </c>
      <c r="M95" s="9" t="e">
        <f>IF(L95&lt;&gt;"",IF(_xlfn.RANK.EQ(L95,$L$2:$L$326,0)&lt;=ROUND(COUNTIFS($E$2:$E$326,"&gt;=50",$D$2:$D$326,"&gt;=55")/100*#REF!,0),"",E95),"")</f>
        <v>#REF!</v>
      </c>
      <c r="N95" s="9" t="e">
        <f>IF(M95&lt;&gt;"",IF(_xlfn.RANK.EQ(M95,$M$2:$M$326,0)&lt;=ROUND(COUNTIFS($E$2:$E$326,"&gt;=50",$D$2:$D$326,"&gt;=55")/100*#REF!,0),"",E95),"")</f>
        <v>#REF!</v>
      </c>
      <c r="O95" s="9" t="e">
        <f>IF(N95&lt;&gt;"",IF(_xlfn.RANK.EQ(N95,$N$2:$N$326,0)&lt;=ROUND(COUNTIFS($E$2:$E$326,"&gt;=50",$D$2:$D$326,"&gt;=55")/100*#REF!,0),"",E95),"")</f>
        <v>#REF!</v>
      </c>
      <c r="P95" s="9" t="str" cm="1">
        <f t="array" ref="P95">IF(A55&lt;&gt;"",IF(_xlfn.BITOR(B55&lt;&gt;"GR",B55&lt;&gt;""),IF(AND(H95&gt;=50,B55&gt;=55),_xlfn.RANK.EQ(H95,$H$2:$H$1000,0),_xlfn.IFS(#REF!="FD",999,#REF!="FF",1000)),IF(AND(H95&gt;=50,D95&gt;=55),_xlfn.RANK.EQ(H95,$H$2:$H$326,0),_xlfn.IFS(#REF!="FD",999,#REF!="FF",1000))),"")</f>
        <v/>
      </c>
    </row>
    <row r="96" spans="1:16" x14ac:dyDescent="0.35">
      <c r="A96" s="29"/>
      <c r="B96" s="3"/>
      <c r="C96" s="16" t="e">
        <f>IF(_xlfn.BITOR(#REF!="GR",#REF!=""),0,#REF!)</f>
        <v>#REF!</v>
      </c>
      <c r="D96" s="16" t="e">
        <f>IF(_xlfn.BITOR(#REF!="",#REF!="GR"),0,#REF!)</f>
        <v>#REF!</v>
      </c>
      <c r="E96" s="9" t="e">
        <f t="shared" si="4"/>
        <v>#REF!</v>
      </c>
      <c r="F96" s="9" t="e">
        <f>IF(AND(B56&lt;&gt;"",B56&lt;&gt;"GR"),(C96*0.4)+(B56*0.6),E96)</f>
        <v>#REF!</v>
      </c>
      <c r="G96" s="9" t="e">
        <f t="shared" si="5"/>
        <v>#REF!</v>
      </c>
      <c r="H96" s="9" t="e">
        <f t="shared" si="6"/>
        <v>#REF!</v>
      </c>
      <c r="I96" s="9" t="e">
        <f t="shared" si="7"/>
        <v>#REF!</v>
      </c>
      <c r="J96" s="9" t="e">
        <f>IF(I96&lt;&gt;"",IF(_xlfn.RANK.EQ(I96,$I$2:$I$326,0)&lt;=ROUND(COUNTIFS($E$2:$E$326,"&gt;=50",$D$2:$D$326,"&gt;=55")/100*#REF!,0),"",E96),"")</f>
        <v>#REF!</v>
      </c>
      <c r="K96" s="9" t="e">
        <f>IF(J96&lt;&gt;"",IF(_xlfn.RANK.EQ(J96,$J$2:$J$326,0)&lt;=ROUND(COUNTIFS($E$2:$E$326,"&gt;=50",$D$2:$D$326,"&gt;=55")/100*#REF!,0),"",E96),"")</f>
        <v>#REF!</v>
      </c>
      <c r="L96" s="9" t="e">
        <f>IF(K96&lt;&gt;"",IF(_xlfn.RANK.EQ(K96,$K$2:$K$326,0)&lt;=ROUND(COUNTIFS($E$2:$E$326,"&gt;=50",$D$2:$D$326,"&gt;=55")/100*#REF!,0),"",E96),"")</f>
        <v>#REF!</v>
      </c>
      <c r="M96" s="9" t="e">
        <f>IF(L96&lt;&gt;"",IF(_xlfn.RANK.EQ(L96,$L$2:$L$326,0)&lt;=ROUND(COUNTIFS($E$2:$E$326,"&gt;=50",$D$2:$D$326,"&gt;=55")/100*#REF!,0),"",E96),"")</f>
        <v>#REF!</v>
      </c>
      <c r="N96" s="9" t="e">
        <f>IF(M96&lt;&gt;"",IF(_xlfn.RANK.EQ(M96,$M$2:$M$326,0)&lt;=ROUND(COUNTIFS($E$2:$E$326,"&gt;=50",$D$2:$D$326,"&gt;=55")/100*#REF!,0),"",E96),"")</f>
        <v>#REF!</v>
      </c>
      <c r="O96" s="9" t="e">
        <f>IF(N96&lt;&gt;"",IF(_xlfn.RANK.EQ(N96,$N$2:$N$326,0)&lt;=ROUND(COUNTIFS($E$2:$E$326,"&gt;=50",$D$2:$D$326,"&gt;=55")/100*#REF!,0),"",E96),"")</f>
        <v>#REF!</v>
      </c>
      <c r="P96" s="9" t="str" cm="1">
        <f t="array" ref="P96">IF(A56&lt;&gt;"",IF(_xlfn.BITOR(B56&lt;&gt;"GR",B56&lt;&gt;""),IF(AND(H96&gt;=50,B56&gt;=55),_xlfn.RANK.EQ(H96,$H$2:$H$1000,0),_xlfn.IFS(#REF!="FD",999,#REF!="FF",1000)),IF(AND(H96&gt;=50,D96&gt;=55),_xlfn.RANK.EQ(H96,$H$2:$H$326,0),_xlfn.IFS(#REF!="FD",999,#REF!="FF",1000))),"")</f>
        <v/>
      </c>
    </row>
    <row r="97" spans="1:16" x14ac:dyDescent="0.35">
      <c r="A97" s="29"/>
      <c r="B97" s="3"/>
      <c r="C97" s="16" t="e">
        <f>IF(_xlfn.BITOR(#REF!="GR",#REF!=""),0,#REF!)</f>
        <v>#REF!</v>
      </c>
      <c r="D97" s="16" t="e">
        <f>IF(_xlfn.BITOR(#REF!="",#REF!="GR"),0,#REF!)</f>
        <v>#REF!</v>
      </c>
      <c r="E97" s="9" t="e">
        <f t="shared" si="4"/>
        <v>#REF!</v>
      </c>
      <c r="F97" s="9" t="e">
        <f>IF(AND(B57&lt;&gt;"",B57&lt;&gt;"GR"),(C97*0.4)+(B57*0.6),E97)</f>
        <v>#REF!</v>
      </c>
      <c r="G97" s="9" t="e">
        <f t="shared" si="5"/>
        <v>#REF!</v>
      </c>
      <c r="H97" s="9" t="e">
        <f t="shared" si="6"/>
        <v>#REF!</v>
      </c>
      <c r="I97" s="9" t="e">
        <f t="shared" si="7"/>
        <v>#REF!</v>
      </c>
      <c r="J97" s="9" t="e">
        <f>IF(I97&lt;&gt;"",IF(_xlfn.RANK.EQ(I97,$I$2:$I$326,0)&lt;=ROUND(COUNTIFS($E$2:$E$326,"&gt;=50",$D$2:$D$326,"&gt;=55")/100*#REF!,0),"",E97),"")</f>
        <v>#REF!</v>
      </c>
      <c r="K97" s="9" t="e">
        <f>IF(J97&lt;&gt;"",IF(_xlfn.RANK.EQ(J97,$J$2:$J$326,0)&lt;=ROUND(COUNTIFS($E$2:$E$326,"&gt;=50",$D$2:$D$326,"&gt;=55")/100*#REF!,0),"",E97),"")</f>
        <v>#REF!</v>
      </c>
      <c r="L97" s="9" t="e">
        <f>IF(K97&lt;&gt;"",IF(_xlfn.RANK.EQ(K97,$K$2:$K$326,0)&lt;=ROUND(COUNTIFS($E$2:$E$326,"&gt;=50",$D$2:$D$326,"&gt;=55")/100*#REF!,0),"",E97),"")</f>
        <v>#REF!</v>
      </c>
      <c r="M97" s="9" t="e">
        <f>IF(L97&lt;&gt;"",IF(_xlfn.RANK.EQ(L97,$L$2:$L$326,0)&lt;=ROUND(COUNTIFS($E$2:$E$326,"&gt;=50",$D$2:$D$326,"&gt;=55")/100*#REF!,0),"",E97),"")</f>
        <v>#REF!</v>
      </c>
      <c r="N97" s="9" t="e">
        <f>IF(M97&lt;&gt;"",IF(_xlfn.RANK.EQ(M97,$M$2:$M$326,0)&lt;=ROUND(COUNTIFS($E$2:$E$326,"&gt;=50",$D$2:$D$326,"&gt;=55")/100*#REF!,0),"",E97),"")</f>
        <v>#REF!</v>
      </c>
      <c r="O97" s="9" t="e">
        <f>IF(N97&lt;&gt;"",IF(_xlfn.RANK.EQ(N97,$N$2:$N$326,0)&lt;=ROUND(COUNTIFS($E$2:$E$326,"&gt;=50",$D$2:$D$326,"&gt;=55")/100*#REF!,0),"",E97),"")</f>
        <v>#REF!</v>
      </c>
      <c r="P97" s="9" t="str" cm="1">
        <f t="array" ref="P97">IF(A57&lt;&gt;"",IF(_xlfn.BITOR(B57&lt;&gt;"GR",B57&lt;&gt;""),IF(AND(H97&gt;=50,B57&gt;=55),_xlfn.RANK.EQ(H97,$H$2:$H$1000,0),_xlfn.IFS(#REF!="FD",999,#REF!="FF",1000)),IF(AND(H97&gt;=50,D97&gt;=55),_xlfn.RANK.EQ(H97,$H$2:$H$326,0),_xlfn.IFS(#REF!="FD",999,#REF!="FF",1000))),"")</f>
        <v/>
      </c>
    </row>
    <row r="98" spans="1:16" x14ac:dyDescent="0.35">
      <c r="A98" s="29"/>
      <c r="B98" s="3"/>
      <c r="C98" s="16" t="e">
        <f>IF(_xlfn.BITOR(#REF!="GR",#REF!=""),0,#REF!)</f>
        <v>#REF!</v>
      </c>
      <c r="D98" s="16" t="e">
        <f>IF(_xlfn.BITOR(#REF!="",#REF!="GR"),0,#REF!)</f>
        <v>#REF!</v>
      </c>
      <c r="E98" s="9" t="e">
        <f t="shared" si="4"/>
        <v>#REF!</v>
      </c>
      <c r="F98" s="9" t="e">
        <f>IF(AND(B58&lt;&gt;"",B58&lt;&gt;"GR"),(C98*0.4)+(B58*0.6),E98)</f>
        <v>#REF!</v>
      </c>
      <c r="G98" s="9" t="e">
        <f t="shared" si="5"/>
        <v>#REF!</v>
      </c>
      <c r="H98" s="9" t="e">
        <f t="shared" si="6"/>
        <v>#REF!</v>
      </c>
      <c r="I98" s="9" t="e">
        <f t="shared" si="7"/>
        <v>#REF!</v>
      </c>
      <c r="J98" s="9" t="e">
        <f>IF(I98&lt;&gt;"",IF(_xlfn.RANK.EQ(I98,$I$2:$I$326,0)&lt;=ROUND(COUNTIFS($E$2:$E$326,"&gt;=50",$D$2:$D$326,"&gt;=55")/100*#REF!,0),"",E98),"")</f>
        <v>#REF!</v>
      </c>
      <c r="K98" s="9" t="e">
        <f>IF(J98&lt;&gt;"",IF(_xlfn.RANK.EQ(J98,$J$2:$J$326,0)&lt;=ROUND(COUNTIFS($E$2:$E$326,"&gt;=50",$D$2:$D$326,"&gt;=55")/100*#REF!,0),"",E98),"")</f>
        <v>#REF!</v>
      </c>
      <c r="L98" s="9" t="e">
        <f>IF(K98&lt;&gt;"",IF(_xlfn.RANK.EQ(K98,$K$2:$K$326,0)&lt;=ROUND(COUNTIFS($E$2:$E$326,"&gt;=50",$D$2:$D$326,"&gt;=55")/100*#REF!,0),"",E98),"")</f>
        <v>#REF!</v>
      </c>
      <c r="M98" s="9" t="e">
        <f>IF(L98&lt;&gt;"",IF(_xlfn.RANK.EQ(L98,$L$2:$L$326,0)&lt;=ROUND(COUNTIFS($E$2:$E$326,"&gt;=50",$D$2:$D$326,"&gt;=55")/100*#REF!,0),"",E98),"")</f>
        <v>#REF!</v>
      </c>
      <c r="N98" s="9" t="e">
        <f>IF(M98&lt;&gt;"",IF(_xlfn.RANK.EQ(M98,$M$2:$M$326,0)&lt;=ROUND(COUNTIFS($E$2:$E$326,"&gt;=50",$D$2:$D$326,"&gt;=55")/100*#REF!,0),"",E98),"")</f>
        <v>#REF!</v>
      </c>
      <c r="O98" s="9" t="e">
        <f>IF(N98&lt;&gt;"",IF(_xlfn.RANK.EQ(N98,$N$2:$N$326,0)&lt;=ROUND(COUNTIFS($E$2:$E$326,"&gt;=50",$D$2:$D$326,"&gt;=55")/100*#REF!,0),"",E98),"")</f>
        <v>#REF!</v>
      </c>
      <c r="P98" s="9" t="str" cm="1">
        <f t="array" ref="P98">IF(A58&lt;&gt;"",IF(_xlfn.BITOR(B58&lt;&gt;"GR",B58&lt;&gt;""),IF(AND(H98&gt;=50,B58&gt;=55),_xlfn.RANK.EQ(H98,$H$2:$H$1000,0),_xlfn.IFS(#REF!="FD",999,#REF!="FF",1000)),IF(AND(H98&gt;=50,D98&gt;=55),_xlfn.RANK.EQ(H98,$H$2:$H$326,0),_xlfn.IFS(#REF!="FD",999,#REF!="FF",1000))),"")</f>
        <v/>
      </c>
    </row>
    <row r="99" spans="1:16" x14ac:dyDescent="0.35">
      <c r="A99" s="29"/>
      <c r="B99" s="3"/>
      <c r="C99" s="16" t="e">
        <f>IF(_xlfn.BITOR(#REF!="GR",#REF!=""),0,#REF!)</f>
        <v>#REF!</v>
      </c>
      <c r="D99" s="16" t="e">
        <f>IF(_xlfn.BITOR(#REF!="",#REF!="GR"),0,#REF!)</f>
        <v>#REF!</v>
      </c>
      <c r="E99" s="9" t="e">
        <f t="shared" si="4"/>
        <v>#REF!</v>
      </c>
      <c r="F99" s="9" t="e">
        <f>IF(AND(B59&lt;&gt;"",B59&lt;&gt;"GR"),(C99*0.4)+(B59*0.6),E99)</f>
        <v>#REF!</v>
      </c>
      <c r="G99" s="9" t="e">
        <f t="shared" si="5"/>
        <v>#REF!</v>
      </c>
      <c r="H99" s="9" t="e">
        <f t="shared" si="6"/>
        <v>#REF!</v>
      </c>
      <c r="I99" s="9" t="e">
        <f t="shared" si="7"/>
        <v>#REF!</v>
      </c>
      <c r="J99" s="9" t="e">
        <f>IF(I99&lt;&gt;"",IF(_xlfn.RANK.EQ(I99,$I$2:$I$326,0)&lt;=ROUND(COUNTIFS($E$2:$E$326,"&gt;=50",$D$2:$D$326,"&gt;=55")/100*#REF!,0),"",E99),"")</f>
        <v>#REF!</v>
      </c>
      <c r="K99" s="9" t="e">
        <f>IF(J99&lt;&gt;"",IF(_xlfn.RANK.EQ(J99,$J$2:$J$326,0)&lt;=ROUND(COUNTIFS($E$2:$E$326,"&gt;=50",$D$2:$D$326,"&gt;=55")/100*#REF!,0),"",E99),"")</f>
        <v>#REF!</v>
      </c>
      <c r="L99" s="9" t="e">
        <f>IF(K99&lt;&gt;"",IF(_xlfn.RANK.EQ(K99,$K$2:$K$326,0)&lt;=ROUND(COUNTIFS($E$2:$E$326,"&gt;=50",$D$2:$D$326,"&gt;=55")/100*#REF!,0),"",E99),"")</f>
        <v>#REF!</v>
      </c>
      <c r="M99" s="9" t="e">
        <f>IF(L99&lt;&gt;"",IF(_xlfn.RANK.EQ(L99,$L$2:$L$326,0)&lt;=ROUND(COUNTIFS($E$2:$E$326,"&gt;=50",$D$2:$D$326,"&gt;=55")/100*#REF!,0),"",E99),"")</f>
        <v>#REF!</v>
      </c>
      <c r="N99" s="9" t="e">
        <f>IF(M99&lt;&gt;"",IF(_xlfn.RANK.EQ(M99,$M$2:$M$326,0)&lt;=ROUND(COUNTIFS($E$2:$E$326,"&gt;=50",$D$2:$D$326,"&gt;=55")/100*#REF!,0),"",E99),"")</f>
        <v>#REF!</v>
      </c>
      <c r="O99" s="9" t="e">
        <f>IF(N99&lt;&gt;"",IF(_xlfn.RANK.EQ(N99,$N$2:$N$326,0)&lt;=ROUND(COUNTIFS($E$2:$E$326,"&gt;=50",$D$2:$D$326,"&gt;=55")/100*#REF!,0),"",E99),"")</f>
        <v>#REF!</v>
      </c>
      <c r="P99" s="9" t="str" cm="1">
        <f t="array" ref="P99">IF(A59&lt;&gt;"",IF(_xlfn.BITOR(B59&lt;&gt;"GR",B59&lt;&gt;""),IF(AND(H99&gt;=50,B59&gt;=55),_xlfn.RANK.EQ(H99,$H$2:$H$1000,0),_xlfn.IFS(#REF!="FD",999,#REF!="FF",1000)),IF(AND(H99&gt;=50,D99&gt;=55),_xlfn.RANK.EQ(H99,$H$2:$H$326,0),_xlfn.IFS(#REF!="FD",999,#REF!="FF",1000))),"")</f>
        <v/>
      </c>
    </row>
    <row r="100" spans="1:16" x14ac:dyDescent="0.35">
      <c r="A100" s="29"/>
      <c r="B100" s="3"/>
      <c r="C100" s="16" t="e">
        <f>IF(_xlfn.BITOR(#REF!="GR",#REF!=""),0,#REF!)</f>
        <v>#REF!</v>
      </c>
      <c r="D100" s="16" t="e">
        <f>IF(_xlfn.BITOR(#REF!="",#REF!="GR"),0,#REF!)</f>
        <v>#REF!</v>
      </c>
      <c r="E100" s="9" t="e">
        <f t="shared" si="4"/>
        <v>#REF!</v>
      </c>
      <c r="F100" s="9" t="e">
        <f>IF(AND(B60&lt;&gt;"",B60&lt;&gt;"GR"),(C100*0.4)+(B60*0.6),E100)</f>
        <v>#REF!</v>
      </c>
      <c r="G100" s="9" t="e">
        <f t="shared" si="5"/>
        <v>#REF!</v>
      </c>
      <c r="H100" s="9" t="e">
        <f t="shared" si="6"/>
        <v>#REF!</v>
      </c>
      <c r="I100" s="9" t="e">
        <f t="shared" si="7"/>
        <v>#REF!</v>
      </c>
      <c r="J100" s="9" t="e">
        <f>IF(I100&lt;&gt;"",IF(_xlfn.RANK.EQ(I100,$I$2:$I$326,0)&lt;=ROUND(COUNTIFS($E$2:$E$326,"&gt;=50",$D$2:$D$326,"&gt;=55")/100*#REF!,0),"",E100),"")</f>
        <v>#REF!</v>
      </c>
      <c r="K100" s="9" t="e">
        <f>IF(J100&lt;&gt;"",IF(_xlfn.RANK.EQ(J100,$J$2:$J$326,0)&lt;=ROUND(COUNTIFS($E$2:$E$326,"&gt;=50",$D$2:$D$326,"&gt;=55")/100*#REF!,0),"",E100),"")</f>
        <v>#REF!</v>
      </c>
      <c r="L100" s="9" t="e">
        <f>IF(K100&lt;&gt;"",IF(_xlfn.RANK.EQ(K100,$K$2:$K$326,0)&lt;=ROUND(COUNTIFS($E$2:$E$326,"&gt;=50",$D$2:$D$326,"&gt;=55")/100*#REF!,0),"",E100),"")</f>
        <v>#REF!</v>
      </c>
      <c r="M100" s="9" t="e">
        <f>IF(L100&lt;&gt;"",IF(_xlfn.RANK.EQ(L100,$L$2:$L$326,0)&lt;=ROUND(COUNTIFS($E$2:$E$326,"&gt;=50",$D$2:$D$326,"&gt;=55")/100*#REF!,0),"",E100),"")</f>
        <v>#REF!</v>
      </c>
      <c r="N100" s="9" t="e">
        <f>IF(M100&lt;&gt;"",IF(_xlfn.RANK.EQ(M100,$M$2:$M$326,0)&lt;=ROUND(COUNTIFS($E$2:$E$326,"&gt;=50",$D$2:$D$326,"&gt;=55")/100*#REF!,0),"",E100),"")</f>
        <v>#REF!</v>
      </c>
      <c r="O100" s="9" t="e">
        <f>IF(N100&lt;&gt;"",IF(_xlfn.RANK.EQ(N100,$N$2:$N$326,0)&lt;=ROUND(COUNTIFS($E$2:$E$326,"&gt;=50",$D$2:$D$326,"&gt;=55")/100*#REF!,0),"",E100),"")</f>
        <v>#REF!</v>
      </c>
      <c r="P100" s="9" t="str" cm="1">
        <f t="array" ref="P100">IF(A60&lt;&gt;"",IF(_xlfn.BITOR(B60&lt;&gt;"GR",B60&lt;&gt;""),IF(AND(H100&gt;=50,B60&gt;=55),_xlfn.RANK.EQ(H100,$H$2:$H$1000,0),_xlfn.IFS(#REF!="FD",999,#REF!="FF",1000)),IF(AND(H100&gt;=50,D100&gt;=55),_xlfn.RANK.EQ(H100,$H$2:$H$326,0),_xlfn.IFS(#REF!="FD",999,#REF!="FF",1000))),"")</f>
        <v/>
      </c>
    </row>
    <row r="101" spans="1:16" x14ac:dyDescent="0.35">
      <c r="A101" s="29"/>
      <c r="B101" s="3"/>
      <c r="C101" s="16" t="e">
        <f>IF(_xlfn.BITOR(#REF!="GR",#REF!=""),0,#REF!)</f>
        <v>#REF!</v>
      </c>
      <c r="D101" s="16" t="e">
        <f>IF(_xlfn.BITOR(#REF!="",#REF!="GR"),0,#REF!)</f>
        <v>#REF!</v>
      </c>
      <c r="E101" s="9" t="e">
        <f t="shared" si="4"/>
        <v>#REF!</v>
      </c>
      <c r="F101" s="9" t="e">
        <f>IF(AND(B61&lt;&gt;"",B61&lt;&gt;"GR"),(C101*0.4)+(B61*0.6),E101)</f>
        <v>#REF!</v>
      </c>
      <c r="G101" s="9" t="e">
        <f t="shared" si="5"/>
        <v>#REF!</v>
      </c>
      <c r="H101" s="9" t="e">
        <f t="shared" si="6"/>
        <v>#REF!</v>
      </c>
      <c r="I101" s="9" t="e">
        <f t="shared" si="7"/>
        <v>#REF!</v>
      </c>
      <c r="J101" s="9" t="e">
        <f>IF(I101&lt;&gt;"",IF(_xlfn.RANK.EQ(I101,$I$2:$I$326,0)&lt;=ROUND(COUNTIFS($E$2:$E$326,"&gt;=50",$D$2:$D$326,"&gt;=55")/100*#REF!,0),"",E101),"")</f>
        <v>#REF!</v>
      </c>
      <c r="K101" s="9" t="e">
        <f>IF(J101&lt;&gt;"",IF(_xlfn.RANK.EQ(J101,$J$2:$J$326,0)&lt;=ROUND(COUNTIFS($E$2:$E$326,"&gt;=50",$D$2:$D$326,"&gt;=55")/100*#REF!,0),"",E101),"")</f>
        <v>#REF!</v>
      </c>
      <c r="L101" s="9" t="e">
        <f>IF(K101&lt;&gt;"",IF(_xlfn.RANK.EQ(K101,$K$2:$K$326,0)&lt;=ROUND(COUNTIFS($E$2:$E$326,"&gt;=50",$D$2:$D$326,"&gt;=55")/100*#REF!,0),"",E101),"")</f>
        <v>#REF!</v>
      </c>
      <c r="M101" s="9" t="e">
        <f>IF(L101&lt;&gt;"",IF(_xlfn.RANK.EQ(L101,$L$2:$L$326,0)&lt;=ROUND(COUNTIFS($E$2:$E$326,"&gt;=50",$D$2:$D$326,"&gt;=55")/100*#REF!,0),"",E101),"")</f>
        <v>#REF!</v>
      </c>
      <c r="N101" s="9" t="e">
        <f>IF(M101&lt;&gt;"",IF(_xlfn.RANK.EQ(M101,$M$2:$M$326,0)&lt;=ROUND(COUNTIFS($E$2:$E$326,"&gt;=50",$D$2:$D$326,"&gt;=55")/100*#REF!,0),"",E101),"")</f>
        <v>#REF!</v>
      </c>
      <c r="O101" s="9" t="e">
        <f>IF(N101&lt;&gt;"",IF(_xlfn.RANK.EQ(N101,$N$2:$N$326,0)&lt;=ROUND(COUNTIFS($E$2:$E$326,"&gt;=50",$D$2:$D$326,"&gt;=55")/100*#REF!,0),"",E101),"")</f>
        <v>#REF!</v>
      </c>
      <c r="P101" s="9" t="str" cm="1">
        <f t="array" ref="P101">IF(A61&lt;&gt;"",IF(_xlfn.BITOR(B61&lt;&gt;"GR",B61&lt;&gt;""),IF(AND(H101&gt;=50,B61&gt;=55),_xlfn.RANK.EQ(H101,$H$2:$H$1000,0),_xlfn.IFS(#REF!="FD",999,#REF!="FF",1000)),IF(AND(H101&gt;=50,D101&gt;=55),_xlfn.RANK.EQ(H101,$H$2:$H$326,0),_xlfn.IFS(#REF!="FD",999,#REF!="FF",1000))),"")</f>
        <v/>
      </c>
    </row>
    <row r="102" spans="1:16" x14ac:dyDescent="0.35">
      <c r="A102" s="29"/>
      <c r="B102" s="3"/>
      <c r="C102" s="16" t="e">
        <f>IF(_xlfn.BITOR(#REF!="GR",#REF!=""),0,#REF!)</f>
        <v>#REF!</v>
      </c>
      <c r="D102" s="16" t="e">
        <f>IF(_xlfn.BITOR(#REF!="",#REF!="GR"),0,#REF!)</f>
        <v>#REF!</v>
      </c>
      <c r="E102" s="9" t="e">
        <f t="shared" si="4"/>
        <v>#REF!</v>
      </c>
      <c r="F102" s="9" t="e">
        <f>IF(AND(B62&lt;&gt;"",B62&lt;&gt;"GR"),(C102*0.4)+(B62*0.6),E102)</f>
        <v>#REF!</v>
      </c>
      <c r="G102" s="9" t="e">
        <f t="shared" si="5"/>
        <v>#REF!</v>
      </c>
      <c r="H102" s="9" t="e">
        <f t="shared" si="6"/>
        <v>#REF!</v>
      </c>
      <c r="I102" s="9" t="e">
        <f t="shared" si="7"/>
        <v>#REF!</v>
      </c>
      <c r="J102" s="9" t="e">
        <f>IF(I102&lt;&gt;"",IF(_xlfn.RANK.EQ(I102,$I$2:$I$326,0)&lt;=ROUND(COUNTIFS($E$2:$E$326,"&gt;=50",$D$2:$D$326,"&gt;=55")/100*#REF!,0),"",E102),"")</f>
        <v>#REF!</v>
      </c>
      <c r="K102" s="9" t="e">
        <f>IF(J102&lt;&gt;"",IF(_xlfn.RANK.EQ(J102,$J$2:$J$326,0)&lt;=ROUND(COUNTIFS($E$2:$E$326,"&gt;=50",$D$2:$D$326,"&gt;=55")/100*#REF!,0),"",E102),"")</f>
        <v>#REF!</v>
      </c>
      <c r="L102" s="9" t="e">
        <f>IF(K102&lt;&gt;"",IF(_xlfn.RANK.EQ(K102,$K$2:$K$326,0)&lt;=ROUND(COUNTIFS($E$2:$E$326,"&gt;=50",$D$2:$D$326,"&gt;=55")/100*#REF!,0),"",E102),"")</f>
        <v>#REF!</v>
      </c>
      <c r="M102" s="9" t="e">
        <f>IF(L102&lt;&gt;"",IF(_xlfn.RANK.EQ(L102,$L$2:$L$326,0)&lt;=ROUND(COUNTIFS($E$2:$E$326,"&gt;=50",$D$2:$D$326,"&gt;=55")/100*#REF!,0),"",E102),"")</f>
        <v>#REF!</v>
      </c>
      <c r="N102" s="9" t="e">
        <f>IF(M102&lt;&gt;"",IF(_xlfn.RANK.EQ(M102,$M$2:$M$326,0)&lt;=ROUND(COUNTIFS($E$2:$E$326,"&gt;=50",$D$2:$D$326,"&gt;=55")/100*#REF!,0),"",E102),"")</f>
        <v>#REF!</v>
      </c>
      <c r="O102" s="9" t="e">
        <f>IF(N102&lt;&gt;"",IF(_xlfn.RANK.EQ(N102,$N$2:$N$326,0)&lt;=ROUND(COUNTIFS($E$2:$E$326,"&gt;=50",$D$2:$D$326,"&gt;=55")/100*#REF!,0),"",E102),"")</f>
        <v>#REF!</v>
      </c>
      <c r="P102" s="9" t="str" cm="1">
        <f t="array" ref="P102">IF(A62&lt;&gt;"",IF(_xlfn.BITOR(B62&lt;&gt;"GR",B62&lt;&gt;""),IF(AND(H102&gt;=50,B62&gt;=55),_xlfn.RANK.EQ(H102,$H$2:$H$1000,0),_xlfn.IFS(#REF!="FD",999,#REF!="FF",1000)),IF(AND(H102&gt;=50,D102&gt;=55),_xlfn.RANK.EQ(H102,$H$2:$H$326,0),_xlfn.IFS(#REF!="FD",999,#REF!="FF",1000))),"")</f>
        <v/>
      </c>
    </row>
    <row r="103" spans="1:16" x14ac:dyDescent="0.35">
      <c r="A103" s="29"/>
      <c r="B103" s="3"/>
      <c r="C103" s="16" t="e">
        <f>IF(_xlfn.BITOR(#REF!="GR",#REF!=""),0,#REF!)</f>
        <v>#REF!</v>
      </c>
      <c r="D103" s="16" t="e">
        <f>IF(_xlfn.BITOR(#REF!="",#REF!="GR"),0,#REF!)</f>
        <v>#REF!</v>
      </c>
      <c r="E103" s="9" t="e">
        <f t="shared" si="4"/>
        <v>#REF!</v>
      </c>
      <c r="F103" s="9" t="e">
        <f>IF(AND(B63&lt;&gt;"",B63&lt;&gt;"GR"),(C103*0.4)+(B63*0.6),E103)</f>
        <v>#REF!</v>
      </c>
      <c r="G103" s="9" t="e">
        <f t="shared" si="5"/>
        <v>#REF!</v>
      </c>
      <c r="H103" s="9" t="e">
        <f t="shared" si="6"/>
        <v>#REF!</v>
      </c>
      <c r="I103" s="9" t="e">
        <f t="shared" si="7"/>
        <v>#REF!</v>
      </c>
      <c r="J103" s="9" t="e">
        <f>IF(I103&lt;&gt;"",IF(_xlfn.RANK.EQ(I103,$I$2:$I$326,0)&lt;=ROUND(COUNTIFS($E$2:$E$326,"&gt;=50",$D$2:$D$326,"&gt;=55")/100*#REF!,0),"",E103),"")</f>
        <v>#REF!</v>
      </c>
      <c r="K103" s="9" t="e">
        <f>IF(J103&lt;&gt;"",IF(_xlfn.RANK.EQ(J103,$J$2:$J$326,0)&lt;=ROUND(COUNTIFS($E$2:$E$326,"&gt;=50",$D$2:$D$326,"&gt;=55")/100*#REF!,0),"",E103),"")</f>
        <v>#REF!</v>
      </c>
      <c r="L103" s="9" t="e">
        <f>IF(K103&lt;&gt;"",IF(_xlfn.RANK.EQ(K103,$K$2:$K$326,0)&lt;=ROUND(COUNTIFS($E$2:$E$326,"&gt;=50",$D$2:$D$326,"&gt;=55")/100*#REF!,0),"",E103),"")</f>
        <v>#REF!</v>
      </c>
      <c r="M103" s="9" t="e">
        <f>IF(L103&lt;&gt;"",IF(_xlfn.RANK.EQ(L103,$L$2:$L$326,0)&lt;=ROUND(COUNTIFS($E$2:$E$326,"&gt;=50",$D$2:$D$326,"&gt;=55")/100*#REF!,0),"",E103),"")</f>
        <v>#REF!</v>
      </c>
      <c r="N103" s="9" t="e">
        <f>IF(M103&lt;&gt;"",IF(_xlfn.RANK.EQ(M103,$M$2:$M$326,0)&lt;=ROUND(COUNTIFS($E$2:$E$326,"&gt;=50",$D$2:$D$326,"&gt;=55")/100*#REF!,0),"",E103),"")</f>
        <v>#REF!</v>
      </c>
      <c r="O103" s="9" t="e">
        <f>IF(N103&lt;&gt;"",IF(_xlfn.RANK.EQ(N103,$N$2:$N$326,0)&lt;=ROUND(COUNTIFS($E$2:$E$326,"&gt;=50",$D$2:$D$326,"&gt;=55")/100*#REF!,0),"",E103),"")</f>
        <v>#REF!</v>
      </c>
      <c r="P103" s="9" t="str" cm="1">
        <f t="array" ref="P103">IF(A63&lt;&gt;"",IF(_xlfn.BITOR(B63&lt;&gt;"GR",B63&lt;&gt;""),IF(AND(H103&gt;=50,B63&gt;=55),_xlfn.RANK.EQ(H103,$H$2:$H$1000,0),_xlfn.IFS(#REF!="FD",999,#REF!="FF",1000)),IF(AND(H103&gt;=50,D103&gt;=55),_xlfn.RANK.EQ(H103,$H$2:$H$326,0),_xlfn.IFS(#REF!="FD",999,#REF!="FF",1000))),"")</f>
        <v/>
      </c>
    </row>
    <row r="104" spans="1:16" x14ac:dyDescent="0.35">
      <c r="A104" s="29"/>
      <c r="B104" s="3"/>
      <c r="C104" s="16" t="e">
        <f>IF(_xlfn.BITOR(#REF!="GR",#REF!=""),0,#REF!)</f>
        <v>#REF!</v>
      </c>
      <c r="D104" s="16" t="e">
        <f>IF(_xlfn.BITOR(#REF!="",#REF!="GR"),0,#REF!)</f>
        <v>#REF!</v>
      </c>
      <c r="E104" s="9" t="e">
        <f t="shared" si="4"/>
        <v>#REF!</v>
      </c>
      <c r="F104" s="9" t="e">
        <f>IF(AND(B64&lt;&gt;"",B64&lt;&gt;"GR"),(C104*0.4)+(B64*0.6),E104)</f>
        <v>#REF!</v>
      </c>
      <c r="G104" s="9" t="e">
        <f t="shared" si="5"/>
        <v>#REF!</v>
      </c>
      <c r="H104" s="9" t="e">
        <f t="shared" si="6"/>
        <v>#REF!</v>
      </c>
      <c r="I104" s="9" t="e">
        <f t="shared" si="7"/>
        <v>#REF!</v>
      </c>
      <c r="J104" s="9" t="e">
        <f>IF(I104&lt;&gt;"",IF(_xlfn.RANK.EQ(I104,$I$2:$I$326,0)&lt;=ROUND(COUNTIFS($E$2:$E$326,"&gt;=50",$D$2:$D$326,"&gt;=55")/100*#REF!,0),"",E104),"")</f>
        <v>#REF!</v>
      </c>
      <c r="K104" s="9" t="e">
        <f>IF(J104&lt;&gt;"",IF(_xlfn.RANK.EQ(J104,$J$2:$J$326,0)&lt;=ROUND(COUNTIFS($E$2:$E$326,"&gt;=50",$D$2:$D$326,"&gt;=55")/100*#REF!,0),"",E104),"")</f>
        <v>#REF!</v>
      </c>
      <c r="L104" s="9" t="e">
        <f>IF(K104&lt;&gt;"",IF(_xlfn.RANK.EQ(K104,$K$2:$K$326,0)&lt;=ROUND(COUNTIFS($E$2:$E$326,"&gt;=50",$D$2:$D$326,"&gt;=55")/100*#REF!,0),"",E104),"")</f>
        <v>#REF!</v>
      </c>
      <c r="M104" s="9" t="e">
        <f>IF(L104&lt;&gt;"",IF(_xlfn.RANK.EQ(L104,$L$2:$L$326,0)&lt;=ROUND(COUNTIFS($E$2:$E$326,"&gt;=50",$D$2:$D$326,"&gt;=55")/100*#REF!,0),"",E104),"")</f>
        <v>#REF!</v>
      </c>
      <c r="N104" s="9" t="e">
        <f>IF(M104&lt;&gt;"",IF(_xlfn.RANK.EQ(M104,$M$2:$M$326,0)&lt;=ROUND(COUNTIFS($E$2:$E$326,"&gt;=50",$D$2:$D$326,"&gt;=55")/100*#REF!,0),"",E104),"")</f>
        <v>#REF!</v>
      </c>
      <c r="O104" s="9" t="e">
        <f>IF(N104&lt;&gt;"",IF(_xlfn.RANK.EQ(N104,$N$2:$N$326,0)&lt;=ROUND(COUNTIFS($E$2:$E$326,"&gt;=50",$D$2:$D$326,"&gt;=55")/100*#REF!,0),"",E104),"")</f>
        <v>#REF!</v>
      </c>
      <c r="P104" s="9" t="str" cm="1">
        <f t="array" ref="P104">IF(A64&lt;&gt;"",IF(_xlfn.BITOR(B64&lt;&gt;"GR",B64&lt;&gt;""),IF(AND(H104&gt;=50,B64&gt;=55),_xlfn.RANK.EQ(H104,$H$2:$H$1000,0),_xlfn.IFS(#REF!="FD",999,#REF!="FF",1000)),IF(AND(H104&gt;=50,D104&gt;=55),_xlfn.RANK.EQ(H104,$H$2:$H$326,0),_xlfn.IFS(#REF!="FD",999,#REF!="FF",1000))),"")</f>
        <v/>
      </c>
    </row>
    <row r="105" spans="1:16" x14ac:dyDescent="0.35">
      <c r="A105" s="29"/>
      <c r="B105" s="3"/>
      <c r="C105" s="16" t="e">
        <f>IF(_xlfn.BITOR(#REF!="GR",#REF!=""),0,#REF!)</f>
        <v>#REF!</v>
      </c>
      <c r="D105" s="16" t="e">
        <f>IF(_xlfn.BITOR(#REF!="",#REF!="GR"),0,#REF!)</f>
        <v>#REF!</v>
      </c>
      <c r="E105" s="9" t="e">
        <f t="shared" si="4"/>
        <v>#REF!</v>
      </c>
      <c r="F105" s="9" t="e">
        <f>IF(AND(B65&lt;&gt;"",B65&lt;&gt;"GR"),(C105*0.4)+(B65*0.6),E105)</f>
        <v>#REF!</v>
      </c>
      <c r="G105" s="9" t="e">
        <f t="shared" si="5"/>
        <v>#REF!</v>
      </c>
      <c r="H105" s="9" t="e">
        <f t="shared" si="6"/>
        <v>#REF!</v>
      </c>
      <c r="I105" s="9" t="e">
        <f t="shared" si="7"/>
        <v>#REF!</v>
      </c>
      <c r="J105" s="9" t="e">
        <f>IF(I105&lt;&gt;"",IF(_xlfn.RANK.EQ(I105,$I$2:$I$326,0)&lt;=ROUND(COUNTIFS($E$2:$E$326,"&gt;=50",$D$2:$D$326,"&gt;=55")/100*#REF!,0),"",E105),"")</f>
        <v>#REF!</v>
      </c>
      <c r="K105" s="9" t="e">
        <f>IF(J105&lt;&gt;"",IF(_xlfn.RANK.EQ(J105,$J$2:$J$326,0)&lt;=ROUND(COUNTIFS($E$2:$E$326,"&gt;=50",$D$2:$D$326,"&gt;=55")/100*#REF!,0),"",E105),"")</f>
        <v>#REF!</v>
      </c>
      <c r="L105" s="9" t="e">
        <f>IF(K105&lt;&gt;"",IF(_xlfn.RANK.EQ(K105,$K$2:$K$326,0)&lt;=ROUND(COUNTIFS($E$2:$E$326,"&gt;=50",$D$2:$D$326,"&gt;=55")/100*#REF!,0),"",E105),"")</f>
        <v>#REF!</v>
      </c>
      <c r="M105" s="9" t="e">
        <f>IF(L105&lt;&gt;"",IF(_xlfn.RANK.EQ(L105,$L$2:$L$326,0)&lt;=ROUND(COUNTIFS($E$2:$E$326,"&gt;=50",$D$2:$D$326,"&gt;=55")/100*#REF!,0),"",E105),"")</f>
        <v>#REF!</v>
      </c>
      <c r="N105" s="9" t="e">
        <f>IF(M105&lt;&gt;"",IF(_xlfn.RANK.EQ(M105,$M$2:$M$326,0)&lt;=ROUND(COUNTIFS($E$2:$E$326,"&gt;=50",$D$2:$D$326,"&gt;=55")/100*#REF!,0),"",E105),"")</f>
        <v>#REF!</v>
      </c>
      <c r="O105" s="9" t="e">
        <f>IF(N105&lt;&gt;"",IF(_xlfn.RANK.EQ(N105,$N$2:$N$326,0)&lt;=ROUND(COUNTIFS($E$2:$E$326,"&gt;=50",$D$2:$D$326,"&gt;=55")/100*#REF!,0),"",E105),"")</f>
        <v>#REF!</v>
      </c>
      <c r="P105" s="9" t="str" cm="1">
        <f t="array" ref="P105">IF(A65&lt;&gt;"",IF(_xlfn.BITOR(B65&lt;&gt;"GR",B65&lt;&gt;""),IF(AND(H105&gt;=50,B65&gt;=55),_xlfn.RANK.EQ(H105,$H$2:$H$1000,0),_xlfn.IFS(#REF!="FD",999,#REF!="FF",1000)),IF(AND(H105&gt;=50,D105&gt;=55),_xlfn.RANK.EQ(H105,$H$2:$H$326,0),_xlfn.IFS(#REF!="FD",999,#REF!="FF",1000))),"")</f>
        <v/>
      </c>
    </row>
    <row r="106" spans="1:16" x14ac:dyDescent="0.35">
      <c r="A106" s="29"/>
      <c r="B106" s="3"/>
      <c r="C106" s="16" t="e">
        <f>IF(_xlfn.BITOR(#REF!="GR",#REF!=""),0,#REF!)</f>
        <v>#REF!</v>
      </c>
      <c r="D106" s="16" t="e">
        <f>IF(_xlfn.BITOR(#REF!="",#REF!="GR"),0,#REF!)</f>
        <v>#REF!</v>
      </c>
      <c r="E106" s="9" t="e">
        <f t="shared" si="4"/>
        <v>#REF!</v>
      </c>
      <c r="F106" s="9" t="e">
        <f>IF(AND(B66&lt;&gt;"",B66&lt;&gt;"GR"),(C106*0.4)+(B66*0.6),E106)</f>
        <v>#REF!</v>
      </c>
      <c r="G106" s="9" t="e">
        <f t="shared" si="5"/>
        <v>#REF!</v>
      </c>
      <c r="H106" s="9" t="e">
        <f t="shared" si="6"/>
        <v>#REF!</v>
      </c>
      <c r="I106" s="9" t="e">
        <f t="shared" si="7"/>
        <v>#REF!</v>
      </c>
      <c r="J106" s="9" t="e">
        <f>IF(I106&lt;&gt;"",IF(_xlfn.RANK.EQ(I106,$I$2:$I$326,0)&lt;=ROUND(COUNTIFS($E$2:$E$326,"&gt;=50",$D$2:$D$326,"&gt;=55")/100*#REF!,0),"",E106),"")</f>
        <v>#REF!</v>
      </c>
      <c r="K106" s="9" t="e">
        <f>IF(J106&lt;&gt;"",IF(_xlfn.RANK.EQ(J106,$J$2:$J$326,0)&lt;=ROUND(COUNTIFS($E$2:$E$326,"&gt;=50",$D$2:$D$326,"&gt;=55")/100*#REF!,0),"",E106),"")</f>
        <v>#REF!</v>
      </c>
      <c r="L106" s="9" t="e">
        <f>IF(K106&lt;&gt;"",IF(_xlfn.RANK.EQ(K106,$K$2:$K$326,0)&lt;=ROUND(COUNTIFS($E$2:$E$326,"&gt;=50",$D$2:$D$326,"&gt;=55")/100*#REF!,0),"",E106),"")</f>
        <v>#REF!</v>
      </c>
      <c r="M106" s="9" t="e">
        <f>IF(L106&lt;&gt;"",IF(_xlfn.RANK.EQ(L106,$L$2:$L$326,0)&lt;=ROUND(COUNTIFS($E$2:$E$326,"&gt;=50",$D$2:$D$326,"&gt;=55")/100*#REF!,0),"",E106),"")</f>
        <v>#REF!</v>
      </c>
      <c r="N106" s="9" t="e">
        <f>IF(M106&lt;&gt;"",IF(_xlfn.RANK.EQ(M106,$M$2:$M$326,0)&lt;=ROUND(COUNTIFS($E$2:$E$326,"&gt;=50",$D$2:$D$326,"&gt;=55")/100*#REF!,0),"",E106),"")</f>
        <v>#REF!</v>
      </c>
      <c r="O106" s="9" t="e">
        <f>IF(N106&lt;&gt;"",IF(_xlfn.RANK.EQ(N106,$N$2:$N$326,0)&lt;=ROUND(COUNTIFS($E$2:$E$326,"&gt;=50",$D$2:$D$326,"&gt;=55")/100*#REF!,0),"",E106),"")</f>
        <v>#REF!</v>
      </c>
      <c r="P106" s="9" t="str" cm="1">
        <f t="array" ref="P106">IF(A66&lt;&gt;"",IF(_xlfn.BITOR(B66&lt;&gt;"GR",B66&lt;&gt;""),IF(AND(H106&gt;=50,B66&gt;=55),_xlfn.RANK.EQ(H106,$H$2:$H$1000,0),_xlfn.IFS(#REF!="FD",999,#REF!="FF",1000)),IF(AND(H106&gt;=50,D106&gt;=55),_xlfn.RANK.EQ(H106,$H$2:$H$326,0),_xlfn.IFS(#REF!="FD",999,#REF!="FF",1000))),"")</f>
        <v/>
      </c>
    </row>
    <row r="107" spans="1:16" x14ac:dyDescent="0.35">
      <c r="A107" s="29"/>
      <c r="B107" s="3"/>
      <c r="C107" s="16" t="e">
        <f>IF(_xlfn.BITOR(#REF!="GR",#REF!=""),0,#REF!)</f>
        <v>#REF!</v>
      </c>
      <c r="D107" s="16" t="e">
        <f>IF(_xlfn.BITOR(#REF!="",#REF!="GR"),0,#REF!)</f>
        <v>#REF!</v>
      </c>
      <c r="E107" s="9" t="e">
        <f t="shared" si="4"/>
        <v>#REF!</v>
      </c>
      <c r="F107" s="9" t="e">
        <f>IF(AND(B67&lt;&gt;"",B67&lt;&gt;"GR"),(C107*0.4)+(B67*0.6),E107)</f>
        <v>#REF!</v>
      </c>
      <c r="G107" s="9" t="e">
        <f t="shared" si="5"/>
        <v>#REF!</v>
      </c>
      <c r="H107" s="9" t="e">
        <f t="shared" si="6"/>
        <v>#REF!</v>
      </c>
      <c r="I107" s="9" t="e">
        <f t="shared" si="7"/>
        <v>#REF!</v>
      </c>
      <c r="J107" s="9" t="e">
        <f>IF(I107&lt;&gt;"",IF(_xlfn.RANK.EQ(I107,$I$2:$I$326,0)&lt;=ROUND(COUNTIFS($E$2:$E$326,"&gt;=50",$D$2:$D$326,"&gt;=55")/100*#REF!,0),"",E107),"")</f>
        <v>#REF!</v>
      </c>
      <c r="K107" s="9" t="e">
        <f>IF(J107&lt;&gt;"",IF(_xlfn.RANK.EQ(J107,$J$2:$J$326,0)&lt;=ROUND(COUNTIFS($E$2:$E$326,"&gt;=50",$D$2:$D$326,"&gt;=55")/100*#REF!,0),"",E107),"")</f>
        <v>#REF!</v>
      </c>
      <c r="L107" s="9" t="e">
        <f>IF(K107&lt;&gt;"",IF(_xlfn.RANK.EQ(K107,$K$2:$K$326,0)&lt;=ROUND(COUNTIFS($E$2:$E$326,"&gt;=50",$D$2:$D$326,"&gt;=55")/100*#REF!,0),"",E107),"")</f>
        <v>#REF!</v>
      </c>
      <c r="M107" s="9" t="e">
        <f>IF(L107&lt;&gt;"",IF(_xlfn.RANK.EQ(L107,$L$2:$L$326,0)&lt;=ROUND(COUNTIFS($E$2:$E$326,"&gt;=50",$D$2:$D$326,"&gt;=55")/100*#REF!,0),"",E107),"")</f>
        <v>#REF!</v>
      </c>
      <c r="N107" s="9" t="e">
        <f>IF(M107&lt;&gt;"",IF(_xlfn.RANK.EQ(M107,$M$2:$M$326,0)&lt;=ROUND(COUNTIFS($E$2:$E$326,"&gt;=50",$D$2:$D$326,"&gt;=55")/100*#REF!,0),"",E107),"")</f>
        <v>#REF!</v>
      </c>
      <c r="O107" s="9" t="e">
        <f>IF(N107&lt;&gt;"",IF(_xlfn.RANK.EQ(N107,$N$2:$N$326,0)&lt;=ROUND(COUNTIFS($E$2:$E$326,"&gt;=50",$D$2:$D$326,"&gt;=55")/100*#REF!,0),"",E107),"")</f>
        <v>#REF!</v>
      </c>
      <c r="P107" s="9" t="str" cm="1">
        <f t="array" ref="P107">IF(A67&lt;&gt;"",IF(_xlfn.BITOR(B67&lt;&gt;"GR",B67&lt;&gt;""),IF(AND(H107&gt;=50,B67&gt;=55),_xlfn.RANK.EQ(H107,$H$2:$H$1000,0),_xlfn.IFS(#REF!="FD",999,#REF!="FF",1000)),IF(AND(H107&gt;=50,D107&gt;=55),_xlfn.RANK.EQ(H107,$H$2:$H$326,0),_xlfn.IFS(#REF!="FD",999,#REF!="FF",1000))),"")</f>
        <v/>
      </c>
    </row>
    <row r="108" spans="1:16" x14ac:dyDescent="0.35">
      <c r="A108" s="29"/>
      <c r="B108" s="3"/>
      <c r="C108" s="16" t="e">
        <f>IF(_xlfn.BITOR(#REF!="GR",#REF!=""),0,#REF!)</f>
        <v>#REF!</v>
      </c>
      <c r="D108" s="16" t="e">
        <f>IF(_xlfn.BITOR(#REF!="",#REF!="GR"),0,#REF!)</f>
        <v>#REF!</v>
      </c>
      <c r="E108" s="9" t="e">
        <f t="shared" si="4"/>
        <v>#REF!</v>
      </c>
      <c r="F108" s="9" t="e">
        <f>IF(AND(B68&lt;&gt;"",B68&lt;&gt;"GR"),(C108*0.4)+(B68*0.6),E108)</f>
        <v>#REF!</v>
      </c>
      <c r="G108" s="9" t="e">
        <f t="shared" si="5"/>
        <v>#REF!</v>
      </c>
      <c r="H108" s="9" t="e">
        <f t="shared" si="6"/>
        <v>#REF!</v>
      </c>
      <c r="I108" s="9" t="e">
        <f t="shared" si="7"/>
        <v>#REF!</v>
      </c>
      <c r="J108" s="9" t="e">
        <f>IF(I108&lt;&gt;"",IF(_xlfn.RANK.EQ(I108,$I$2:$I$326,0)&lt;=ROUND(COUNTIFS($E$2:$E$326,"&gt;=50",$D$2:$D$326,"&gt;=55")/100*#REF!,0),"",E108),"")</f>
        <v>#REF!</v>
      </c>
      <c r="K108" s="9" t="e">
        <f>IF(J108&lt;&gt;"",IF(_xlfn.RANK.EQ(J108,$J$2:$J$326,0)&lt;=ROUND(COUNTIFS($E$2:$E$326,"&gt;=50",$D$2:$D$326,"&gt;=55")/100*#REF!,0),"",E108),"")</f>
        <v>#REF!</v>
      </c>
      <c r="L108" s="9" t="e">
        <f>IF(K108&lt;&gt;"",IF(_xlfn.RANK.EQ(K108,$K$2:$K$326,0)&lt;=ROUND(COUNTIFS($E$2:$E$326,"&gt;=50",$D$2:$D$326,"&gt;=55")/100*#REF!,0),"",E108),"")</f>
        <v>#REF!</v>
      </c>
      <c r="M108" s="9" t="e">
        <f>IF(L108&lt;&gt;"",IF(_xlfn.RANK.EQ(L108,$L$2:$L$326,0)&lt;=ROUND(COUNTIFS($E$2:$E$326,"&gt;=50",$D$2:$D$326,"&gt;=55")/100*#REF!,0),"",E108),"")</f>
        <v>#REF!</v>
      </c>
      <c r="N108" s="9" t="e">
        <f>IF(M108&lt;&gt;"",IF(_xlfn.RANK.EQ(M108,$M$2:$M$326,0)&lt;=ROUND(COUNTIFS($E$2:$E$326,"&gt;=50",$D$2:$D$326,"&gt;=55")/100*#REF!,0),"",E108),"")</f>
        <v>#REF!</v>
      </c>
      <c r="O108" s="9" t="e">
        <f>IF(N108&lt;&gt;"",IF(_xlfn.RANK.EQ(N108,$N$2:$N$326,0)&lt;=ROUND(COUNTIFS($E$2:$E$326,"&gt;=50",$D$2:$D$326,"&gt;=55")/100*#REF!,0),"",E108),"")</f>
        <v>#REF!</v>
      </c>
      <c r="P108" s="9" t="str" cm="1">
        <f t="array" ref="P108">IF(A68&lt;&gt;"",IF(_xlfn.BITOR(B68&lt;&gt;"GR",B68&lt;&gt;""),IF(AND(H108&gt;=50,B68&gt;=55),_xlfn.RANK.EQ(H108,$H$2:$H$1000,0),_xlfn.IFS(#REF!="FD",999,#REF!="FF",1000)),IF(AND(H108&gt;=50,D108&gt;=55),_xlfn.RANK.EQ(H108,$H$2:$H$326,0),_xlfn.IFS(#REF!="FD",999,#REF!="FF",1000))),"")</f>
        <v/>
      </c>
    </row>
    <row r="109" spans="1:16" x14ac:dyDescent="0.35">
      <c r="A109" s="29"/>
      <c r="B109" s="3"/>
      <c r="C109" s="16" t="e">
        <f>IF(_xlfn.BITOR(#REF!="GR",#REF!=""),0,#REF!)</f>
        <v>#REF!</v>
      </c>
      <c r="D109" s="16" t="e">
        <f>IF(_xlfn.BITOR(#REF!="",#REF!="GR"),0,#REF!)</f>
        <v>#REF!</v>
      </c>
      <c r="E109" s="9" t="e">
        <f t="shared" si="4"/>
        <v>#REF!</v>
      </c>
      <c r="F109" s="9" t="e">
        <f>IF(AND(B69&lt;&gt;"",B69&lt;&gt;"GR"),(C109*0.4)+(B69*0.6),E109)</f>
        <v>#REF!</v>
      </c>
      <c r="G109" s="9" t="e">
        <f t="shared" si="5"/>
        <v>#REF!</v>
      </c>
      <c r="H109" s="9" t="e">
        <f t="shared" si="6"/>
        <v>#REF!</v>
      </c>
      <c r="I109" s="9" t="e">
        <f t="shared" si="7"/>
        <v>#REF!</v>
      </c>
      <c r="J109" s="9" t="e">
        <f>IF(I109&lt;&gt;"",IF(_xlfn.RANK.EQ(I109,$I$2:$I$326,0)&lt;=ROUND(COUNTIFS($E$2:$E$326,"&gt;=50",$D$2:$D$326,"&gt;=55")/100*#REF!,0),"",E109),"")</f>
        <v>#REF!</v>
      </c>
      <c r="K109" s="9" t="e">
        <f>IF(J109&lt;&gt;"",IF(_xlfn.RANK.EQ(J109,$J$2:$J$326,0)&lt;=ROUND(COUNTIFS($E$2:$E$326,"&gt;=50",$D$2:$D$326,"&gt;=55")/100*#REF!,0),"",E109),"")</f>
        <v>#REF!</v>
      </c>
      <c r="L109" s="9" t="e">
        <f>IF(K109&lt;&gt;"",IF(_xlfn.RANK.EQ(K109,$K$2:$K$326,0)&lt;=ROUND(COUNTIFS($E$2:$E$326,"&gt;=50",$D$2:$D$326,"&gt;=55")/100*#REF!,0),"",E109),"")</f>
        <v>#REF!</v>
      </c>
      <c r="M109" s="9" t="e">
        <f>IF(L109&lt;&gt;"",IF(_xlfn.RANK.EQ(L109,$L$2:$L$326,0)&lt;=ROUND(COUNTIFS($E$2:$E$326,"&gt;=50",$D$2:$D$326,"&gt;=55")/100*#REF!,0),"",E109),"")</f>
        <v>#REF!</v>
      </c>
      <c r="N109" s="9" t="e">
        <f>IF(M109&lt;&gt;"",IF(_xlfn.RANK.EQ(M109,$M$2:$M$326,0)&lt;=ROUND(COUNTIFS($E$2:$E$326,"&gt;=50",$D$2:$D$326,"&gt;=55")/100*#REF!,0),"",E109),"")</f>
        <v>#REF!</v>
      </c>
      <c r="O109" s="9" t="e">
        <f>IF(N109&lt;&gt;"",IF(_xlfn.RANK.EQ(N109,$N$2:$N$326,0)&lt;=ROUND(COUNTIFS($E$2:$E$326,"&gt;=50",$D$2:$D$326,"&gt;=55")/100*#REF!,0),"",E109),"")</f>
        <v>#REF!</v>
      </c>
      <c r="P109" s="9" t="str" cm="1">
        <f t="array" ref="P109">IF(A69&lt;&gt;"",IF(_xlfn.BITOR(B69&lt;&gt;"GR",B69&lt;&gt;""),IF(AND(H109&gt;=50,B69&gt;=55),_xlfn.RANK.EQ(H109,$H$2:$H$1000,0),_xlfn.IFS(#REF!="FD",999,#REF!="FF",1000)),IF(AND(H109&gt;=50,D109&gt;=55),_xlfn.RANK.EQ(H109,$H$2:$H$326,0),_xlfn.IFS(#REF!="FD",999,#REF!="FF",1000))),"")</f>
        <v/>
      </c>
    </row>
    <row r="110" spans="1:16" x14ac:dyDescent="0.35">
      <c r="A110" s="29"/>
      <c r="B110" s="3"/>
      <c r="C110" s="16" t="e">
        <f>IF(_xlfn.BITOR(#REF!="GR",#REF!=""),0,#REF!)</f>
        <v>#REF!</v>
      </c>
      <c r="D110" s="16" t="e">
        <f>IF(_xlfn.BITOR(#REF!="",#REF!="GR"),0,#REF!)</f>
        <v>#REF!</v>
      </c>
      <c r="E110" s="9" t="e">
        <f t="shared" si="4"/>
        <v>#REF!</v>
      </c>
      <c r="F110" s="9" t="e">
        <f>IF(AND(B70&lt;&gt;"",B70&lt;&gt;"GR"),(C110*0.4)+(B70*0.6),E110)</f>
        <v>#REF!</v>
      </c>
      <c r="G110" s="9" t="e">
        <f t="shared" si="5"/>
        <v>#REF!</v>
      </c>
      <c r="H110" s="9" t="e">
        <f t="shared" si="6"/>
        <v>#REF!</v>
      </c>
      <c r="I110" s="9" t="e">
        <f t="shared" si="7"/>
        <v>#REF!</v>
      </c>
      <c r="J110" s="9" t="e">
        <f>IF(I110&lt;&gt;"",IF(_xlfn.RANK.EQ(I110,$I$2:$I$326,0)&lt;=ROUND(COUNTIFS($E$2:$E$326,"&gt;=50",$D$2:$D$326,"&gt;=55")/100*#REF!,0),"",E110),"")</f>
        <v>#REF!</v>
      </c>
      <c r="K110" s="9" t="e">
        <f>IF(J110&lt;&gt;"",IF(_xlfn.RANK.EQ(J110,$J$2:$J$326,0)&lt;=ROUND(COUNTIFS($E$2:$E$326,"&gt;=50",$D$2:$D$326,"&gt;=55")/100*#REF!,0),"",E110),"")</f>
        <v>#REF!</v>
      </c>
      <c r="L110" s="9" t="e">
        <f>IF(K110&lt;&gt;"",IF(_xlfn.RANK.EQ(K110,$K$2:$K$326,0)&lt;=ROUND(COUNTIFS($E$2:$E$326,"&gt;=50",$D$2:$D$326,"&gt;=55")/100*#REF!,0),"",E110),"")</f>
        <v>#REF!</v>
      </c>
      <c r="M110" s="9" t="e">
        <f>IF(L110&lt;&gt;"",IF(_xlfn.RANK.EQ(L110,$L$2:$L$326,0)&lt;=ROUND(COUNTIFS($E$2:$E$326,"&gt;=50",$D$2:$D$326,"&gt;=55")/100*#REF!,0),"",E110),"")</f>
        <v>#REF!</v>
      </c>
      <c r="N110" s="9" t="e">
        <f>IF(M110&lt;&gt;"",IF(_xlfn.RANK.EQ(M110,$M$2:$M$326,0)&lt;=ROUND(COUNTIFS($E$2:$E$326,"&gt;=50",$D$2:$D$326,"&gt;=55")/100*#REF!,0),"",E110),"")</f>
        <v>#REF!</v>
      </c>
      <c r="O110" s="9" t="e">
        <f>IF(N110&lt;&gt;"",IF(_xlfn.RANK.EQ(N110,$N$2:$N$326,0)&lt;=ROUND(COUNTIFS($E$2:$E$326,"&gt;=50",$D$2:$D$326,"&gt;=55")/100*#REF!,0),"",E110),"")</f>
        <v>#REF!</v>
      </c>
      <c r="P110" s="9" t="str" cm="1">
        <f t="array" ref="P110">IF(A70&lt;&gt;"",IF(_xlfn.BITOR(B70&lt;&gt;"GR",B70&lt;&gt;""),IF(AND(H110&gt;=50,B70&gt;=55),_xlfn.RANK.EQ(H110,$H$2:$H$1000,0),_xlfn.IFS(#REF!="FD",999,#REF!="FF",1000)),IF(AND(H110&gt;=50,D110&gt;=55),_xlfn.RANK.EQ(H110,$H$2:$H$326,0),_xlfn.IFS(#REF!="FD",999,#REF!="FF",1000))),"")</f>
        <v/>
      </c>
    </row>
    <row r="111" spans="1:16" x14ac:dyDescent="0.35">
      <c r="A111" s="29"/>
      <c r="B111" s="3"/>
      <c r="C111" s="16" t="e">
        <f>IF(_xlfn.BITOR(#REF!="GR",#REF!=""),0,#REF!)</f>
        <v>#REF!</v>
      </c>
      <c r="D111" s="16" t="e">
        <f>IF(_xlfn.BITOR(#REF!="",#REF!="GR"),0,#REF!)</f>
        <v>#REF!</v>
      </c>
      <c r="E111" s="9" t="e">
        <f t="shared" si="4"/>
        <v>#REF!</v>
      </c>
      <c r="F111" s="9" t="e">
        <f>IF(AND(B71&lt;&gt;"",B71&lt;&gt;"GR"),(C111*0.4)+(B71*0.6),E111)</f>
        <v>#REF!</v>
      </c>
      <c r="G111" s="9" t="e">
        <f t="shared" si="5"/>
        <v>#REF!</v>
      </c>
      <c r="H111" s="9" t="e">
        <f t="shared" si="6"/>
        <v>#REF!</v>
      </c>
      <c r="I111" s="9" t="e">
        <f t="shared" si="7"/>
        <v>#REF!</v>
      </c>
      <c r="J111" s="9" t="e">
        <f>IF(I111&lt;&gt;"",IF(_xlfn.RANK.EQ(I111,$I$2:$I$326,0)&lt;=ROUND(COUNTIFS($E$2:$E$326,"&gt;=50",$D$2:$D$326,"&gt;=55")/100*#REF!,0),"",E111),"")</f>
        <v>#REF!</v>
      </c>
      <c r="K111" s="9" t="e">
        <f>IF(J111&lt;&gt;"",IF(_xlfn.RANK.EQ(J111,$J$2:$J$326,0)&lt;=ROUND(COUNTIFS($E$2:$E$326,"&gt;=50",$D$2:$D$326,"&gt;=55")/100*#REF!,0),"",E111),"")</f>
        <v>#REF!</v>
      </c>
      <c r="L111" s="9" t="e">
        <f>IF(K111&lt;&gt;"",IF(_xlfn.RANK.EQ(K111,$K$2:$K$326,0)&lt;=ROUND(COUNTIFS($E$2:$E$326,"&gt;=50",$D$2:$D$326,"&gt;=55")/100*#REF!,0),"",E111),"")</f>
        <v>#REF!</v>
      </c>
      <c r="M111" s="9" t="e">
        <f>IF(L111&lt;&gt;"",IF(_xlfn.RANK.EQ(L111,$L$2:$L$326,0)&lt;=ROUND(COUNTIFS($E$2:$E$326,"&gt;=50",$D$2:$D$326,"&gt;=55")/100*#REF!,0),"",E111),"")</f>
        <v>#REF!</v>
      </c>
      <c r="N111" s="9" t="e">
        <f>IF(M111&lt;&gt;"",IF(_xlfn.RANK.EQ(M111,$M$2:$M$326,0)&lt;=ROUND(COUNTIFS($E$2:$E$326,"&gt;=50",$D$2:$D$326,"&gt;=55")/100*#REF!,0),"",E111),"")</f>
        <v>#REF!</v>
      </c>
      <c r="O111" s="9" t="e">
        <f>IF(N111&lt;&gt;"",IF(_xlfn.RANK.EQ(N111,$N$2:$N$326,0)&lt;=ROUND(COUNTIFS($E$2:$E$326,"&gt;=50",$D$2:$D$326,"&gt;=55")/100*#REF!,0),"",E111),"")</f>
        <v>#REF!</v>
      </c>
      <c r="P111" s="9" t="str" cm="1">
        <f t="array" ref="P111">IF(A71&lt;&gt;"",IF(_xlfn.BITOR(B71&lt;&gt;"GR",B71&lt;&gt;""),IF(AND(H111&gt;=50,B71&gt;=55),_xlfn.RANK.EQ(H111,$H$2:$H$1000,0),_xlfn.IFS(#REF!="FD",999,#REF!="FF",1000)),IF(AND(H111&gt;=50,D111&gt;=55),_xlfn.RANK.EQ(H111,$H$2:$H$326,0),_xlfn.IFS(#REF!="FD",999,#REF!="FF",1000))),"")</f>
        <v/>
      </c>
    </row>
    <row r="112" spans="1:16" x14ac:dyDescent="0.35">
      <c r="A112" s="29"/>
      <c r="B112" s="3"/>
      <c r="C112" s="16" t="e">
        <f>IF(_xlfn.BITOR(#REF!="GR",#REF!=""),0,#REF!)</f>
        <v>#REF!</v>
      </c>
      <c r="D112" s="16" t="e">
        <f>IF(_xlfn.BITOR(#REF!="",#REF!="GR"),0,#REF!)</f>
        <v>#REF!</v>
      </c>
      <c r="E112" s="9" t="e">
        <f t="shared" si="4"/>
        <v>#REF!</v>
      </c>
      <c r="F112" s="9" t="e">
        <f>IF(AND(B72&lt;&gt;"",B72&lt;&gt;"GR"),(C112*0.4)+(B72*0.6),E112)</f>
        <v>#REF!</v>
      </c>
      <c r="G112" s="9" t="e">
        <f t="shared" si="5"/>
        <v>#REF!</v>
      </c>
      <c r="H112" s="9" t="e">
        <f t="shared" si="6"/>
        <v>#REF!</v>
      </c>
      <c r="I112" s="9" t="e">
        <f t="shared" si="7"/>
        <v>#REF!</v>
      </c>
      <c r="J112" s="9" t="e">
        <f>IF(I112&lt;&gt;"",IF(_xlfn.RANK.EQ(I112,$I$2:$I$326,0)&lt;=ROUND(COUNTIFS($E$2:$E$326,"&gt;=50",$D$2:$D$326,"&gt;=55")/100*#REF!,0),"",E112),"")</f>
        <v>#REF!</v>
      </c>
      <c r="K112" s="9" t="e">
        <f>IF(J112&lt;&gt;"",IF(_xlfn.RANK.EQ(J112,$J$2:$J$326,0)&lt;=ROUND(COUNTIFS($E$2:$E$326,"&gt;=50",$D$2:$D$326,"&gt;=55")/100*#REF!,0),"",E112),"")</f>
        <v>#REF!</v>
      </c>
      <c r="L112" s="9" t="e">
        <f>IF(K112&lt;&gt;"",IF(_xlfn.RANK.EQ(K112,$K$2:$K$326,0)&lt;=ROUND(COUNTIFS($E$2:$E$326,"&gt;=50",$D$2:$D$326,"&gt;=55")/100*#REF!,0),"",E112),"")</f>
        <v>#REF!</v>
      </c>
      <c r="M112" s="9" t="e">
        <f>IF(L112&lt;&gt;"",IF(_xlfn.RANK.EQ(L112,$L$2:$L$326,0)&lt;=ROUND(COUNTIFS($E$2:$E$326,"&gt;=50",$D$2:$D$326,"&gt;=55")/100*#REF!,0),"",E112),"")</f>
        <v>#REF!</v>
      </c>
      <c r="N112" s="9" t="e">
        <f>IF(M112&lt;&gt;"",IF(_xlfn.RANK.EQ(M112,$M$2:$M$326,0)&lt;=ROUND(COUNTIFS($E$2:$E$326,"&gt;=50",$D$2:$D$326,"&gt;=55")/100*#REF!,0),"",E112),"")</f>
        <v>#REF!</v>
      </c>
      <c r="O112" s="9" t="e">
        <f>IF(N112&lt;&gt;"",IF(_xlfn.RANK.EQ(N112,$N$2:$N$326,0)&lt;=ROUND(COUNTIFS($E$2:$E$326,"&gt;=50",$D$2:$D$326,"&gt;=55")/100*#REF!,0),"",E112),"")</f>
        <v>#REF!</v>
      </c>
      <c r="P112" s="9" t="str" cm="1">
        <f t="array" ref="P112">IF(A72&lt;&gt;"",IF(_xlfn.BITOR(B72&lt;&gt;"GR",B72&lt;&gt;""),IF(AND(H112&gt;=50,B72&gt;=55),_xlfn.RANK.EQ(H112,$H$2:$H$1000,0),_xlfn.IFS(#REF!="FD",999,#REF!="FF",1000)),IF(AND(H112&gt;=50,D112&gt;=55),_xlfn.RANK.EQ(H112,$H$2:$H$326,0),_xlfn.IFS(#REF!="FD",999,#REF!="FF",1000))),"")</f>
        <v/>
      </c>
    </row>
    <row r="113" spans="1:16" x14ac:dyDescent="0.35">
      <c r="A113" s="29"/>
      <c r="B113" s="3"/>
      <c r="C113" s="16" t="e">
        <f>IF(_xlfn.BITOR(#REF!="GR",#REF!=""),0,#REF!)</f>
        <v>#REF!</v>
      </c>
      <c r="D113" s="16" t="e">
        <f>IF(_xlfn.BITOR(#REF!="",#REF!="GR"),0,#REF!)</f>
        <v>#REF!</v>
      </c>
      <c r="E113" s="9" t="e">
        <f t="shared" si="4"/>
        <v>#REF!</v>
      </c>
      <c r="F113" s="9" t="e">
        <f>IF(AND(B73&lt;&gt;"",B73&lt;&gt;"GR"),(C113*0.4)+(B73*0.6),E113)</f>
        <v>#REF!</v>
      </c>
      <c r="G113" s="9" t="e">
        <f t="shared" si="5"/>
        <v>#REF!</v>
      </c>
      <c r="H113" s="9" t="e">
        <f t="shared" si="6"/>
        <v>#REF!</v>
      </c>
      <c r="I113" s="9" t="e">
        <f t="shared" si="7"/>
        <v>#REF!</v>
      </c>
      <c r="J113" s="9" t="e">
        <f>IF(I113&lt;&gt;"",IF(_xlfn.RANK.EQ(I113,$I$2:$I$326,0)&lt;=ROUND(COUNTIFS($E$2:$E$326,"&gt;=50",$D$2:$D$326,"&gt;=55")/100*#REF!,0),"",E113),"")</f>
        <v>#REF!</v>
      </c>
      <c r="K113" s="9" t="e">
        <f>IF(J113&lt;&gt;"",IF(_xlfn.RANK.EQ(J113,$J$2:$J$326,0)&lt;=ROUND(COUNTIFS($E$2:$E$326,"&gt;=50",$D$2:$D$326,"&gt;=55")/100*#REF!,0),"",E113),"")</f>
        <v>#REF!</v>
      </c>
      <c r="L113" s="9" t="e">
        <f>IF(K113&lt;&gt;"",IF(_xlfn.RANK.EQ(K113,$K$2:$K$326,0)&lt;=ROUND(COUNTIFS($E$2:$E$326,"&gt;=50",$D$2:$D$326,"&gt;=55")/100*#REF!,0),"",E113),"")</f>
        <v>#REF!</v>
      </c>
      <c r="M113" s="9" t="e">
        <f>IF(L113&lt;&gt;"",IF(_xlfn.RANK.EQ(L113,$L$2:$L$326,0)&lt;=ROUND(COUNTIFS($E$2:$E$326,"&gt;=50",$D$2:$D$326,"&gt;=55")/100*#REF!,0),"",E113),"")</f>
        <v>#REF!</v>
      </c>
      <c r="N113" s="9" t="e">
        <f>IF(M113&lt;&gt;"",IF(_xlfn.RANK.EQ(M113,$M$2:$M$326,0)&lt;=ROUND(COUNTIFS($E$2:$E$326,"&gt;=50",$D$2:$D$326,"&gt;=55")/100*#REF!,0),"",E113),"")</f>
        <v>#REF!</v>
      </c>
      <c r="O113" s="9" t="e">
        <f>IF(N113&lt;&gt;"",IF(_xlfn.RANK.EQ(N113,$N$2:$N$326,0)&lt;=ROUND(COUNTIFS($E$2:$E$326,"&gt;=50",$D$2:$D$326,"&gt;=55")/100*#REF!,0),"",E113),"")</f>
        <v>#REF!</v>
      </c>
      <c r="P113" s="9" t="str" cm="1">
        <f t="array" ref="P113">IF(A73&lt;&gt;"",IF(_xlfn.BITOR(B73&lt;&gt;"GR",B73&lt;&gt;""),IF(AND(H113&gt;=50,B73&gt;=55),_xlfn.RANK.EQ(H113,$H$2:$H$1000,0),_xlfn.IFS(#REF!="FD",999,#REF!="FF",1000)),IF(AND(H113&gt;=50,D113&gt;=55),_xlfn.RANK.EQ(H113,$H$2:$H$326,0),_xlfn.IFS(#REF!="FD",999,#REF!="FF",1000))),"")</f>
        <v/>
      </c>
    </row>
    <row r="114" spans="1:16" x14ac:dyDescent="0.35">
      <c r="A114" s="29"/>
      <c r="B114" s="3"/>
      <c r="C114" s="16" t="e">
        <f>IF(_xlfn.BITOR(#REF!="GR",#REF!=""),0,#REF!)</f>
        <v>#REF!</v>
      </c>
      <c r="D114" s="16" t="e">
        <f>IF(_xlfn.BITOR(#REF!="",#REF!="GR"),0,#REF!)</f>
        <v>#REF!</v>
      </c>
      <c r="E114" s="9" t="e">
        <f t="shared" si="4"/>
        <v>#REF!</v>
      </c>
      <c r="F114" s="9" t="e">
        <f>IF(AND(B74&lt;&gt;"",B74&lt;&gt;"GR"),(C114*0.4)+(B74*0.6),E114)</f>
        <v>#REF!</v>
      </c>
      <c r="G114" s="9" t="e">
        <f t="shared" si="5"/>
        <v>#REF!</v>
      </c>
      <c r="H114" s="9" t="e">
        <f t="shared" si="6"/>
        <v>#REF!</v>
      </c>
      <c r="I114" s="9" t="e">
        <f t="shared" si="7"/>
        <v>#REF!</v>
      </c>
      <c r="J114" s="9" t="e">
        <f>IF(I114&lt;&gt;"",IF(_xlfn.RANK.EQ(I114,$I$2:$I$326,0)&lt;=ROUND(COUNTIFS($E$2:$E$326,"&gt;=50",$D$2:$D$326,"&gt;=55")/100*#REF!,0),"",E114),"")</f>
        <v>#REF!</v>
      </c>
      <c r="K114" s="9" t="e">
        <f>IF(J114&lt;&gt;"",IF(_xlfn.RANK.EQ(J114,$J$2:$J$326,0)&lt;=ROUND(COUNTIFS($E$2:$E$326,"&gt;=50",$D$2:$D$326,"&gt;=55")/100*#REF!,0),"",E114),"")</f>
        <v>#REF!</v>
      </c>
      <c r="L114" s="9" t="e">
        <f>IF(K114&lt;&gt;"",IF(_xlfn.RANK.EQ(K114,$K$2:$K$326,0)&lt;=ROUND(COUNTIFS($E$2:$E$326,"&gt;=50",$D$2:$D$326,"&gt;=55")/100*#REF!,0),"",E114),"")</f>
        <v>#REF!</v>
      </c>
      <c r="M114" s="9" t="e">
        <f>IF(L114&lt;&gt;"",IF(_xlfn.RANK.EQ(L114,$L$2:$L$326,0)&lt;=ROUND(COUNTIFS($E$2:$E$326,"&gt;=50",$D$2:$D$326,"&gt;=55")/100*#REF!,0),"",E114),"")</f>
        <v>#REF!</v>
      </c>
      <c r="N114" s="9" t="e">
        <f>IF(M114&lt;&gt;"",IF(_xlfn.RANK.EQ(M114,$M$2:$M$326,0)&lt;=ROUND(COUNTIFS($E$2:$E$326,"&gt;=50",$D$2:$D$326,"&gt;=55")/100*#REF!,0),"",E114),"")</f>
        <v>#REF!</v>
      </c>
      <c r="O114" s="9" t="e">
        <f>IF(N114&lt;&gt;"",IF(_xlfn.RANK.EQ(N114,$N$2:$N$326,0)&lt;=ROUND(COUNTIFS($E$2:$E$326,"&gt;=50",$D$2:$D$326,"&gt;=55")/100*#REF!,0),"",E114),"")</f>
        <v>#REF!</v>
      </c>
      <c r="P114" s="9" t="str" cm="1">
        <f t="array" ref="P114">IF(A74&lt;&gt;"",IF(_xlfn.BITOR(B74&lt;&gt;"GR",B74&lt;&gt;""),IF(AND(H114&gt;=50,B74&gt;=55),_xlfn.RANK.EQ(H114,$H$2:$H$1000,0),_xlfn.IFS(#REF!="FD",999,#REF!="FF",1000)),IF(AND(H114&gt;=50,D114&gt;=55),_xlfn.RANK.EQ(H114,$H$2:$H$326,0),_xlfn.IFS(#REF!="FD",999,#REF!="FF",1000))),"")</f>
        <v/>
      </c>
    </row>
    <row r="115" spans="1:16" x14ac:dyDescent="0.35">
      <c r="A115" s="29"/>
      <c r="B115" s="3"/>
      <c r="C115" s="16" t="e">
        <f>IF(_xlfn.BITOR(#REF!="GR",#REF!=""),0,#REF!)</f>
        <v>#REF!</v>
      </c>
      <c r="D115" s="16" t="e">
        <f>IF(_xlfn.BITOR(#REF!="",#REF!="GR"),0,#REF!)</f>
        <v>#REF!</v>
      </c>
      <c r="E115" s="9" t="e">
        <f t="shared" si="4"/>
        <v>#REF!</v>
      </c>
      <c r="F115" s="9" t="e">
        <f>IF(AND(B75&lt;&gt;"",B75&lt;&gt;"GR"),(C115*0.4)+(B75*0.6),E115)</f>
        <v>#REF!</v>
      </c>
      <c r="G115" s="9" t="e">
        <f t="shared" si="5"/>
        <v>#REF!</v>
      </c>
      <c r="H115" s="9" t="e">
        <f t="shared" si="6"/>
        <v>#REF!</v>
      </c>
      <c r="I115" s="9" t="e">
        <f t="shared" si="7"/>
        <v>#REF!</v>
      </c>
      <c r="J115" s="9" t="e">
        <f>IF(I115&lt;&gt;"",IF(_xlfn.RANK.EQ(I115,$I$2:$I$326,0)&lt;=ROUND(COUNTIFS($E$2:$E$326,"&gt;=50",$D$2:$D$326,"&gt;=55")/100*#REF!,0),"",E115),"")</f>
        <v>#REF!</v>
      </c>
      <c r="K115" s="9" t="e">
        <f>IF(J115&lt;&gt;"",IF(_xlfn.RANK.EQ(J115,$J$2:$J$326,0)&lt;=ROUND(COUNTIFS($E$2:$E$326,"&gt;=50",$D$2:$D$326,"&gt;=55")/100*#REF!,0),"",E115),"")</f>
        <v>#REF!</v>
      </c>
      <c r="L115" s="9" t="e">
        <f>IF(K115&lt;&gt;"",IF(_xlfn.RANK.EQ(K115,$K$2:$K$326,0)&lt;=ROUND(COUNTIFS($E$2:$E$326,"&gt;=50",$D$2:$D$326,"&gt;=55")/100*#REF!,0),"",E115),"")</f>
        <v>#REF!</v>
      </c>
      <c r="M115" s="9" t="e">
        <f>IF(L115&lt;&gt;"",IF(_xlfn.RANK.EQ(L115,$L$2:$L$326,0)&lt;=ROUND(COUNTIFS($E$2:$E$326,"&gt;=50",$D$2:$D$326,"&gt;=55")/100*#REF!,0),"",E115),"")</f>
        <v>#REF!</v>
      </c>
      <c r="N115" s="9" t="e">
        <f>IF(M115&lt;&gt;"",IF(_xlfn.RANK.EQ(M115,$M$2:$M$326,0)&lt;=ROUND(COUNTIFS($E$2:$E$326,"&gt;=50",$D$2:$D$326,"&gt;=55")/100*#REF!,0),"",E115),"")</f>
        <v>#REF!</v>
      </c>
      <c r="O115" s="9" t="e">
        <f>IF(N115&lt;&gt;"",IF(_xlfn.RANK.EQ(N115,$N$2:$N$326,0)&lt;=ROUND(COUNTIFS($E$2:$E$326,"&gt;=50",$D$2:$D$326,"&gt;=55")/100*#REF!,0),"",E115),"")</f>
        <v>#REF!</v>
      </c>
      <c r="P115" s="9" t="str" cm="1">
        <f t="array" ref="P115">IF(A75&lt;&gt;"",IF(_xlfn.BITOR(B75&lt;&gt;"GR",B75&lt;&gt;""),IF(AND(H115&gt;=50,B75&gt;=55),_xlfn.RANK.EQ(H115,$H$2:$H$1000,0),_xlfn.IFS(#REF!="FD",999,#REF!="FF",1000)),IF(AND(H115&gt;=50,D115&gt;=55),_xlfn.RANK.EQ(H115,$H$2:$H$326,0),_xlfn.IFS(#REF!="FD",999,#REF!="FF",1000))),"")</f>
        <v/>
      </c>
    </row>
    <row r="116" spans="1:16" x14ac:dyDescent="0.35">
      <c r="A116" s="29"/>
      <c r="B116" s="3"/>
      <c r="C116" s="16" t="e">
        <f>IF(_xlfn.BITOR(#REF!="GR",#REF!=""),0,#REF!)</f>
        <v>#REF!</v>
      </c>
      <c r="D116" s="16" t="e">
        <f>IF(_xlfn.BITOR(#REF!="",#REF!="GR"),0,#REF!)</f>
        <v>#REF!</v>
      </c>
      <c r="E116" s="9" t="e">
        <f t="shared" si="4"/>
        <v>#REF!</v>
      </c>
      <c r="F116" s="9" t="e">
        <f>IF(AND(B76&lt;&gt;"",B76&lt;&gt;"GR"),(C116*0.4)+(B76*0.6),E116)</f>
        <v>#REF!</v>
      </c>
      <c r="G116" s="9" t="e">
        <f t="shared" si="5"/>
        <v>#REF!</v>
      </c>
      <c r="H116" s="9" t="e">
        <f t="shared" si="6"/>
        <v>#REF!</v>
      </c>
      <c r="I116" s="9" t="e">
        <f t="shared" si="7"/>
        <v>#REF!</v>
      </c>
      <c r="J116" s="9" t="e">
        <f>IF(I116&lt;&gt;"",IF(_xlfn.RANK.EQ(I116,$I$2:$I$326,0)&lt;=ROUND(COUNTIFS($E$2:$E$326,"&gt;=50",$D$2:$D$326,"&gt;=55")/100*#REF!,0),"",E116),"")</f>
        <v>#REF!</v>
      </c>
      <c r="K116" s="9" t="e">
        <f>IF(J116&lt;&gt;"",IF(_xlfn.RANK.EQ(J116,$J$2:$J$326,0)&lt;=ROUND(COUNTIFS($E$2:$E$326,"&gt;=50",$D$2:$D$326,"&gt;=55")/100*#REF!,0),"",E116),"")</f>
        <v>#REF!</v>
      </c>
      <c r="L116" s="9" t="e">
        <f>IF(K116&lt;&gt;"",IF(_xlfn.RANK.EQ(K116,$K$2:$K$326,0)&lt;=ROUND(COUNTIFS($E$2:$E$326,"&gt;=50",$D$2:$D$326,"&gt;=55")/100*#REF!,0),"",E116),"")</f>
        <v>#REF!</v>
      </c>
      <c r="M116" s="9" t="e">
        <f>IF(L116&lt;&gt;"",IF(_xlfn.RANK.EQ(L116,$L$2:$L$326,0)&lt;=ROUND(COUNTIFS($E$2:$E$326,"&gt;=50",$D$2:$D$326,"&gt;=55")/100*#REF!,0),"",E116),"")</f>
        <v>#REF!</v>
      </c>
      <c r="N116" s="9" t="e">
        <f>IF(M116&lt;&gt;"",IF(_xlfn.RANK.EQ(M116,$M$2:$M$326,0)&lt;=ROUND(COUNTIFS($E$2:$E$326,"&gt;=50",$D$2:$D$326,"&gt;=55")/100*#REF!,0),"",E116),"")</f>
        <v>#REF!</v>
      </c>
      <c r="O116" s="9" t="e">
        <f>IF(N116&lt;&gt;"",IF(_xlfn.RANK.EQ(N116,$N$2:$N$326,0)&lt;=ROUND(COUNTIFS($E$2:$E$326,"&gt;=50",$D$2:$D$326,"&gt;=55")/100*#REF!,0),"",E116),"")</f>
        <v>#REF!</v>
      </c>
      <c r="P116" s="9" t="str" cm="1">
        <f t="array" ref="P116">IF(A76&lt;&gt;"",IF(_xlfn.BITOR(B76&lt;&gt;"GR",B76&lt;&gt;""),IF(AND(H116&gt;=50,B76&gt;=55),_xlfn.RANK.EQ(H116,$H$2:$H$1000,0),_xlfn.IFS(#REF!="FD",999,#REF!="FF",1000)),IF(AND(H116&gt;=50,D116&gt;=55),_xlfn.RANK.EQ(H116,$H$2:$H$326,0),_xlfn.IFS(#REF!="FD",999,#REF!="FF",1000))),"")</f>
        <v/>
      </c>
    </row>
    <row r="117" spans="1:16" x14ac:dyDescent="0.35">
      <c r="A117" s="29"/>
      <c r="B117" s="3"/>
      <c r="C117" s="16" t="e">
        <f>IF(_xlfn.BITOR(#REF!="GR",#REF!=""),0,#REF!)</f>
        <v>#REF!</v>
      </c>
      <c r="D117" s="16" t="e">
        <f>IF(_xlfn.BITOR(#REF!="",#REF!="GR"),0,#REF!)</f>
        <v>#REF!</v>
      </c>
      <c r="E117" s="9" t="e">
        <f t="shared" si="4"/>
        <v>#REF!</v>
      </c>
      <c r="F117" s="9" t="e">
        <f>IF(AND(B77&lt;&gt;"",B77&lt;&gt;"GR"),(C117*0.4)+(B77*0.6),E117)</f>
        <v>#REF!</v>
      </c>
      <c r="G117" s="9" t="e">
        <f t="shared" si="5"/>
        <v>#REF!</v>
      </c>
      <c r="H117" s="9" t="e">
        <f t="shared" si="6"/>
        <v>#REF!</v>
      </c>
      <c r="I117" s="9" t="e">
        <f t="shared" si="7"/>
        <v>#REF!</v>
      </c>
      <c r="J117" s="9" t="e">
        <f>IF(I117&lt;&gt;"",IF(_xlfn.RANK.EQ(I117,$I$2:$I$326,0)&lt;=ROUND(COUNTIFS($E$2:$E$326,"&gt;=50",$D$2:$D$326,"&gt;=55")/100*#REF!,0),"",E117),"")</f>
        <v>#REF!</v>
      </c>
      <c r="K117" s="9" t="e">
        <f>IF(J117&lt;&gt;"",IF(_xlfn.RANK.EQ(J117,$J$2:$J$326,0)&lt;=ROUND(COUNTIFS($E$2:$E$326,"&gt;=50",$D$2:$D$326,"&gt;=55")/100*#REF!,0),"",E117),"")</f>
        <v>#REF!</v>
      </c>
      <c r="L117" s="9" t="e">
        <f>IF(K117&lt;&gt;"",IF(_xlfn.RANK.EQ(K117,$K$2:$K$326,0)&lt;=ROUND(COUNTIFS($E$2:$E$326,"&gt;=50",$D$2:$D$326,"&gt;=55")/100*#REF!,0),"",E117),"")</f>
        <v>#REF!</v>
      </c>
      <c r="M117" s="9" t="e">
        <f>IF(L117&lt;&gt;"",IF(_xlfn.RANK.EQ(L117,$L$2:$L$326,0)&lt;=ROUND(COUNTIFS($E$2:$E$326,"&gt;=50",$D$2:$D$326,"&gt;=55")/100*#REF!,0),"",E117),"")</f>
        <v>#REF!</v>
      </c>
      <c r="N117" s="9" t="e">
        <f>IF(M117&lt;&gt;"",IF(_xlfn.RANK.EQ(M117,$M$2:$M$326,0)&lt;=ROUND(COUNTIFS($E$2:$E$326,"&gt;=50",$D$2:$D$326,"&gt;=55")/100*#REF!,0),"",E117),"")</f>
        <v>#REF!</v>
      </c>
      <c r="O117" s="9" t="e">
        <f>IF(N117&lt;&gt;"",IF(_xlfn.RANK.EQ(N117,$N$2:$N$326,0)&lt;=ROUND(COUNTIFS($E$2:$E$326,"&gt;=50",$D$2:$D$326,"&gt;=55")/100*#REF!,0),"",E117),"")</f>
        <v>#REF!</v>
      </c>
      <c r="P117" s="9" t="str" cm="1">
        <f t="array" ref="P117">IF(A77&lt;&gt;"",IF(_xlfn.BITOR(B77&lt;&gt;"GR",B77&lt;&gt;""),IF(AND(H117&gt;=50,B77&gt;=55),_xlfn.RANK.EQ(H117,$H$2:$H$1000,0),_xlfn.IFS(#REF!="FD",999,#REF!="FF",1000)),IF(AND(H117&gt;=50,D117&gt;=55),_xlfn.RANK.EQ(H117,$H$2:$H$326,0),_xlfn.IFS(#REF!="FD",999,#REF!="FF",1000))),"")</f>
        <v/>
      </c>
    </row>
    <row r="118" spans="1:16" x14ac:dyDescent="0.35">
      <c r="A118" s="29"/>
      <c r="B118" s="3"/>
      <c r="C118" s="16" t="e">
        <f>IF(_xlfn.BITOR(#REF!="GR",#REF!=""),0,#REF!)</f>
        <v>#REF!</v>
      </c>
      <c r="D118" s="16" t="e">
        <f>IF(_xlfn.BITOR(#REF!="",#REF!="GR"),0,#REF!)</f>
        <v>#REF!</v>
      </c>
      <c r="E118" s="9" t="e">
        <f t="shared" si="4"/>
        <v>#REF!</v>
      </c>
      <c r="F118" s="9" t="e">
        <f>IF(AND(B78&lt;&gt;"",B78&lt;&gt;"GR"),(C118*0.4)+(B78*0.6),E118)</f>
        <v>#REF!</v>
      </c>
      <c r="G118" s="9" t="e">
        <f t="shared" si="5"/>
        <v>#REF!</v>
      </c>
      <c r="H118" s="9" t="e">
        <f t="shared" si="6"/>
        <v>#REF!</v>
      </c>
      <c r="I118" s="9" t="e">
        <f t="shared" si="7"/>
        <v>#REF!</v>
      </c>
      <c r="J118" s="9" t="e">
        <f>IF(I118&lt;&gt;"",IF(_xlfn.RANK.EQ(I118,$I$2:$I$326,0)&lt;=ROUND(COUNTIFS($E$2:$E$326,"&gt;=50",$D$2:$D$326,"&gt;=55")/100*#REF!,0),"",E118),"")</f>
        <v>#REF!</v>
      </c>
      <c r="K118" s="9" t="e">
        <f>IF(J118&lt;&gt;"",IF(_xlfn.RANK.EQ(J118,$J$2:$J$326,0)&lt;=ROUND(COUNTIFS($E$2:$E$326,"&gt;=50",$D$2:$D$326,"&gt;=55")/100*#REF!,0),"",E118),"")</f>
        <v>#REF!</v>
      </c>
      <c r="L118" s="9" t="e">
        <f>IF(K118&lt;&gt;"",IF(_xlfn.RANK.EQ(K118,$K$2:$K$326,0)&lt;=ROUND(COUNTIFS($E$2:$E$326,"&gt;=50",$D$2:$D$326,"&gt;=55")/100*#REF!,0),"",E118),"")</f>
        <v>#REF!</v>
      </c>
      <c r="M118" s="9" t="e">
        <f>IF(L118&lt;&gt;"",IF(_xlfn.RANK.EQ(L118,$L$2:$L$326,0)&lt;=ROUND(COUNTIFS($E$2:$E$326,"&gt;=50",$D$2:$D$326,"&gt;=55")/100*#REF!,0),"",E118),"")</f>
        <v>#REF!</v>
      </c>
      <c r="N118" s="9" t="e">
        <f>IF(M118&lt;&gt;"",IF(_xlfn.RANK.EQ(M118,$M$2:$M$326,0)&lt;=ROUND(COUNTIFS($E$2:$E$326,"&gt;=50",$D$2:$D$326,"&gt;=55")/100*#REF!,0),"",E118),"")</f>
        <v>#REF!</v>
      </c>
      <c r="O118" s="9" t="e">
        <f>IF(N118&lt;&gt;"",IF(_xlfn.RANK.EQ(N118,$N$2:$N$326,0)&lt;=ROUND(COUNTIFS($E$2:$E$326,"&gt;=50",$D$2:$D$326,"&gt;=55")/100*#REF!,0),"",E118),"")</f>
        <v>#REF!</v>
      </c>
      <c r="P118" s="9" t="str" cm="1">
        <f t="array" ref="P118">IF(A78&lt;&gt;"",IF(_xlfn.BITOR(B78&lt;&gt;"GR",B78&lt;&gt;""),IF(AND(H118&gt;=50,B78&gt;=55),_xlfn.RANK.EQ(H118,$H$2:$H$1000,0),_xlfn.IFS(#REF!="FD",999,#REF!="FF",1000)),IF(AND(H118&gt;=50,D118&gt;=55),_xlfn.RANK.EQ(H118,$H$2:$H$326,0),_xlfn.IFS(#REF!="FD",999,#REF!="FF",1000))),"")</f>
        <v/>
      </c>
    </row>
    <row r="119" spans="1:16" x14ac:dyDescent="0.35">
      <c r="A119" s="29"/>
      <c r="B119" s="3"/>
      <c r="C119" s="16" t="e">
        <f>IF(_xlfn.BITOR(#REF!="GR",#REF!=""),0,#REF!)</f>
        <v>#REF!</v>
      </c>
      <c r="D119" s="16" t="e">
        <f>IF(_xlfn.BITOR(#REF!="",#REF!="GR"),0,#REF!)</f>
        <v>#REF!</v>
      </c>
      <c r="E119" s="9" t="e">
        <f t="shared" si="4"/>
        <v>#REF!</v>
      </c>
      <c r="F119" s="9" t="e">
        <f>IF(AND(B79&lt;&gt;"",B79&lt;&gt;"GR"),(C119*0.4)+(B79*0.6),E119)</f>
        <v>#REF!</v>
      </c>
      <c r="G119" s="9" t="e">
        <f t="shared" si="5"/>
        <v>#REF!</v>
      </c>
      <c r="H119" s="9" t="e">
        <f t="shared" si="6"/>
        <v>#REF!</v>
      </c>
      <c r="I119" s="9" t="e">
        <f t="shared" si="7"/>
        <v>#REF!</v>
      </c>
      <c r="J119" s="9" t="e">
        <f>IF(I119&lt;&gt;"",IF(_xlfn.RANK.EQ(I119,$I$2:$I$326,0)&lt;=ROUND(COUNTIFS($E$2:$E$326,"&gt;=50",$D$2:$D$326,"&gt;=55")/100*#REF!,0),"",E119),"")</f>
        <v>#REF!</v>
      </c>
      <c r="K119" s="9" t="e">
        <f>IF(J119&lt;&gt;"",IF(_xlfn.RANK.EQ(J119,$J$2:$J$326,0)&lt;=ROUND(COUNTIFS($E$2:$E$326,"&gt;=50",$D$2:$D$326,"&gt;=55")/100*#REF!,0),"",E119),"")</f>
        <v>#REF!</v>
      </c>
      <c r="L119" s="9" t="e">
        <f>IF(K119&lt;&gt;"",IF(_xlfn.RANK.EQ(K119,$K$2:$K$326,0)&lt;=ROUND(COUNTIFS($E$2:$E$326,"&gt;=50",$D$2:$D$326,"&gt;=55")/100*#REF!,0),"",E119),"")</f>
        <v>#REF!</v>
      </c>
      <c r="M119" s="9" t="e">
        <f>IF(L119&lt;&gt;"",IF(_xlfn.RANK.EQ(L119,$L$2:$L$326,0)&lt;=ROUND(COUNTIFS($E$2:$E$326,"&gt;=50",$D$2:$D$326,"&gt;=55")/100*#REF!,0),"",E119),"")</f>
        <v>#REF!</v>
      </c>
      <c r="N119" s="9" t="e">
        <f>IF(M119&lt;&gt;"",IF(_xlfn.RANK.EQ(M119,$M$2:$M$326,0)&lt;=ROUND(COUNTIFS($E$2:$E$326,"&gt;=50",$D$2:$D$326,"&gt;=55")/100*#REF!,0),"",E119),"")</f>
        <v>#REF!</v>
      </c>
      <c r="O119" s="9" t="e">
        <f>IF(N119&lt;&gt;"",IF(_xlfn.RANK.EQ(N119,$N$2:$N$326,0)&lt;=ROUND(COUNTIFS($E$2:$E$326,"&gt;=50",$D$2:$D$326,"&gt;=55")/100*#REF!,0),"",E119),"")</f>
        <v>#REF!</v>
      </c>
      <c r="P119" s="9" t="str" cm="1">
        <f t="array" ref="P119">IF(A79&lt;&gt;"",IF(_xlfn.BITOR(B79&lt;&gt;"GR",B79&lt;&gt;""),IF(AND(H119&gt;=50,B79&gt;=55),_xlfn.RANK.EQ(H119,$H$2:$H$1000,0),_xlfn.IFS(#REF!="FD",999,#REF!="FF",1000)),IF(AND(H119&gt;=50,D119&gt;=55),_xlfn.RANK.EQ(H119,$H$2:$H$326,0),_xlfn.IFS(#REF!="FD",999,#REF!="FF",1000))),"")</f>
        <v/>
      </c>
    </row>
    <row r="120" spans="1:16" x14ac:dyDescent="0.35">
      <c r="A120" s="29"/>
      <c r="B120" s="3"/>
      <c r="C120" s="16" t="e">
        <f>IF(_xlfn.BITOR(#REF!="GR",#REF!=""),0,#REF!)</f>
        <v>#REF!</v>
      </c>
      <c r="D120" s="16" t="e">
        <f>IF(_xlfn.BITOR(#REF!="",#REF!="GR"),0,#REF!)</f>
        <v>#REF!</v>
      </c>
      <c r="E120" s="9" t="e">
        <f t="shared" si="4"/>
        <v>#REF!</v>
      </c>
      <c r="F120" s="9" t="e">
        <f>IF(AND(B80&lt;&gt;"",B80&lt;&gt;"GR"),(C120*0.4)+(B80*0.6),E120)</f>
        <v>#REF!</v>
      </c>
      <c r="G120" s="9" t="e">
        <f t="shared" si="5"/>
        <v>#REF!</v>
      </c>
      <c r="H120" s="9" t="e">
        <f t="shared" si="6"/>
        <v>#REF!</v>
      </c>
      <c r="I120" s="9" t="e">
        <f t="shared" si="7"/>
        <v>#REF!</v>
      </c>
      <c r="J120" s="9" t="e">
        <f>IF(I120&lt;&gt;"",IF(_xlfn.RANK.EQ(I120,$I$2:$I$326,0)&lt;=ROUND(COUNTIFS($E$2:$E$326,"&gt;=50",$D$2:$D$326,"&gt;=55")/100*#REF!,0),"",E120),"")</f>
        <v>#REF!</v>
      </c>
      <c r="K120" s="9" t="e">
        <f>IF(J120&lt;&gt;"",IF(_xlfn.RANK.EQ(J120,$J$2:$J$326,0)&lt;=ROUND(COUNTIFS($E$2:$E$326,"&gt;=50",$D$2:$D$326,"&gt;=55")/100*#REF!,0),"",E120),"")</f>
        <v>#REF!</v>
      </c>
      <c r="L120" s="9" t="e">
        <f>IF(K120&lt;&gt;"",IF(_xlfn.RANK.EQ(K120,$K$2:$K$326,0)&lt;=ROUND(COUNTIFS($E$2:$E$326,"&gt;=50",$D$2:$D$326,"&gt;=55")/100*#REF!,0),"",E120),"")</f>
        <v>#REF!</v>
      </c>
      <c r="M120" s="9" t="e">
        <f>IF(L120&lt;&gt;"",IF(_xlfn.RANK.EQ(L120,$L$2:$L$326,0)&lt;=ROUND(COUNTIFS($E$2:$E$326,"&gt;=50",$D$2:$D$326,"&gt;=55")/100*#REF!,0),"",E120),"")</f>
        <v>#REF!</v>
      </c>
      <c r="N120" s="9" t="e">
        <f>IF(M120&lt;&gt;"",IF(_xlfn.RANK.EQ(M120,$M$2:$M$326,0)&lt;=ROUND(COUNTIFS($E$2:$E$326,"&gt;=50",$D$2:$D$326,"&gt;=55")/100*#REF!,0),"",E120),"")</f>
        <v>#REF!</v>
      </c>
      <c r="O120" s="9" t="e">
        <f>IF(N120&lt;&gt;"",IF(_xlfn.RANK.EQ(N120,$N$2:$N$326,0)&lt;=ROUND(COUNTIFS($E$2:$E$326,"&gt;=50",$D$2:$D$326,"&gt;=55")/100*#REF!,0),"",E120),"")</f>
        <v>#REF!</v>
      </c>
      <c r="P120" s="9" t="str" cm="1">
        <f t="array" ref="P120">IF(A80&lt;&gt;"",IF(_xlfn.BITOR(B80&lt;&gt;"GR",B80&lt;&gt;""),IF(AND(H120&gt;=50,B80&gt;=55),_xlfn.RANK.EQ(H120,$H$2:$H$1000,0),_xlfn.IFS(#REF!="FD",999,#REF!="FF",1000)),IF(AND(H120&gt;=50,D120&gt;=55),_xlfn.RANK.EQ(H120,$H$2:$H$326,0),_xlfn.IFS(#REF!="FD",999,#REF!="FF",1000))),"")</f>
        <v/>
      </c>
    </row>
    <row r="121" spans="1:16" x14ac:dyDescent="0.35">
      <c r="A121" s="29"/>
      <c r="B121" s="3"/>
      <c r="C121" s="16" t="e">
        <f>IF(_xlfn.BITOR(#REF!="GR",#REF!=""),0,#REF!)</f>
        <v>#REF!</v>
      </c>
      <c r="D121" s="16" t="e">
        <f>IF(_xlfn.BITOR(#REF!="",#REF!="GR"),0,#REF!)</f>
        <v>#REF!</v>
      </c>
      <c r="E121" s="9" t="e">
        <f t="shared" si="4"/>
        <v>#REF!</v>
      </c>
      <c r="F121" s="9" t="e">
        <f>IF(AND(B81&lt;&gt;"",B81&lt;&gt;"GR"),(C121*0.4)+(B81*0.6),E121)</f>
        <v>#REF!</v>
      </c>
      <c r="G121" s="9" t="e">
        <f t="shared" si="5"/>
        <v>#REF!</v>
      </c>
      <c r="H121" s="9" t="e">
        <f t="shared" si="6"/>
        <v>#REF!</v>
      </c>
      <c r="I121" s="9" t="e">
        <f t="shared" si="7"/>
        <v>#REF!</v>
      </c>
      <c r="J121" s="9" t="e">
        <f>IF(I121&lt;&gt;"",IF(_xlfn.RANK.EQ(I121,$I$2:$I$326,0)&lt;=ROUND(COUNTIFS($E$2:$E$326,"&gt;=50",$D$2:$D$326,"&gt;=55")/100*#REF!,0),"",E121),"")</f>
        <v>#REF!</v>
      </c>
      <c r="K121" s="9" t="e">
        <f>IF(J121&lt;&gt;"",IF(_xlfn.RANK.EQ(J121,$J$2:$J$326,0)&lt;=ROUND(COUNTIFS($E$2:$E$326,"&gt;=50",$D$2:$D$326,"&gt;=55")/100*#REF!,0),"",E121),"")</f>
        <v>#REF!</v>
      </c>
      <c r="L121" s="9" t="e">
        <f>IF(K121&lt;&gt;"",IF(_xlfn.RANK.EQ(K121,$K$2:$K$326,0)&lt;=ROUND(COUNTIFS($E$2:$E$326,"&gt;=50",$D$2:$D$326,"&gt;=55")/100*#REF!,0),"",E121),"")</f>
        <v>#REF!</v>
      </c>
      <c r="M121" s="9" t="e">
        <f>IF(L121&lt;&gt;"",IF(_xlfn.RANK.EQ(L121,$L$2:$L$326,0)&lt;=ROUND(COUNTIFS($E$2:$E$326,"&gt;=50",$D$2:$D$326,"&gt;=55")/100*#REF!,0),"",E121),"")</f>
        <v>#REF!</v>
      </c>
      <c r="N121" s="9" t="e">
        <f>IF(M121&lt;&gt;"",IF(_xlfn.RANK.EQ(M121,$M$2:$M$326,0)&lt;=ROUND(COUNTIFS($E$2:$E$326,"&gt;=50",$D$2:$D$326,"&gt;=55")/100*#REF!,0),"",E121),"")</f>
        <v>#REF!</v>
      </c>
      <c r="O121" s="9" t="e">
        <f>IF(N121&lt;&gt;"",IF(_xlfn.RANK.EQ(N121,$N$2:$N$326,0)&lt;=ROUND(COUNTIFS($E$2:$E$326,"&gt;=50",$D$2:$D$326,"&gt;=55")/100*#REF!,0),"",E121),"")</f>
        <v>#REF!</v>
      </c>
      <c r="P121" s="9" t="str" cm="1">
        <f t="array" ref="P121">IF(A81&lt;&gt;"",IF(_xlfn.BITOR(B81&lt;&gt;"GR",B81&lt;&gt;""),IF(AND(H121&gt;=50,B81&gt;=55),_xlfn.RANK.EQ(H121,$H$2:$H$1000,0),_xlfn.IFS(#REF!="FD",999,#REF!="FF",1000)),IF(AND(H121&gt;=50,D121&gt;=55),_xlfn.RANK.EQ(H121,$H$2:$H$326,0),_xlfn.IFS(#REF!="FD",999,#REF!="FF",1000))),"")</f>
        <v/>
      </c>
    </row>
    <row r="122" spans="1:16" x14ac:dyDescent="0.35">
      <c r="A122" s="29"/>
      <c r="B122" s="3"/>
      <c r="C122" s="16" t="e">
        <f>IF(_xlfn.BITOR(#REF!="GR",#REF!=""),0,#REF!)</f>
        <v>#REF!</v>
      </c>
      <c r="D122" s="16" t="e">
        <f>IF(_xlfn.BITOR(#REF!="",#REF!="GR"),0,#REF!)</f>
        <v>#REF!</v>
      </c>
      <c r="E122" s="9" t="e">
        <f t="shared" si="4"/>
        <v>#REF!</v>
      </c>
      <c r="F122" s="9" t="e">
        <f>IF(AND(B82&lt;&gt;"",B82&lt;&gt;"GR"),(C122*0.4)+(B82*0.6),E122)</f>
        <v>#REF!</v>
      </c>
      <c r="G122" s="9" t="e">
        <f t="shared" si="5"/>
        <v>#REF!</v>
      </c>
      <c r="H122" s="9" t="e">
        <f t="shared" si="6"/>
        <v>#REF!</v>
      </c>
      <c r="I122" s="9" t="e">
        <f t="shared" si="7"/>
        <v>#REF!</v>
      </c>
      <c r="J122" s="9" t="e">
        <f>IF(I122&lt;&gt;"",IF(_xlfn.RANK.EQ(I122,$I$2:$I$326,0)&lt;=ROUND(COUNTIFS($E$2:$E$326,"&gt;=50",$D$2:$D$326,"&gt;=55")/100*#REF!,0),"",E122),"")</f>
        <v>#REF!</v>
      </c>
      <c r="K122" s="9" t="e">
        <f>IF(J122&lt;&gt;"",IF(_xlfn.RANK.EQ(J122,$J$2:$J$326,0)&lt;=ROUND(COUNTIFS($E$2:$E$326,"&gt;=50",$D$2:$D$326,"&gt;=55")/100*#REF!,0),"",E122),"")</f>
        <v>#REF!</v>
      </c>
      <c r="L122" s="9" t="e">
        <f>IF(K122&lt;&gt;"",IF(_xlfn.RANK.EQ(K122,$K$2:$K$326,0)&lt;=ROUND(COUNTIFS($E$2:$E$326,"&gt;=50",$D$2:$D$326,"&gt;=55")/100*#REF!,0),"",E122),"")</f>
        <v>#REF!</v>
      </c>
      <c r="M122" s="9" t="e">
        <f>IF(L122&lt;&gt;"",IF(_xlfn.RANK.EQ(L122,$L$2:$L$326,0)&lt;=ROUND(COUNTIFS($E$2:$E$326,"&gt;=50",$D$2:$D$326,"&gt;=55")/100*#REF!,0),"",E122),"")</f>
        <v>#REF!</v>
      </c>
      <c r="N122" s="9" t="e">
        <f>IF(M122&lt;&gt;"",IF(_xlfn.RANK.EQ(M122,$M$2:$M$326,0)&lt;=ROUND(COUNTIFS($E$2:$E$326,"&gt;=50",$D$2:$D$326,"&gt;=55")/100*#REF!,0),"",E122),"")</f>
        <v>#REF!</v>
      </c>
      <c r="O122" s="9" t="e">
        <f>IF(N122&lt;&gt;"",IF(_xlfn.RANK.EQ(N122,$N$2:$N$326,0)&lt;=ROUND(COUNTIFS($E$2:$E$326,"&gt;=50",$D$2:$D$326,"&gt;=55")/100*#REF!,0),"",E122),"")</f>
        <v>#REF!</v>
      </c>
      <c r="P122" s="9" t="str" cm="1">
        <f t="array" ref="P122">IF(A82&lt;&gt;"",IF(_xlfn.BITOR(B82&lt;&gt;"GR",B82&lt;&gt;""),IF(AND(H122&gt;=50,B82&gt;=55),_xlfn.RANK.EQ(H122,$H$2:$H$1000,0),_xlfn.IFS(#REF!="FD",999,#REF!="FF",1000)),IF(AND(H122&gt;=50,D122&gt;=55),_xlfn.RANK.EQ(H122,$H$2:$H$326,0),_xlfn.IFS(#REF!="FD",999,#REF!="FF",1000))),"")</f>
        <v/>
      </c>
    </row>
    <row r="123" spans="1:16" x14ac:dyDescent="0.35">
      <c r="A123" s="29"/>
      <c r="B123" s="3"/>
      <c r="C123" s="16" t="e">
        <f>IF(_xlfn.BITOR(#REF!="GR",#REF!=""),0,#REF!)</f>
        <v>#REF!</v>
      </c>
      <c r="D123" s="16" t="e">
        <f>IF(_xlfn.BITOR(#REF!="",#REF!="GR"),0,#REF!)</f>
        <v>#REF!</v>
      </c>
      <c r="E123" s="9" t="e">
        <f t="shared" si="4"/>
        <v>#REF!</v>
      </c>
      <c r="F123" s="9" t="e">
        <f>IF(AND(B83&lt;&gt;"",B83&lt;&gt;"GR"),(C123*0.4)+(B83*0.6),E123)</f>
        <v>#REF!</v>
      </c>
      <c r="G123" s="9" t="e">
        <f t="shared" si="5"/>
        <v>#REF!</v>
      </c>
      <c r="H123" s="9" t="e">
        <f t="shared" si="6"/>
        <v>#REF!</v>
      </c>
      <c r="I123" s="9" t="e">
        <f t="shared" si="7"/>
        <v>#REF!</v>
      </c>
      <c r="J123" s="9" t="e">
        <f>IF(I123&lt;&gt;"",IF(_xlfn.RANK.EQ(I123,$I$2:$I$326,0)&lt;=ROUND(COUNTIFS($E$2:$E$326,"&gt;=50",$D$2:$D$326,"&gt;=55")/100*#REF!,0),"",E123),"")</f>
        <v>#REF!</v>
      </c>
      <c r="K123" s="9" t="e">
        <f>IF(J123&lt;&gt;"",IF(_xlfn.RANK.EQ(J123,$J$2:$J$326,0)&lt;=ROUND(COUNTIFS($E$2:$E$326,"&gt;=50",$D$2:$D$326,"&gt;=55")/100*#REF!,0),"",E123),"")</f>
        <v>#REF!</v>
      </c>
      <c r="L123" s="9" t="e">
        <f>IF(K123&lt;&gt;"",IF(_xlfn.RANK.EQ(K123,$K$2:$K$326,0)&lt;=ROUND(COUNTIFS($E$2:$E$326,"&gt;=50",$D$2:$D$326,"&gt;=55")/100*#REF!,0),"",E123),"")</f>
        <v>#REF!</v>
      </c>
      <c r="M123" s="9" t="e">
        <f>IF(L123&lt;&gt;"",IF(_xlfn.RANK.EQ(L123,$L$2:$L$326,0)&lt;=ROUND(COUNTIFS($E$2:$E$326,"&gt;=50",$D$2:$D$326,"&gt;=55")/100*#REF!,0),"",E123),"")</f>
        <v>#REF!</v>
      </c>
      <c r="N123" s="9" t="e">
        <f>IF(M123&lt;&gt;"",IF(_xlfn.RANK.EQ(M123,$M$2:$M$326,0)&lt;=ROUND(COUNTIFS($E$2:$E$326,"&gt;=50",$D$2:$D$326,"&gt;=55")/100*#REF!,0),"",E123),"")</f>
        <v>#REF!</v>
      </c>
      <c r="O123" s="9" t="e">
        <f>IF(N123&lt;&gt;"",IF(_xlfn.RANK.EQ(N123,$N$2:$N$326,0)&lt;=ROUND(COUNTIFS($E$2:$E$326,"&gt;=50",$D$2:$D$326,"&gt;=55")/100*#REF!,0),"",E123),"")</f>
        <v>#REF!</v>
      </c>
      <c r="P123" s="9" t="str" cm="1">
        <f t="array" ref="P123">IF(A83&lt;&gt;"",IF(_xlfn.BITOR(B83&lt;&gt;"GR",B83&lt;&gt;""),IF(AND(H123&gt;=50,B83&gt;=55),_xlfn.RANK.EQ(H123,$H$2:$H$1000,0),_xlfn.IFS(#REF!="FD",999,#REF!="FF",1000)),IF(AND(H123&gt;=50,D123&gt;=55),_xlfn.RANK.EQ(H123,$H$2:$H$326,0),_xlfn.IFS(#REF!="FD",999,#REF!="FF",1000))),"")</f>
        <v/>
      </c>
    </row>
    <row r="124" spans="1:16" x14ac:dyDescent="0.35">
      <c r="A124" s="29"/>
      <c r="B124" s="3"/>
      <c r="C124" s="16" t="e">
        <f>IF(_xlfn.BITOR(#REF!="GR",#REF!=""),0,#REF!)</f>
        <v>#REF!</v>
      </c>
      <c r="D124" s="16" t="e">
        <f>IF(_xlfn.BITOR(#REF!="",#REF!="GR"),0,#REF!)</f>
        <v>#REF!</v>
      </c>
      <c r="E124" s="9" t="e">
        <f t="shared" si="4"/>
        <v>#REF!</v>
      </c>
      <c r="F124" s="9" t="e">
        <f>IF(AND(B84&lt;&gt;"",B84&lt;&gt;"GR"),(C124*0.4)+(B84*0.6),E124)</f>
        <v>#REF!</v>
      </c>
      <c r="G124" s="9" t="e">
        <f t="shared" si="5"/>
        <v>#REF!</v>
      </c>
      <c r="H124" s="9" t="e">
        <f t="shared" si="6"/>
        <v>#REF!</v>
      </c>
      <c r="I124" s="9" t="e">
        <f t="shared" si="7"/>
        <v>#REF!</v>
      </c>
      <c r="J124" s="9" t="e">
        <f>IF(I124&lt;&gt;"",IF(_xlfn.RANK.EQ(I124,$I$2:$I$326,0)&lt;=ROUND(COUNTIFS($E$2:$E$326,"&gt;=50",$D$2:$D$326,"&gt;=55")/100*#REF!,0),"",E124),"")</f>
        <v>#REF!</v>
      </c>
      <c r="K124" s="9" t="e">
        <f>IF(J124&lt;&gt;"",IF(_xlfn.RANK.EQ(J124,$J$2:$J$326,0)&lt;=ROUND(COUNTIFS($E$2:$E$326,"&gt;=50",$D$2:$D$326,"&gt;=55")/100*#REF!,0),"",E124),"")</f>
        <v>#REF!</v>
      </c>
      <c r="L124" s="9" t="e">
        <f>IF(K124&lt;&gt;"",IF(_xlfn.RANK.EQ(K124,$K$2:$K$326,0)&lt;=ROUND(COUNTIFS($E$2:$E$326,"&gt;=50",$D$2:$D$326,"&gt;=55")/100*#REF!,0),"",E124),"")</f>
        <v>#REF!</v>
      </c>
      <c r="M124" s="9" t="e">
        <f>IF(L124&lt;&gt;"",IF(_xlfn.RANK.EQ(L124,$L$2:$L$326,0)&lt;=ROUND(COUNTIFS($E$2:$E$326,"&gt;=50",$D$2:$D$326,"&gt;=55")/100*#REF!,0),"",E124),"")</f>
        <v>#REF!</v>
      </c>
      <c r="N124" s="9" t="e">
        <f>IF(M124&lt;&gt;"",IF(_xlfn.RANK.EQ(M124,$M$2:$M$326,0)&lt;=ROUND(COUNTIFS($E$2:$E$326,"&gt;=50",$D$2:$D$326,"&gt;=55")/100*#REF!,0),"",E124),"")</f>
        <v>#REF!</v>
      </c>
      <c r="O124" s="9" t="e">
        <f>IF(N124&lt;&gt;"",IF(_xlfn.RANK.EQ(N124,$N$2:$N$326,0)&lt;=ROUND(COUNTIFS($E$2:$E$326,"&gt;=50",$D$2:$D$326,"&gt;=55")/100*#REF!,0),"",E124),"")</f>
        <v>#REF!</v>
      </c>
      <c r="P124" s="9" t="str" cm="1">
        <f t="array" ref="P124">IF(A84&lt;&gt;"",IF(_xlfn.BITOR(B84&lt;&gt;"GR",B84&lt;&gt;""),IF(AND(H124&gt;=50,B84&gt;=55),_xlfn.RANK.EQ(H124,$H$2:$H$1000,0),_xlfn.IFS(#REF!="FD",999,#REF!="FF",1000)),IF(AND(H124&gt;=50,D124&gt;=55),_xlfn.RANK.EQ(H124,$H$2:$H$326,0),_xlfn.IFS(#REF!="FD",999,#REF!="FF",1000))),"")</f>
        <v/>
      </c>
    </row>
    <row r="125" spans="1:16" x14ac:dyDescent="0.35">
      <c r="A125" s="29"/>
      <c r="B125" s="3"/>
      <c r="C125" s="16" t="e">
        <f>IF(_xlfn.BITOR(#REF!="GR",#REF!=""),0,#REF!)</f>
        <v>#REF!</v>
      </c>
      <c r="D125" s="16" t="e">
        <f>IF(_xlfn.BITOR(#REF!="",#REF!="GR"),0,#REF!)</f>
        <v>#REF!</v>
      </c>
      <c r="E125" s="9" t="e">
        <f t="shared" si="4"/>
        <v>#REF!</v>
      </c>
      <c r="F125" s="9" t="e">
        <f>IF(AND(B85&lt;&gt;"",B85&lt;&gt;"GR"),(C125*0.4)+(B85*0.6),E125)</f>
        <v>#REF!</v>
      </c>
      <c r="G125" s="9" t="e">
        <f t="shared" si="5"/>
        <v>#REF!</v>
      </c>
      <c r="H125" s="9" t="e">
        <f t="shared" si="6"/>
        <v>#REF!</v>
      </c>
      <c r="I125" s="9" t="e">
        <f t="shared" si="7"/>
        <v>#REF!</v>
      </c>
      <c r="J125" s="9" t="e">
        <f>IF(I125&lt;&gt;"",IF(_xlfn.RANK.EQ(I125,$I$2:$I$326,0)&lt;=ROUND(COUNTIFS($E$2:$E$326,"&gt;=50",$D$2:$D$326,"&gt;=55")/100*#REF!,0),"",E125),"")</f>
        <v>#REF!</v>
      </c>
      <c r="K125" s="9" t="e">
        <f>IF(J125&lt;&gt;"",IF(_xlfn.RANK.EQ(J125,$J$2:$J$326,0)&lt;=ROUND(COUNTIFS($E$2:$E$326,"&gt;=50",$D$2:$D$326,"&gt;=55")/100*#REF!,0),"",E125),"")</f>
        <v>#REF!</v>
      </c>
      <c r="L125" s="9" t="e">
        <f>IF(K125&lt;&gt;"",IF(_xlfn.RANK.EQ(K125,$K$2:$K$326,0)&lt;=ROUND(COUNTIFS($E$2:$E$326,"&gt;=50",$D$2:$D$326,"&gt;=55")/100*#REF!,0),"",E125),"")</f>
        <v>#REF!</v>
      </c>
      <c r="M125" s="9" t="e">
        <f>IF(L125&lt;&gt;"",IF(_xlfn.RANK.EQ(L125,$L$2:$L$326,0)&lt;=ROUND(COUNTIFS($E$2:$E$326,"&gt;=50",$D$2:$D$326,"&gt;=55")/100*#REF!,0),"",E125),"")</f>
        <v>#REF!</v>
      </c>
      <c r="N125" s="9" t="e">
        <f>IF(M125&lt;&gt;"",IF(_xlfn.RANK.EQ(M125,$M$2:$M$326,0)&lt;=ROUND(COUNTIFS($E$2:$E$326,"&gt;=50",$D$2:$D$326,"&gt;=55")/100*#REF!,0),"",E125),"")</f>
        <v>#REF!</v>
      </c>
      <c r="O125" s="9" t="e">
        <f>IF(N125&lt;&gt;"",IF(_xlfn.RANK.EQ(N125,$N$2:$N$326,0)&lt;=ROUND(COUNTIFS($E$2:$E$326,"&gt;=50",$D$2:$D$326,"&gt;=55")/100*#REF!,0),"",E125),"")</f>
        <v>#REF!</v>
      </c>
      <c r="P125" s="9" t="str" cm="1">
        <f t="array" ref="P125">IF(A85&lt;&gt;"",IF(_xlfn.BITOR(B85&lt;&gt;"GR",B85&lt;&gt;""),IF(AND(H125&gt;=50,B85&gt;=55),_xlfn.RANK.EQ(H125,$H$2:$H$1000,0),_xlfn.IFS(#REF!="FD",999,#REF!="FF",1000)),IF(AND(H125&gt;=50,D125&gt;=55),_xlfn.RANK.EQ(H125,$H$2:$H$326,0),_xlfn.IFS(#REF!="FD",999,#REF!="FF",1000))),"")</f>
        <v/>
      </c>
    </row>
    <row r="126" spans="1:16" x14ac:dyDescent="0.35">
      <c r="A126" s="29"/>
      <c r="B126" s="3"/>
      <c r="C126" s="16" t="e">
        <f>IF(_xlfn.BITOR(#REF!="GR",#REF!=""),0,#REF!)</f>
        <v>#REF!</v>
      </c>
      <c r="D126" s="16" t="e">
        <f>IF(_xlfn.BITOR(#REF!="",#REF!="GR"),0,#REF!)</f>
        <v>#REF!</v>
      </c>
      <c r="E126" s="9" t="e">
        <f t="shared" si="4"/>
        <v>#REF!</v>
      </c>
      <c r="F126" s="9" t="e">
        <f>IF(AND(B86&lt;&gt;"",B86&lt;&gt;"GR"),(C126*0.4)+(B86*0.6),E126)</f>
        <v>#REF!</v>
      </c>
      <c r="G126" s="9" t="e">
        <f t="shared" si="5"/>
        <v>#REF!</v>
      </c>
      <c r="H126" s="9" t="e">
        <f t="shared" si="6"/>
        <v>#REF!</v>
      </c>
      <c r="I126" s="9" t="e">
        <f t="shared" si="7"/>
        <v>#REF!</v>
      </c>
      <c r="J126" s="9" t="e">
        <f>IF(I126&lt;&gt;"",IF(_xlfn.RANK.EQ(I126,$I$2:$I$326,0)&lt;=ROUND(COUNTIFS($E$2:$E$326,"&gt;=50",$D$2:$D$326,"&gt;=55")/100*#REF!,0),"",E126),"")</f>
        <v>#REF!</v>
      </c>
      <c r="K126" s="9" t="e">
        <f>IF(J126&lt;&gt;"",IF(_xlfn.RANK.EQ(J126,$J$2:$J$326,0)&lt;=ROUND(COUNTIFS($E$2:$E$326,"&gt;=50",$D$2:$D$326,"&gt;=55")/100*#REF!,0),"",E126),"")</f>
        <v>#REF!</v>
      </c>
      <c r="L126" s="9" t="e">
        <f>IF(K126&lt;&gt;"",IF(_xlfn.RANK.EQ(K126,$K$2:$K$326,0)&lt;=ROUND(COUNTIFS($E$2:$E$326,"&gt;=50",$D$2:$D$326,"&gt;=55")/100*#REF!,0),"",E126),"")</f>
        <v>#REF!</v>
      </c>
      <c r="M126" s="9" t="e">
        <f>IF(L126&lt;&gt;"",IF(_xlfn.RANK.EQ(L126,$L$2:$L$326,0)&lt;=ROUND(COUNTIFS($E$2:$E$326,"&gt;=50",$D$2:$D$326,"&gt;=55")/100*#REF!,0),"",E126),"")</f>
        <v>#REF!</v>
      </c>
      <c r="N126" s="9" t="e">
        <f>IF(M126&lt;&gt;"",IF(_xlfn.RANK.EQ(M126,$M$2:$M$326,0)&lt;=ROUND(COUNTIFS($E$2:$E$326,"&gt;=50",$D$2:$D$326,"&gt;=55")/100*#REF!,0),"",E126),"")</f>
        <v>#REF!</v>
      </c>
      <c r="O126" s="9" t="e">
        <f>IF(N126&lt;&gt;"",IF(_xlfn.RANK.EQ(N126,$N$2:$N$326,0)&lt;=ROUND(COUNTIFS($E$2:$E$326,"&gt;=50",$D$2:$D$326,"&gt;=55")/100*#REF!,0),"",E126),"")</f>
        <v>#REF!</v>
      </c>
      <c r="P126" s="9" t="str" cm="1">
        <f t="array" ref="P126">IF(A86&lt;&gt;"",IF(_xlfn.BITOR(B86&lt;&gt;"GR",B86&lt;&gt;""),IF(AND(H126&gt;=50,B86&gt;=55),_xlfn.RANK.EQ(H126,$H$2:$H$1000,0),_xlfn.IFS(#REF!="FD",999,#REF!="FF",1000)),IF(AND(H126&gt;=50,D126&gt;=55),_xlfn.RANK.EQ(H126,$H$2:$H$326,0),_xlfn.IFS(#REF!="FD",999,#REF!="FF",1000))),"")</f>
        <v/>
      </c>
    </row>
    <row r="127" spans="1:16" x14ac:dyDescent="0.35">
      <c r="A127" s="29"/>
      <c r="B127" s="3"/>
      <c r="C127" s="16" t="e">
        <f>IF(_xlfn.BITOR(#REF!="GR",#REF!=""),0,#REF!)</f>
        <v>#REF!</v>
      </c>
      <c r="D127" s="16" t="e">
        <f>IF(_xlfn.BITOR(#REF!="",#REF!="GR"),0,#REF!)</f>
        <v>#REF!</v>
      </c>
      <c r="E127" s="9" t="e">
        <f t="shared" si="4"/>
        <v>#REF!</v>
      </c>
      <c r="F127" s="9" t="e">
        <f>IF(AND(B87&lt;&gt;"",B87&lt;&gt;"GR"),(C127*0.4)+(B87*0.6),E127)</f>
        <v>#REF!</v>
      </c>
      <c r="G127" s="9" t="e">
        <f t="shared" si="5"/>
        <v>#REF!</v>
      </c>
      <c r="H127" s="9" t="e">
        <f t="shared" si="6"/>
        <v>#REF!</v>
      </c>
      <c r="I127" s="9" t="e">
        <f t="shared" si="7"/>
        <v>#REF!</v>
      </c>
      <c r="J127" s="9" t="e">
        <f>IF(I127&lt;&gt;"",IF(_xlfn.RANK.EQ(I127,$I$2:$I$326,0)&lt;=ROUND(COUNTIFS($E$2:$E$326,"&gt;=50",$D$2:$D$326,"&gt;=55")/100*#REF!,0),"",E127),"")</f>
        <v>#REF!</v>
      </c>
      <c r="K127" s="9" t="e">
        <f>IF(J127&lt;&gt;"",IF(_xlfn.RANK.EQ(J127,$J$2:$J$326,0)&lt;=ROUND(COUNTIFS($E$2:$E$326,"&gt;=50",$D$2:$D$326,"&gt;=55")/100*#REF!,0),"",E127),"")</f>
        <v>#REF!</v>
      </c>
      <c r="L127" s="9" t="e">
        <f>IF(K127&lt;&gt;"",IF(_xlfn.RANK.EQ(K127,$K$2:$K$326,0)&lt;=ROUND(COUNTIFS($E$2:$E$326,"&gt;=50",$D$2:$D$326,"&gt;=55")/100*#REF!,0),"",E127),"")</f>
        <v>#REF!</v>
      </c>
      <c r="M127" s="9" t="e">
        <f>IF(L127&lt;&gt;"",IF(_xlfn.RANK.EQ(L127,$L$2:$L$326,0)&lt;=ROUND(COUNTIFS($E$2:$E$326,"&gt;=50",$D$2:$D$326,"&gt;=55")/100*#REF!,0),"",E127),"")</f>
        <v>#REF!</v>
      </c>
      <c r="N127" s="9" t="e">
        <f>IF(M127&lt;&gt;"",IF(_xlfn.RANK.EQ(M127,$M$2:$M$326,0)&lt;=ROUND(COUNTIFS($E$2:$E$326,"&gt;=50",$D$2:$D$326,"&gt;=55")/100*#REF!,0),"",E127),"")</f>
        <v>#REF!</v>
      </c>
      <c r="O127" s="9" t="e">
        <f>IF(N127&lt;&gt;"",IF(_xlfn.RANK.EQ(N127,$N$2:$N$326,0)&lt;=ROUND(COUNTIFS($E$2:$E$326,"&gt;=50",$D$2:$D$326,"&gt;=55")/100*#REF!,0),"",E127),"")</f>
        <v>#REF!</v>
      </c>
      <c r="P127" s="9" t="str" cm="1">
        <f t="array" ref="P127">IF(A87&lt;&gt;"",IF(_xlfn.BITOR(B87&lt;&gt;"GR",B87&lt;&gt;""),IF(AND(H127&gt;=50,B87&gt;=55),_xlfn.RANK.EQ(H127,$H$2:$H$1000,0),_xlfn.IFS(#REF!="FD",999,#REF!="FF",1000)),IF(AND(H127&gt;=50,D127&gt;=55),_xlfn.RANK.EQ(H127,$H$2:$H$326,0),_xlfn.IFS(#REF!="FD",999,#REF!="FF",1000))),"")</f>
        <v/>
      </c>
    </row>
    <row r="128" spans="1:16" x14ac:dyDescent="0.35">
      <c r="A128" s="29"/>
      <c r="B128" s="3"/>
      <c r="C128" s="16" t="e">
        <f>IF(_xlfn.BITOR(#REF!="GR",#REF!=""),0,#REF!)</f>
        <v>#REF!</v>
      </c>
      <c r="D128" s="16" t="e">
        <f>IF(_xlfn.BITOR(#REF!="",#REF!="GR"),0,#REF!)</f>
        <v>#REF!</v>
      </c>
      <c r="E128" s="9" t="e">
        <f t="shared" si="4"/>
        <v>#REF!</v>
      </c>
      <c r="F128" s="9" t="e">
        <f>IF(AND(B88&lt;&gt;"",B88&lt;&gt;"GR"),(C128*0.4)+(B88*0.6),E128)</f>
        <v>#REF!</v>
      </c>
      <c r="G128" s="9" t="e">
        <f t="shared" si="5"/>
        <v>#REF!</v>
      </c>
      <c r="H128" s="9" t="e">
        <f t="shared" si="6"/>
        <v>#REF!</v>
      </c>
      <c r="I128" s="9" t="e">
        <f t="shared" si="7"/>
        <v>#REF!</v>
      </c>
      <c r="J128" s="9" t="e">
        <f>IF(I128&lt;&gt;"",IF(_xlfn.RANK.EQ(I128,$I$2:$I$326,0)&lt;=ROUND(COUNTIFS($E$2:$E$326,"&gt;=50",$D$2:$D$326,"&gt;=55")/100*#REF!,0),"",E128),"")</f>
        <v>#REF!</v>
      </c>
      <c r="K128" s="9" t="e">
        <f>IF(J128&lt;&gt;"",IF(_xlfn.RANK.EQ(J128,$J$2:$J$326,0)&lt;=ROUND(COUNTIFS($E$2:$E$326,"&gt;=50",$D$2:$D$326,"&gt;=55")/100*#REF!,0),"",E128),"")</f>
        <v>#REF!</v>
      </c>
      <c r="L128" s="9" t="e">
        <f>IF(K128&lt;&gt;"",IF(_xlfn.RANK.EQ(K128,$K$2:$K$326,0)&lt;=ROUND(COUNTIFS($E$2:$E$326,"&gt;=50",$D$2:$D$326,"&gt;=55")/100*#REF!,0),"",E128),"")</f>
        <v>#REF!</v>
      </c>
      <c r="M128" s="9" t="e">
        <f>IF(L128&lt;&gt;"",IF(_xlfn.RANK.EQ(L128,$L$2:$L$326,0)&lt;=ROUND(COUNTIFS($E$2:$E$326,"&gt;=50",$D$2:$D$326,"&gt;=55")/100*#REF!,0),"",E128),"")</f>
        <v>#REF!</v>
      </c>
      <c r="N128" s="9" t="e">
        <f>IF(M128&lt;&gt;"",IF(_xlfn.RANK.EQ(M128,$M$2:$M$326,0)&lt;=ROUND(COUNTIFS($E$2:$E$326,"&gt;=50",$D$2:$D$326,"&gt;=55")/100*#REF!,0),"",E128),"")</f>
        <v>#REF!</v>
      </c>
      <c r="O128" s="9" t="e">
        <f>IF(N128&lt;&gt;"",IF(_xlfn.RANK.EQ(N128,$N$2:$N$326,0)&lt;=ROUND(COUNTIFS($E$2:$E$326,"&gt;=50",$D$2:$D$326,"&gt;=55")/100*#REF!,0),"",E128),"")</f>
        <v>#REF!</v>
      </c>
      <c r="P128" s="9" t="str" cm="1">
        <f t="array" ref="P128">IF(A88&lt;&gt;"",IF(_xlfn.BITOR(B88&lt;&gt;"GR",B88&lt;&gt;""),IF(AND(H128&gt;=50,B88&gt;=55),_xlfn.RANK.EQ(H128,$H$2:$H$1000,0),_xlfn.IFS(#REF!="FD",999,#REF!="FF",1000)),IF(AND(H128&gt;=50,D128&gt;=55),_xlfn.RANK.EQ(H128,$H$2:$H$326,0),_xlfn.IFS(#REF!="FD",999,#REF!="FF",1000))),"")</f>
        <v/>
      </c>
    </row>
    <row r="129" spans="1:16" x14ac:dyDescent="0.35">
      <c r="A129" s="29"/>
      <c r="B129" s="3"/>
      <c r="C129" s="16" t="e">
        <f>IF(_xlfn.BITOR(#REF!="GR",#REF!=""),0,#REF!)</f>
        <v>#REF!</v>
      </c>
      <c r="D129" s="16" t="e">
        <f>IF(_xlfn.BITOR(#REF!="",#REF!="GR"),0,#REF!)</f>
        <v>#REF!</v>
      </c>
      <c r="E129" s="9" t="e">
        <f t="shared" si="4"/>
        <v>#REF!</v>
      </c>
      <c r="F129" s="9" t="e">
        <f>IF(AND(B89&lt;&gt;"",B89&lt;&gt;"GR"),(C129*0.4)+(B89*0.6),E129)</f>
        <v>#REF!</v>
      </c>
      <c r="G129" s="9" t="e">
        <f t="shared" si="5"/>
        <v>#REF!</v>
      </c>
      <c r="H129" s="9" t="e">
        <f t="shared" si="6"/>
        <v>#REF!</v>
      </c>
      <c r="I129" s="9" t="e">
        <f t="shared" si="7"/>
        <v>#REF!</v>
      </c>
      <c r="J129" s="9" t="e">
        <f>IF(I129&lt;&gt;"",IF(_xlfn.RANK.EQ(I129,$I$2:$I$326,0)&lt;=ROUND(COUNTIFS($E$2:$E$326,"&gt;=50",$D$2:$D$326,"&gt;=55")/100*#REF!,0),"",E129),"")</f>
        <v>#REF!</v>
      </c>
      <c r="K129" s="9" t="e">
        <f>IF(J129&lt;&gt;"",IF(_xlfn.RANK.EQ(J129,$J$2:$J$326,0)&lt;=ROUND(COUNTIFS($E$2:$E$326,"&gt;=50",$D$2:$D$326,"&gt;=55")/100*#REF!,0),"",E129),"")</f>
        <v>#REF!</v>
      </c>
      <c r="L129" s="9" t="e">
        <f>IF(K129&lt;&gt;"",IF(_xlfn.RANK.EQ(K129,$K$2:$K$326,0)&lt;=ROUND(COUNTIFS($E$2:$E$326,"&gt;=50",$D$2:$D$326,"&gt;=55")/100*#REF!,0),"",E129),"")</f>
        <v>#REF!</v>
      </c>
      <c r="M129" s="9" t="e">
        <f>IF(L129&lt;&gt;"",IF(_xlfn.RANK.EQ(L129,$L$2:$L$326,0)&lt;=ROUND(COUNTIFS($E$2:$E$326,"&gt;=50",$D$2:$D$326,"&gt;=55")/100*#REF!,0),"",E129),"")</f>
        <v>#REF!</v>
      </c>
      <c r="N129" s="9" t="e">
        <f>IF(M129&lt;&gt;"",IF(_xlfn.RANK.EQ(M129,$M$2:$M$326,0)&lt;=ROUND(COUNTIFS($E$2:$E$326,"&gt;=50",$D$2:$D$326,"&gt;=55")/100*#REF!,0),"",E129),"")</f>
        <v>#REF!</v>
      </c>
      <c r="O129" s="9" t="e">
        <f>IF(N129&lt;&gt;"",IF(_xlfn.RANK.EQ(N129,$N$2:$N$326,0)&lt;=ROUND(COUNTIFS($E$2:$E$326,"&gt;=50",$D$2:$D$326,"&gt;=55")/100*#REF!,0),"",E129),"")</f>
        <v>#REF!</v>
      </c>
      <c r="P129" s="9" t="str" cm="1">
        <f t="array" ref="P129">IF(A89&lt;&gt;"",IF(_xlfn.BITOR(B89&lt;&gt;"GR",B89&lt;&gt;""),IF(AND(H129&gt;=50,B89&gt;=55),_xlfn.RANK.EQ(H129,$H$2:$H$1000,0),_xlfn.IFS(#REF!="FD",999,#REF!="FF",1000)),IF(AND(H129&gt;=50,D129&gt;=55),_xlfn.RANK.EQ(H129,$H$2:$H$326,0),_xlfn.IFS(#REF!="FD",999,#REF!="FF",1000))),"")</f>
        <v/>
      </c>
    </row>
    <row r="130" spans="1:16" x14ac:dyDescent="0.35">
      <c r="A130" s="29"/>
      <c r="B130" s="3"/>
      <c r="C130" s="16" t="e">
        <f>IF(_xlfn.BITOR(#REF!="GR",#REF!=""),0,#REF!)</f>
        <v>#REF!</v>
      </c>
      <c r="D130" s="16" t="e">
        <f>IF(_xlfn.BITOR(#REF!="",#REF!="GR"),0,#REF!)</f>
        <v>#REF!</v>
      </c>
      <c r="E130" s="9" t="e">
        <f t="shared" ref="E130:E193" si="8">(C130*0.4)+(D130*0.6)</f>
        <v>#REF!</v>
      </c>
      <c r="F130" s="9" t="e">
        <f>IF(AND(B90&lt;&gt;"",B90&lt;&gt;"GR"),(C130*0.4)+(B90*0.6),E130)</f>
        <v>#REF!</v>
      </c>
      <c r="G130" s="9" t="e">
        <f t="shared" si="5"/>
        <v>#REF!</v>
      </c>
      <c r="H130" s="9" t="e">
        <f t="shared" si="6"/>
        <v>#REF!</v>
      </c>
      <c r="I130" s="9" t="e">
        <f t="shared" si="7"/>
        <v>#REF!</v>
      </c>
      <c r="J130" s="9" t="e">
        <f>IF(I130&lt;&gt;"",IF(_xlfn.RANK.EQ(I130,$I$2:$I$326,0)&lt;=ROUND(COUNTIFS($E$2:$E$326,"&gt;=50",$D$2:$D$326,"&gt;=55")/100*#REF!,0),"",E130),"")</f>
        <v>#REF!</v>
      </c>
      <c r="K130" s="9" t="e">
        <f>IF(J130&lt;&gt;"",IF(_xlfn.RANK.EQ(J130,$J$2:$J$326,0)&lt;=ROUND(COUNTIFS($E$2:$E$326,"&gt;=50",$D$2:$D$326,"&gt;=55")/100*#REF!,0),"",E130),"")</f>
        <v>#REF!</v>
      </c>
      <c r="L130" s="9" t="e">
        <f>IF(K130&lt;&gt;"",IF(_xlfn.RANK.EQ(K130,$K$2:$K$326,0)&lt;=ROUND(COUNTIFS($E$2:$E$326,"&gt;=50",$D$2:$D$326,"&gt;=55")/100*#REF!,0),"",E130),"")</f>
        <v>#REF!</v>
      </c>
      <c r="M130" s="9" t="e">
        <f>IF(L130&lt;&gt;"",IF(_xlfn.RANK.EQ(L130,$L$2:$L$326,0)&lt;=ROUND(COUNTIFS($E$2:$E$326,"&gt;=50",$D$2:$D$326,"&gt;=55")/100*#REF!,0),"",E130),"")</f>
        <v>#REF!</v>
      </c>
      <c r="N130" s="9" t="e">
        <f>IF(M130&lt;&gt;"",IF(_xlfn.RANK.EQ(M130,$M$2:$M$326,0)&lt;=ROUND(COUNTIFS($E$2:$E$326,"&gt;=50",$D$2:$D$326,"&gt;=55")/100*#REF!,0),"",E130),"")</f>
        <v>#REF!</v>
      </c>
      <c r="O130" s="9" t="e">
        <f>IF(N130&lt;&gt;"",IF(_xlfn.RANK.EQ(N130,$N$2:$N$326,0)&lt;=ROUND(COUNTIFS($E$2:$E$326,"&gt;=50",$D$2:$D$326,"&gt;=55")/100*#REF!,0),"",E130),"")</f>
        <v>#REF!</v>
      </c>
      <c r="P130" s="9" t="str" cm="1">
        <f t="array" ref="P130">IF(A90&lt;&gt;"",IF(_xlfn.BITOR(B90&lt;&gt;"GR",B90&lt;&gt;""),IF(AND(H130&gt;=50,B90&gt;=55),_xlfn.RANK.EQ(H130,$H$2:$H$1000,0),_xlfn.IFS(#REF!="FD",999,#REF!="FF",1000)),IF(AND(H130&gt;=50,D130&gt;=55),_xlfn.RANK.EQ(H130,$H$2:$H$326,0),_xlfn.IFS(#REF!="FD",999,#REF!="FF",1000))),"")</f>
        <v/>
      </c>
    </row>
    <row r="131" spans="1:16" x14ac:dyDescent="0.35">
      <c r="A131" s="29"/>
      <c r="B131" s="3"/>
      <c r="C131" s="16" t="e">
        <f>IF(_xlfn.BITOR(#REF!="GR",#REF!=""),0,#REF!)</f>
        <v>#REF!</v>
      </c>
      <c r="D131" s="16" t="e">
        <f>IF(_xlfn.BITOR(#REF!="",#REF!="GR"),0,#REF!)</f>
        <v>#REF!</v>
      </c>
      <c r="E131" s="9" t="e">
        <f t="shared" si="8"/>
        <v>#REF!</v>
      </c>
      <c r="F131" s="9" t="e">
        <f>IF(AND(B91&lt;&gt;"",B91&lt;&gt;"GR"),(C131*0.4)+(B91*0.6),E131)</f>
        <v>#REF!</v>
      </c>
      <c r="G131" s="9" t="e">
        <f t="shared" ref="G131:G194" si="9">ROUND(E131,0)</f>
        <v>#REF!</v>
      </c>
      <c r="H131" s="9" t="e">
        <f t="shared" ref="H131:H194" si="10">ROUND(F131,0)</f>
        <v>#REF!</v>
      </c>
      <c r="I131" s="9" t="e">
        <f t="shared" ref="I131:I194" si="11">IF(AND(E131&gt;=50,D131&gt;=55),E131,"")</f>
        <v>#REF!</v>
      </c>
      <c r="J131" s="9" t="e">
        <f>IF(I131&lt;&gt;"",IF(_xlfn.RANK.EQ(I131,$I$2:$I$326,0)&lt;=ROUND(COUNTIFS($E$2:$E$326,"&gt;=50",$D$2:$D$326,"&gt;=55")/100*#REF!,0),"",E131),"")</f>
        <v>#REF!</v>
      </c>
      <c r="K131" s="9" t="e">
        <f>IF(J131&lt;&gt;"",IF(_xlfn.RANK.EQ(J131,$J$2:$J$326,0)&lt;=ROUND(COUNTIFS($E$2:$E$326,"&gt;=50",$D$2:$D$326,"&gt;=55")/100*#REF!,0),"",E131),"")</f>
        <v>#REF!</v>
      </c>
      <c r="L131" s="9" t="e">
        <f>IF(K131&lt;&gt;"",IF(_xlfn.RANK.EQ(K131,$K$2:$K$326,0)&lt;=ROUND(COUNTIFS($E$2:$E$326,"&gt;=50",$D$2:$D$326,"&gt;=55")/100*#REF!,0),"",E131),"")</f>
        <v>#REF!</v>
      </c>
      <c r="M131" s="9" t="e">
        <f>IF(L131&lt;&gt;"",IF(_xlfn.RANK.EQ(L131,$L$2:$L$326,0)&lt;=ROUND(COUNTIFS($E$2:$E$326,"&gt;=50",$D$2:$D$326,"&gt;=55")/100*#REF!,0),"",E131),"")</f>
        <v>#REF!</v>
      </c>
      <c r="N131" s="9" t="e">
        <f>IF(M131&lt;&gt;"",IF(_xlfn.RANK.EQ(M131,$M$2:$M$326,0)&lt;=ROUND(COUNTIFS($E$2:$E$326,"&gt;=50",$D$2:$D$326,"&gt;=55")/100*#REF!,0),"",E131),"")</f>
        <v>#REF!</v>
      </c>
      <c r="O131" s="9" t="e">
        <f>IF(N131&lt;&gt;"",IF(_xlfn.RANK.EQ(N131,$N$2:$N$326,0)&lt;=ROUND(COUNTIFS($E$2:$E$326,"&gt;=50",$D$2:$D$326,"&gt;=55")/100*#REF!,0),"",E131),"")</f>
        <v>#REF!</v>
      </c>
      <c r="P131" s="9" t="str" cm="1">
        <f t="array" ref="P131">IF(A91&lt;&gt;"",IF(_xlfn.BITOR(B91&lt;&gt;"GR",B91&lt;&gt;""),IF(AND(H131&gt;=50,B91&gt;=55),_xlfn.RANK.EQ(H131,$H$2:$H$1000,0),_xlfn.IFS(#REF!="FD",999,#REF!="FF",1000)),IF(AND(H131&gt;=50,D131&gt;=55),_xlfn.RANK.EQ(H131,$H$2:$H$326,0),_xlfn.IFS(#REF!="FD",999,#REF!="FF",1000))),"")</f>
        <v/>
      </c>
    </row>
    <row r="132" spans="1:16" x14ac:dyDescent="0.35">
      <c r="A132" s="29"/>
      <c r="B132" s="3"/>
      <c r="C132" s="16" t="e">
        <f>IF(_xlfn.BITOR(#REF!="GR",#REF!=""),0,#REF!)</f>
        <v>#REF!</v>
      </c>
      <c r="D132" s="16" t="e">
        <f>IF(_xlfn.BITOR(#REF!="",#REF!="GR"),0,#REF!)</f>
        <v>#REF!</v>
      </c>
      <c r="E132" s="9" t="e">
        <f t="shared" si="8"/>
        <v>#REF!</v>
      </c>
      <c r="F132" s="9" t="e">
        <f>IF(AND(B92&lt;&gt;"",B92&lt;&gt;"GR"),(C132*0.4)+(B92*0.6),E132)</f>
        <v>#REF!</v>
      </c>
      <c r="G132" s="9" t="e">
        <f t="shared" si="9"/>
        <v>#REF!</v>
      </c>
      <c r="H132" s="9" t="e">
        <f t="shared" si="10"/>
        <v>#REF!</v>
      </c>
      <c r="I132" s="9" t="e">
        <f t="shared" si="11"/>
        <v>#REF!</v>
      </c>
      <c r="J132" s="9" t="e">
        <f>IF(I132&lt;&gt;"",IF(_xlfn.RANK.EQ(I132,$I$2:$I$326,0)&lt;=ROUND(COUNTIFS($E$2:$E$326,"&gt;=50",$D$2:$D$326,"&gt;=55")/100*#REF!,0),"",E132),"")</f>
        <v>#REF!</v>
      </c>
      <c r="K132" s="9" t="e">
        <f>IF(J132&lt;&gt;"",IF(_xlfn.RANK.EQ(J132,$J$2:$J$326,0)&lt;=ROUND(COUNTIFS($E$2:$E$326,"&gt;=50",$D$2:$D$326,"&gt;=55")/100*#REF!,0),"",E132),"")</f>
        <v>#REF!</v>
      </c>
      <c r="L132" s="9" t="e">
        <f>IF(K132&lt;&gt;"",IF(_xlfn.RANK.EQ(K132,$K$2:$K$326,0)&lt;=ROUND(COUNTIFS($E$2:$E$326,"&gt;=50",$D$2:$D$326,"&gt;=55")/100*#REF!,0),"",E132),"")</f>
        <v>#REF!</v>
      </c>
      <c r="M132" s="9" t="e">
        <f>IF(L132&lt;&gt;"",IF(_xlfn.RANK.EQ(L132,$L$2:$L$326,0)&lt;=ROUND(COUNTIFS($E$2:$E$326,"&gt;=50",$D$2:$D$326,"&gt;=55")/100*#REF!,0),"",E132),"")</f>
        <v>#REF!</v>
      </c>
      <c r="N132" s="9" t="e">
        <f>IF(M132&lt;&gt;"",IF(_xlfn.RANK.EQ(M132,$M$2:$M$326,0)&lt;=ROUND(COUNTIFS($E$2:$E$326,"&gt;=50",$D$2:$D$326,"&gt;=55")/100*#REF!,0),"",E132),"")</f>
        <v>#REF!</v>
      </c>
      <c r="O132" s="9" t="e">
        <f>IF(N132&lt;&gt;"",IF(_xlfn.RANK.EQ(N132,$N$2:$N$326,0)&lt;=ROUND(COUNTIFS($E$2:$E$326,"&gt;=50",$D$2:$D$326,"&gt;=55")/100*#REF!,0),"",E132),"")</f>
        <v>#REF!</v>
      </c>
      <c r="P132" s="9" t="str" cm="1">
        <f t="array" ref="P132">IF(A92&lt;&gt;"",IF(_xlfn.BITOR(B92&lt;&gt;"GR",B92&lt;&gt;""),IF(AND(H132&gt;=50,B92&gt;=55),_xlfn.RANK.EQ(H132,$H$2:$H$1000,0),_xlfn.IFS(#REF!="FD",999,#REF!="FF",1000)),IF(AND(H132&gt;=50,D132&gt;=55),_xlfn.RANK.EQ(H132,$H$2:$H$326,0),_xlfn.IFS(#REF!="FD",999,#REF!="FF",1000))),"")</f>
        <v/>
      </c>
    </row>
    <row r="133" spans="1:16" x14ac:dyDescent="0.35">
      <c r="A133" s="29"/>
      <c r="B133" s="3"/>
      <c r="C133" s="16" t="e">
        <f>IF(_xlfn.BITOR(#REF!="GR",#REF!=""),0,#REF!)</f>
        <v>#REF!</v>
      </c>
      <c r="D133" s="16" t="e">
        <f>IF(_xlfn.BITOR(#REF!="",#REF!="GR"),0,#REF!)</f>
        <v>#REF!</v>
      </c>
      <c r="E133" s="9" t="e">
        <f t="shared" si="8"/>
        <v>#REF!</v>
      </c>
      <c r="F133" s="9" t="e">
        <f>IF(AND(B93&lt;&gt;"",B93&lt;&gt;"GR"),(C133*0.4)+(B93*0.6),E133)</f>
        <v>#REF!</v>
      </c>
      <c r="G133" s="9" t="e">
        <f t="shared" si="9"/>
        <v>#REF!</v>
      </c>
      <c r="H133" s="9" t="e">
        <f t="shared" si="10"/>
        <v>#REF!</v>
      </c>
      <c r="I133" s="9" t="e">
        <f t="shared" si="11"/>
        <v>#REF!</v>
      </c>
      <c r="J133" s="9" t="e">
        <f>IF(I133&lt;&gt;"",IF(_xlfn.RANK.EQ(I133,$I$2:$I$326,0)&lt;=ROUND(COUNTIFS($E$2:$E$326,"&gt;=50",$D$2:$D$326,"&gt;=55")/100*#REF!,0),"",E133),"")</f>
        <v>#REF!</v>
      </c>
      <c r="K133" s="9" t="e">
        <f>IF(J133&lt;&gt;"",IF(_xlfn.RANK.EQ(J133,$J$2:$J$326,0)&lt;=ROUND(COUNTIFS($E$2:$E$326,"&gt;=50",$D$2:$D$326,"&gt;=55")/100*#REF!,0),"",E133),"")</f>
        <v>#REF!</v>
      </c>
      <c r="L133" s="9" t="e">
        <f>IF(K133&lt;&gt;"",IF(_xlfn.RANK.EQ(K133,$K$2:$K$326,0)&lt;=ROUND(COUNTIFS($E$2:$E$326,"&gt;=50",$D$2:$D$326,"&gt;=55")/100*#REF!,0),"",E133),"")</f>
        <v>#REF!</v>
      </c>
      <c r="M133" s="9" t="e">
        <f>IF(L133&lt;&gt;"",IF(_xlfn.RANK.EQ(L133,$L$2:$L$326,0)&lt;=ROUND(COUNTIFS($E$2:$E$326,"&gt;=50",$D$2:$D$326,"&gt;=55")/100*#REF!,0),"",E133),"")</f>
        <v>#REF!</v>
      </c>
      <c r="N133" s="9" t="e">
        <f>IF(M133&lt;&gt;"",IF(_xlfn.RANK.EQ(M133,$M$2:$M$326,0)&lt;=ROUND(COUNTIFS($E$2:$E$326,"&gt;=50",$D$2:$D$326,"&gt;=55")/100*#REF!,0),"",E133),"")</f>
        <v>#REF!</v>
      </c>
      <c r="O133" s="9" t="e">
        <f>IF(N133&lt;&gt;"",IF(_xlfn.RANK.EQ(N133,$N$2:$N$326,0)&lt;=ROUND(COUNTIFS($E$2:$E$326,"&gt;=50",$D$2:$D$326,"&gt;=55")/100*#REF!,0),"",E133),"")</f>
        <v>#REF!</v>
      </c>
      <c r="P133" s="9" t="str" cm="1">
        <f t="array" ref="P133">IF(A93&lt;&gt;"",IF(_xlfn.BITOR(B93&lt;&gt;"GR",B93&lt;&gt;""),IF(AND(H133&gt;=50,B93&gt;=55),_xlfn.RANK.EQ(H133,$H$2:$H$1000,0),_xlfn.IFS(#REF!="FD",999,#REF!="FF",1000)),IF(AND(H133&gt;=50,D133&gt;=55),_xlfn.RANK.EQ(H133,$H$2:$H$326,0),_xlfn.IFS(#REF!="FD",999,#REF!="FF",1000))),"")</f>
        <v/>
      </c>
    </row>
    <row r="134" spans="1:16" x14ac:dyDescent="0.35">
      <c r="A134" s="29"/>
      <c r="B134" s="3"/>
      <c r="C134" s="16" t="e">
        <f>IF(_xlfn.BITOR(#REF!="GR",#REF!=""),0,#REF!)</f>
        <v>#REF!</v>
      </c>
      <c r="D134" s="16" t="e">
        <f>IF(_xlfn.BITOR(#REF!="",#REF!="GR"),0,#REF!)</f>
        <v>#REF!</v>
      </c>
      <c r="E134" s="9" t="e">
        <f t="shared" si="8"/>
        <v>#REF!</v>
      </c>
      <c r="F134" s="9" t="e">
        <f>IF(AND(B94&lt;&gt;"",B94&lt;&gt;"GR"),(C134*0.4)+(B94*0.6),E134)</f>
        <v>#REF!</v>
      </c>
      <c r="G134" s="9" t="e">
        <f t="shared" si="9"/>
        <v>#REF!</v>
      </c>
      <c r="H134" s="9" t="e">
        <f t="shared" si="10"/>
        <v>#REF!</v>
      </c>
      <c r="I134" s="9" t="e">
        <f t="shared" si="11"/>
        <v>#REF!</v>
      </c>
      <c r="J134" s="9" t="e">
        <f>IF(I134&lt;&gt;"",IF(_xlfn.RANK.EQ(I134,$I$2:$I$326,0)&lt;=ROUND(COUNTIFS($E$2:$E$326,"&gt;=50",$D$2:$D$326,"&gt;=55")/100*#REF!,0),"",E134),"")</f>
        <v>#REF!</v>
      </c>
      <c r="K134" s="9" t="e">
        <f>IF(J134&lt;&gt;"",IF(_xlfn.RANK.EQ(J134,$J$2:$J$326,0)&lt;=ROUND(COUNTIFS($E$2:$E$326,"&gt;=50",$D$2:$D$326,"&gt;=55")/100*#REF!,0),"",E134),"")</f>
        <v>#REF!</v>
      </c>
      <c r="L134" s="9" t="e">
        <f>IF(K134&lt;&gt;"",IF(_xlfn.RANK.EQ(K134,$K$2:$K$326,0)&lt;=ROUND(COUNTIFS($E$2:$E$326,"&gt;=50",$D$2:$D$326,"&gt;=55")/100*#REF!,0),"",E134),"")</f>
        <v>#REF!</v>
      </c>
      <c r="M134" s="9" t="e">
        <f>IF(L134&lt;&gt;"",IF(_xlfn.RANK.EQ(L134,$L$2:$L$326,0)&lt;=ROUND(COUNTIFS($E$2:$E$326,"&gt;=50",$D$2:$D$326,"&gt;=55")/100*#REF!,0),"",E134),"")</f>
        <v>#REF!</v>
      </c>
      <c r="N134" s="9" t="e">
        <f>IF(M134&lt;&gt;"",IF(_xlfn.RANK.EQ(M134,$M$2:$M$326,0)&lt;=ROUND(COUNTIFS($E$2:$E$326,"&gt;=50",$D$2:$D$326,"&gt;=55")/100*#REF!,0),"",E134),"")</f>
        <v>#REF!</v>
      </c>
      <c r="O134" s="9" t="e">
        <f>IF(N134&lt;&gt;"",IF(_xlfn.RANK.EQ(N134,$N$2:$N$326,0)&lt;=ROUND(COUNTIFS($E$2:$E$326,"&gt;=50",$D$2:$D$326,"&gt;=55")/100*#REF!,0),"",E134),"")</f>
        <v>#REF!</v>
      </c>
      <c r="P134" s="9" t="str" cm="1">
        <f t="array" ref="P134">IF(A94&lt;&gt;"",IF(_xlfn.BITOR(B94&lt;&gt;"GR",B94&lt;&gt;""),IF(AND(H134&gt;=50,B94&gt;=55),_xlfn.RANK.EQ(H134,$H$2:$H$1000,0),_xlfn.IFS(#REF!="FD",999,#REF!="FF",1000)),IF(AND(H134&gt;=50,D134&gt;=55),_xlfn.RANK.EQ(H134,$H$2:$H$326,0),_xlfn.IFS(#REF!="FD",999,#REF!="FF",1000))),"")</f>
        <v/>
      </c>
    </row>
    <row r="135" spans="1:16" x14ac:dyDescent="0.35">
      <c r="A135" s="29"/>
      <c r="B135" s="3"/>
      <c r="C135" s="16" t="e">
        <f>IF(_xlfn.BITOR(#REF!="GR",#REF!=""),0,#REF!)</f>
        <v>#REF!</v>
      </c>
      <c r="D135" s="16" t="e">
        <f>IF(_xlfn.BITOR(#REF!="",#REF!="GR"),0,#REF!)</f>
        <v>#REF!</v>
      </c>
      <c r="E135" s="9" t="e">
        <f t="shared" si="8"/>
        <v>#REF!</v>
      </c>
      <c r="F135" s="9" t="e">
        <f>IF(AND(B95&lt;&gt;"",B95&lt;&gt;"GR"),(C135*0.4)+(B95*0.6),E135)</f>
        <v>#REF!</v>
      </c>
      <c r="G135" s="9" t="e">
        <f t="shared" si="9"/>
        <v>#REF!</v>
      </c>
      <c r="H135" s="9" t="e">
        <f t="shared" si="10"/>
        <v>#REF!</v>
      </c>
      <c r="I135" s="9" t="e">
        <f t="shared" si="11"/>
        <v>#REF!</v>
      </c>
      <c r="J135" s="9" t="e">
        <f>IF(I135&lt;&gt;"",IF(_xlfn.RANK.EQ(I135,$I$2:$I$326,0)&lt;=ROUND(COUNTIFS($E$2:$E$326,"&gt;=50",$D$2:$D$326,"&gt;=55")/100*#REF!,0),"",E135),"")</f>
        <v>#REF!</v>
      </c>
      <c r="K135" s="9" t="e">
        <f>IF(J135&lt;&gt;"",IF(_xlfn.RANK.EQ(J135,$J$2:$J$326,0)&lt;=ROUND(COUNTIFS($E$2:$E$326,"&gt;=50",$D$2:$D$326,"&gt;=55")/100*#REF!,0),"",E135),"")</f>
        <v>#REF!</v>
      </c>
      <c r="L135" s="9" t="e">
        <f>IF(K135&lt;&gt;"",IF(_xlfn.RANK.EQ(K135,$K$2:$K$326,0)&lt;=ROUND(COUNTIFS($E$2:$E$326,"&gt;=50",$D$2:$D$326,"&gt;=55")/100*#REF!,0),"",E135),"")</f>
        <v>#REF!</v>
      </c>
      <c r="M135" s="9" t="e">
        <f>IF(L135&lt;&gt;"",IF(_xlfn.RANK.EQ(L135,$L$2:$L$326,0)&lt;=ROUND(COUNTIFS($E$2:$E$326,"&gt;=50",$D$2:$D$326,"&gt;=55")/100*#REF!,0),"",E135),"")</f>
        <v>#REF!</v>
      </c>
      <c r="N135" s="9" t="e">
        <f>IF(M135&lt;&gt;"",IF(_xlfn.RANK.EQ(M135,$M$2:$M$326,0)&lt;=ROUND(COUNTIFS($E$2:$E$326,"&gt;=50",$D$2:$D$326,"&gt;=55")/100*#REF!,0),"",E135),"")</f>
        <v>#REF!</v>
      </c>
      <c r="O135" s="9" t="e">
        <f>IF(N135&lt;&gt;"",IF(_xlfn.RANK.EQ(N135,$N$2:$N$326,0)&lt;=ROUND(COUNTIFS($E$2:$E$326,"&gt;=50",$D$2:$D$326,"&gt;=55")/100*#REF!,0),"",E135),"")</f>
        <v>#REF!</v>
      </c>
      <c r="P135" s="9" t="str" cm="1">
        <f t="array" ref="P135">IF(A95&lt;&gt;"",IF(_xlfn.BITOR(B95&lt;&gt;"GR",B95&lt;&gt;""),IF(AND(H135&gt;=50,B95&gt;=55),_xlfn.RANK.EQ(H135,$H$2:$H$1000,0),_xlfn.IFS(#REF!="FD",999,#REF!="FF",1000)),IF(AND(H135&gt;=50,D135&gt;=55),_xlfn.RANK.EQ(H135,$H$2:$H$326,0),_xlfn.IFS(#REF!="FD",999,#REF!="FF",1000))),"")</f>
        <v/>
      </c>
    </row>
    <row r="136" spans="1:16" x14ac:dyDescent="0.35">
      <c r="A136" s="29"/>
      <c r="B136" s="3"/>
      <c r="C136" s="16" t="e">
        <f>IF(_xlfn.BITOR(#REF!="GR",#REF!=""),0,#REF!)</f>
        <v>#REF!</v>
      </c>
      <c r="D136" s="16" t="e">
        <f>IF(_xlfn.BITOR(#REF!="",#REF!="GR"),0,#REF!)</f>
        <v>#REF!</v>
      </c>
      <c r="E136" s="9" t="e">
        <f t="shared" si="8"/>
        <v>#REF!</v>
      </c>
      <c r="F136" s="9" t="e">
        <f>IF(AND(B96&lt;&gt;"",B96&lt;&gt;"GR"),(C136*0.4)+(B96*0.6),E136)</f>
        <v>#REF!</v>
      </c>
      <c r="G136" s="9" t="e">
        <f t="shared" si="9"/>
        <v>#REF!</v>
      </c>
      <c r="H136" s="9" t="e">
        <f t="shared" si="10"/>
        <v>#REF!</v>
      </c>
      <c r="I136" s="9" t="e">
        <f t="shared" si="11"/>
        <v>#REF!</v>
      </c>
      <c r="J136" s="9" t="e">
        <f>IF(I136&lt;&gt;"",IF(_xlfn.RANK.EQ(I136,$I$2:$I$326,0)&lt;=ROUND(COUNTIFS($E$2:$E$326,"&gt;=50",$D$2:$D$326,"&gt;=55")/100*#REF!,0),"",E136),"")</f>
        <v>#REF!</v>
      </c>
      <c r="K136" s="9" t="e">
        <f>IF(J136&lt;&gt;"",IF(_xlfn.RANK.EQ(J136,$J$2:$J$326,0)&lt;=ROUND(COUNTIFS($E$2:$E$326,"&gt;=50",$D$2:$D$326,"&gt;=55")/100*#REF!,0),"",E136),"")</f>
        <v>#REF!</v>
      </c>
      <c r="L136" s="9" t="e">
        <f>IF(K136&lt;&gt;"",IF(_xlfn.RANK.EQ(K136,$K$2:$K$326,0)&lt;=ROUND(COUNTIFS($E$2:$E$326,"&gt;=50",$D$2:$D$326,"&gt;=55")/100*#REF!,0),"",E136),"")</f>
        <v>#REF!</v>
      </c>
      <c r="M136" s="9" t="e">
        <f>IF(L136&lt;&gt;"",IF(_xlfn.RANK.EQ(L136,$L$2:$L$326,0)&lt;=ROUND(COUNTIFS($E$2:$E$326,"&gt;=50",$D$2:$D$326,"&gt;=55")/100*#REF!,0),"",E136),"")</f>
        <v>#REF!</v>
      </c>
      <c r="N136" s="9" t="e">
        <f>IF(M136&lt;&gt;"",IF(_xlfn.RANK.EQ(M136,$M$2:$M$326,0)&lt;=ROUND(COUNTIFS($E$2:$E$326,"&gt;=50",$D$2:$D$326,"&gt;=55")/100*#REF!,0),"",E136),"")</f>
        <v>#REF!</v>
      </c>
      <c r="O136" s="9" t="e">
        <f>IF(N136&lt;&gt;"",IF(_xlfn.RANK.EQ(N136,$N$2:$N$326,0)&lt;=ROUND(COUNTIFS($E$2:$E$326,"&gt;=50",$D$2:$D$326,"&gt;=55")/100*#REF!,0),"",E136),"")</f>
        <v>#REF!</v>
      </c>
      <c r="P136" s="9" t="str" cm="1">
        <f t="array" ref="P136">IF(A96&lt;&gt;"",IF(_xlfn.BITOR(B96&lt;&gt;"GR",B96&lt;&gt;""),IF(AND(H136&gt;=50,B96&gt;=55),_xlfn.RANK.EQ(H136,$H$2:$H$1000,0),_xlfn.IFS(#REF!="FD",999,#REF!="FF",1000)),IF(AND(H136&gt;=50,D136&gt;=55),_xlfn.RANK.EQ(H136,$H$2:$H$326,0),_xlfn.IFS(#REF!="FD",999,#REF!="FF",1000))),"")</f>
        <v/>
      </c>
    </row>
    <row r="137" spans="1:16" x14ac:dyDescent="0.35">
      <c r="A137" s="29"/>
      <c r="B137" s="3"/>
      <c r="C137" s="16" t="e">
        <f>IF(_xlfn.BITOR(#REF!="GR",#REF!=""),0,#REF!)</f>
        <v>#REF!</v>
      </c>
      <c r="D137" s="16" t="e">
        <f>IF(_xlfn.BITOR(#REF!="",#REF!="GR"),0,#REF!)</f>
        <v>#REF!</v>
      </c>
      <c r="E137" s="9" t="e">
        <f t="shared" si="8"/>
        <v>#REF!</v>
      </c>
      <c r="F137" s="9" t="e">
        <f>IF(AND(B97&lt;&gt;"",B97&lt;&gt;"GR"),(C137*0.4)+(B97*0.6),E137)</f>
        <v>#REF!</v>
      </c>
      <c r="G137" s="9" t="e">
        <f t="shared" si="9"/>
        <v>#REF!</v>
      </c>
      <c r="H137" s="9" t="e">
        <f t="shared" si="10"/>
        <v>#REF!</v>
      </c>
      <c r="I137" s="9" t="e">
        <f t="shared" si="11"/>
        <v>#REF!</v>
      </c>
      <c r="J137" s="9" t="e">
        <f>IF(I137&lt;&gt;"",IF(_xlfn.RANK.EQ(I137,$I$2:$I$326,0)&lt;=ROUND(COUNTIFS($E$2:$E$326,"&gt;=50",$D$2:$D$326,"&gt;=55")/100*#REF!,0),"",E137),"")</f>
        <v>#REF!</v>
      </c>
      <c r="K137" s="9" t="e">
        <f>IF(J137&lt;&gt;"",IF(_xlfn.RANK.EQ(J137,$J$2:$J$326,0)&lt;=ROUND(COUNTIFS($E$2:$E$326,"&gt;=50",$D$2:$D$326,"&gt;=55")/100*#REF!,0),"",E137),"")</f>
        <v>#REF!</v>
      </c>
      <c r="L137" s="9" t="e">
        <f>IF(K137&lt;&gt;"",IF(_xlfn.RANK.EQ(K137,$K$2:$K$326,0)&lt;=ROUND(COUNTIFS($E$2:$E$326,"&gt;=50",$D$2:$D$326,"&gt;=55")/100*#REF!,0),"",E137),"")</f>
        <v>#REF!</v>
      </c>
      <c r="M137" s="9" t="e">
        <f>IF(L137&lt;&gt;"",IF(_xlfn.RANK.EQ(L137,$L$2:$L$326,0)&lt;=ROUND(COUNTIFS($E$2:$E$326,"&gt;=50",$D$2:$D$326,"&gt;=55")/100*#REF!,0),"",E137),"")</f>
        <v>#REF!</v>
      </c>
      <c r="N137" s="9" t="e">
        <f>IF(M137&lt;&gt;"",IF(_xlfn.RANK.EQ(M137,$M$2:$M$326,0)&lt;=ROUND(COUNTIFS($E$2:$E$326,"&gt;=50",$D$2:$D$326,"&gt;=55")/100*#REF!,0),"",E137),"")</f>
        <v>#REF!</v>
      </c>
      <c r="O137" s="9" t="e">
        <f>IF(N137&lt;&gt;"",IF(_xlfn.RANK.EQ(N137,$N$2:$N$326,0)&lt;=ROUND(COUNTIFS($E$2:$E$326,"&gt;=50",$D$2:$D$326,"&gt;=55")/100*#REF!,0),"",E137),"")</f>
        <v>#REF!</v>
      </c>
      <c r="P137" s="9" t="str" cm="1">
        <f t="array" ref="P137">IF(A97&lt;&gt;"",IF(_xlfn.BITOR(B97&lt;&gt;"GR",B97&lt;&gt;""),IF(AND(H137&gt;=50,B97&gt;=55),_xlfn.RANK.EQ(H137,$H$2:$H$1000,0),_xlfn.IFS(#REF!="FD",999,#REF!="FF",1000)),IF(AND(H137&gt;=50,D137&gt;=55),_xlfn.RANK.EQ(H137,$H$2:$H$326,0),_xlfn.IFS(#REF!="FD",999,#REF!="FF",1000))),"")</f>
        <v/>
      </c>
    </row>
    <row r="138" spans="1:16" x14ac:dyDescent="0.35">
      <c r="A138" s="29"/>
      <c r="B138" s="3"/>
      <c r="C138" s="16" t="e">
        <f>IF(_xlfn.BITOR(#REF!="GR",#REF!=""),0,#REF!)</f>
        <v>#REF!</v>
      </c>
      <c r="D138" s="16" t="e">
        <f>IF(_xlfn.BITOR(#REF!="",#REF!="GR"),0,#REF!)</f>
        <v>#REF!</v>
      </c>
      <c r="E138" s="9" t="e">
        <f t="shared" si="8"/>
        <v>#REF!</v>
      </c>
      <c r="F138" s="9" t="e">
        <f>IF(AND(B98&lt;&gt;"",B98&lt;&gt;"GR"),(C138*0.4)+(B98*0.6),E138)</f>
        <v>#REF!</v>
      </c>
      <c r="G138" s="9" t="e">
        <f t="shared" si="9"/>
        <v>#REF!</v>
      </c>
      <c r="H138" s="9" t="e">
        <f t="shared" si="10"/>
        <v>#REF!</v>
      </c>
      <c r="I138" s="9" t="e">
        <f t="shared" si="11"/>
        <v>#REF!</v>
      </c>
      <c r="J138" s="9" t="e">
        <f>IF(I138&lt;&gt;"",IF(_xlfn.RANK.EQ(I138,$I$2:$I$326,0)&lt;=ROUND(COUNTIFS($E$2:$E$326,"&gt;=50",$D$2:$D$326,"&gt;=55")/100*#REF!,0),"",E138),"")</f>
        <v>#REF!</v>
      </c>
      <c r="K138" s="9" t="e">
        <f>IF(J138&lt;&gt;"",IF(_xlfn.RANK.EQ(J138,$J$2:$J$326,0)&lt;=ROUND(COUNTIFS($E$2:$E$326,"&gt;=50",$D$2:$D$326,"&gt;=55")/100*#REF!,0),"",E138),"")</f>
        <v>#REF!</v>
      </c>
      <c r="L138" s="9" t="e">
        <f>IF(K138&lt;&gt;"",IF(_xlfn.RANK.EQ(K138,$K$2:$K$326,0)&lt;=ROUND(COUNTIFS($E$2:$E$326,"&gt;=50",$D$2:$D$326,"&gt;=55")/100*#REF!,0),"",E138),"")</f>
        <v>#REF!</v>
      </c>
      <c r="M138" s="9" t="e">
        <f>IF(L138&lt;&gt;"",IF(_xlfn.RANK.EQ(L138,$L$2:$L$326,0)&lt;=ROUND(COUNTIFS($E$2:$E$326,"&gt;=50",$D$2:$D$326,"&gt;=55")/100*#REF!,0),"",E138),"")</f>
        <v>#REF!</v>
      </c>
      <c r="N138" s="9" t="e">
        <f>IF(M138&lt;&gt;"",IF(_xlfn.RANK.EQ(M138,$M$2:$M$326,0)&lt;=ROUND(COUNTIFS($E$2:$E$326,"&gt;=50",$D$2:$D$326,"&gt;=55")/100*#REF!,0),"",E138),"")</f>
        <v>#REF!</v>
      </c>
      <c r="O138" s="9" t="e">
        <f>IF(N138&lt;&gt;"",IF(_xlfn.RANK.EQ(N138,$N$2:$N$326,0)&lt;=ROUND(COUNTIFS($E$2:$E$326,"&gt;=50",$D$2:$D$326,"&gt;=55")/100*#REF!,0),"",E138),"")</f>
        <v>#REF!</v>
      </c>
      <c r="P138" s="9" t="str" cm="1">
        <f t="array" ref="P138">IF(A98&lt;&gt;"",IF(_xlfn.BITOR(B98&lt;&gt;"GR",B98&lt;&gt;""),IF(AND(H138&gt;=50,B98&gt;=55),_xlfn.RANK.EQ(H138,$H$2:$H$1000,0),_xlfn.IFS(#REF!="FD",999,#REF!="FF",1000)),IF(AND(H138&gt;=50,D138&gt;=55),_xlfn.RANK.EQ(H138,$H$2:$H$326,0),_xlfn.IFS(#REF!="FD",999,#REF!="FF",1000))),"")</f>
        <v/>
      </c>
    </row>
    <row r="139" spans="1:16" x14ac:dyDescent="0.35">
      <c r="A139" s="29"/>
      <c r="B139" s="3"/>
      <c r="C139" s="16" t="e">
        <f>IF(_xlfn.BITOR(#REF!="GR",#REF!=""),0,#REF!)</f>
        <v>#REF!</v>
      </c>
      <c r="D139" s="16" t="e">
        <f>IF(_xlfn.BITOR(#REF!="",#REF!="GR"),0,#REF!)</f>
        <v>#REF!</v>
      </c>
      <c r="E139" s="9" t="e">
        <f t="shared" si="8"/>
        <v>#REF!</v>
      </c>
      <c r="F139" s="9" t="e">
        <f>IF(AND(B99&lt;&gt;"",B99&lt;&gt;"GR"),(C139*0.4)+(B99*0.6),E139)</f>
        <v>#REF!</v>
      </c>
      <c r="G139" s="9" t="e">
        <f t="shared" si="9"/>
        <v>#REF!</v>
      </c>
      <c r="H139" s="9" t="e">
        <f t="shared" si="10"/>
        <v>#REF!</v>
      </c>
      <c r="I139" s="9" t="e">
        <f t="shared" si="11"/>
        <v>#REF!</v>
      </c>
      <c r="J139" s="9" t="e">
        <f>IF(I139&lt;&gt;"",IF(_xlfn.RANK.EQ(I139,$I$2:$I$326,0)&lt;=ROUND(COUNTIFS($E$2:$E$326,"&gt;=50",$D$2:$D$326,"&gt;=55")/100*#REF!,0),"",E139),"")</f>
        <v>#REF!</v>
      </c>
      <c r="K139" s="9" t="e">
        <f>IF(J139&lt;&gt;"",IF(_xlfn.RANK.EQ(J139,$J$2:$J$326,0)&lt;=ROUND(COUNTIFS($E$2:$E$326,"&gt;=50",$D$2:$D$326,"&gt;=55")/100*#REF!,0),"",E139),"")</f>
        <v>#REF!</v>
      </c>
      <c r="L139" s="9" t="e">
        <f>IF(K139&lt;&gt;"",IF(_xlfn.RANK.EQ(K139,$K$2:$K$326,0)&lt;=ROUND(COUNTIFS($E$2:$E$326,"&gt;=50",$D$2:$D$326,"&gt;=55")/100*#REF!,0),"",E139),"")</f>
        <v>#REF!</v>
      </c>
      <c r="M139" s="9" t="e">
        <f>IF(L139&lt;&gt;"",IF(_xlfn.RANK.EQ(L139,$L$2:$L$326,0)&lt;=ROUND(COUNTIFS($E$2:$E$326,"&gt;=50",$D$2:$D$326,"&gt;=55")/100*#REF!,0),"",E139),"")</f>
        <v>#REF!</v>
      </c>
      <c r="N139" s="9" t="e">
        <f>IF(M139&lt;&gt;"",IF(_xlfn.RANK.EQ(M139,$M$2:$M$326,0)&lt;=ROUND(COUNTIFS($E$2:$E$326,"&gt;=50",$D$2:$D$326,"&gt;=55")/100*#REF!,0),"",E139),"")</f>
        <v>#REF!</v>
      </c>
      <c r="O139" s="9" t="e">
        <f>IF(N139&lt;&gt;"",IF(_xlfn.RANK.EQ(N139,$N$2:$N$326,0)&lt;=ROUND(COUNTIFS($E$2:$E$326,"&gt;=50",$D$2:$D$326,"&gt;=55")/100*#REF!,0),"",E139),"")</f>
        <v>#REF!</v>
      </c>
      <c r="P139" s="9" t="str" cm="1">
        <f t="array" ref="P139">IF(A99&lt;&gt;"",IF(_xlfn.BITOR(B99&lt;&gt;"GR",B99&lt;&gt;""),IF(AND(H139&gt;=50,B99&gt;=55),_xlfn.RANK.EQ(H139,$H$2:$H$1000,0),_xlfn.IFS(#REF!="FD",999,#REF!="FF",1000)),IF(AND(H139&gt;=50,D139&gt;=55),_xlfn.RANK.EQ(H139,$H$2:$H$326,0),_xlfn.IFS(#REF!="FD",999,#REF!="FF",1000))),"")</f>
        <v/>
      </c>
    </row>
    <row r="140" spans="1:16" x14ac:dyDescent="0.35">
      <c r="A140" s="29"/>
      <c r="B140" s="3"/>
      <c r="C140" s="16" t="e">
        <f>IF(_xlfn.BITOR(#REF!="GR",#REF!=""),0,#REF!)</f>
        <v>#REF!</v>
      </c>
      <c r="D140" s="16" t="e">
        <f>IF(_xlfn.BITOR(#REF!="",#REF!="GR"),0,#REF!)</f>
        <v>#REF!</v>
      </c>
      <c r="E140" s="9" t="e">
        <f t="shared" si="8"/>
        <v>#REF!</v>
      </c>
      <c r="F140" s="9" t="e">
        <f>IF(AND(B100&lt;&gt;"",B100&lt;&gt;"GR"),(C140*0.4)+(B100*0.6),E140)</f>
        <v>#REF!</v>
      </c>
      <c r="G140" s="9" t="e">
        <f t="shared" si="9"/>
        <v>#REF!</v>
      </c>
      <c r="H140" s="9" t="e">
        <f t="shared" si="10"/>
        <v>#REF!</v>
      </c>
      <c r="I140" s="9" t="e">
        <f t="shared" si="11"/>
        <v>#REF!</v>
      </c>
      <c r="J140" s="9" t="e">
        <f>IF(I140&lt;&gt;"",IF(_xlfn.RANK.EQ(I140,$I$2:$I$326,0)&lt;=ROUND(COUNTIFS($E$2:$E$326,"&gt;=50",$D$2:$D$326,"&gt;=55")/100*#REF!,0),"",E140),"")</f>
        <v>#REF!</v>
      </c>
      <c r="K140" s="9" t="e">
        <f>IF(J140&lt;&gt;"",IF(_xlfn.RANK.EQ(J140,$J$2:$J$326,0)&lt;=ROUND(COUNTIFS($E$2:$E$326,"&gt;=50",$D$2:$D$326,"&gt;=55")/100*#REF!,0),"",E140),"")</f>
        <v>#REF!</v>
      </c>
      <c r="L140" s="9" t="e">
        <f>IF(K140&lt;&gt;"",IF(_xlfn.RANK.EQ(K140,$K$2:$K$326,0)&lt;=ROUND(COUNTIFS($E$2:$E$326,"&gt;=50",$D$2:$D$326,"&gt;=55")/100*#REF!,0),"",E140),"")</f>
        <v>#REF!</v>
      </c>
      <c r="M140" s="9" t="e">
        <f>IF(L140&lt;&gt;"",IF(_xlfn.RANK.EQ(L140,$L$2:$L$326,0)&lt;=ROUND(COUNTIFS($E$2:$E$326,"&gt;=50",$D$2:$D$326,"&gt;=55")/100*#REF!,0),"",E140),"")</f>
        <v>#REF!</v>
      </c>
      <c r="N140" s="9" t="e">
        <f>IF(M140&lt;&gt;"",IF(_xlfn.RANK.EQ(M140,$M$2:$M$326,0)&lt;=ROUND(COUNTIFS($E$2:$E$326,"&gt;=50",$D$2:$D$326,"&gt;=55")/100*#REF!,0),"",E140),"")</f>
        <v>#REF!</v>
      </c>
      <c r="O140" s="9" t="e">
        <f>IF(N140&lt;&gt;"",IF(_xlfn.RANK.EQ(N140,$N$2:$N$326,0)&lt;=ROUND(COUNTIFS($E$2:$E$326,"&gt;=50",$D$2:$D$326,"&gt;=55")/100*#REF!,0),"",E140),"")</f>
        <v>#REF!</v>
      </c>
      <c r="P140" s="9" t="str" cm="1">
        <f t="array" ref="P140">IF(A100&lt;&gt;"",IF(_xlfn.BITOR(B100&lt;&gt;"GR",B100&lt;&gt;""),IF(AND(H140&gt;=50,B100&gt;=55),_xlfn.RANK.EQ(H140,$H$2:$H$1000,0),_xlfn.IFS(#REF!="FD",999,#REF!="FF",1000)),IF(AND(H140&gt;=50,D140&gt;=55),_xlfn.RANK.EQ(H140,$H$2:$H$326,0),_xlfn.IFS(#REF!="FD",999,#REF!="FF",1000))),"")</f>
        <v/>
      </c>
    </row>
    <row r="141" spans="1:16" x14ac:dyDescent="0.35">
      <c r="A141" s="29"/>
      <c r="B141" s="3"/>
      <c r="C141" s="16" t="e">
        <f>IF(_xlfn.BITOR(#REF!="GR",#REF!=""),0,#REF!)</f>
        <v>#REF!</v>
      </c>
      <c r="D141" s="16" t="e">
        <f>IF(_xlfn.BITOR(#REF!="",#REF!="GR"),0,#REF!)</f>
        <v>#REF!</v>
      </c>
      <c r="E141" s="9" t="e">
        <f t="shared" si="8"/>
        <v>#REF!</v>
      </c>
      <c r="F141" s="9" t="e">
        <f>IF(AND(B101&lt;&gt;"",B101&lt;&gt;"GR"),(C141*0.4)+(B101*0.6),E141)</f>
        <v>#REF!</v>
      </c>
      <c r="G141" s="9" t="e">
        <f t="shared" si="9"/>
        <v>#REF!</v>
      </c>
      <c r="H141" s="9" t="e">
        <f t="shared" si="10"/>
        <v>#REF!</v>
      </c>
      <c r="I141" s="9" t="e">
        <f t="shared" si="11"/>
        <v>#REF!</v>
      </c>
      <c r="J141" s="9" t="e">
        <f>IF(I141&lt;&gt;"",IF(_xlfn.RANK.EQ(I141,$I$2:$I$326,0)&lt;=ROUND(COUNTIFS($E$2:$E$326,"&gt;=50",$D$2:$D$326,"&gt;=55")/100*#REF!,0),"",E141),"")</f>
        <v>#REF!</v>
      </c>
      <c r="K141" s="9" t="e">
        <f>IF(J141&lt;&gt;"",IF(_xlfn.RANK.EQ(J141,$J$2:$J$326,0)&lt;=ROUND(COUNTIFS($E$2:$E$326,"&gt;=50",$D$2:$D$326,"&gt;=55")/100*#REF!,0),"",E141),"")</f>
        <v>#REF!</v>
      </c>
      <c r="L141" s="9" t="e">
        <f>IF(K141&lt;&gt;"",IF(_xlfn.RANK.EQ(K141,$K$2:$K$326,0)&lt;=ROUND(COUNTIFS($E$2:$E$326,"&gt;=50",$D$2:$D$326,"&gt;=55")/100*#REF!,0),"",E141),"")</f>
        <v>#REF!</v>
      </c>
      <c r="M141" s="9" t="e">
        <f>IF(L141&lt;&gt;"",IF(_xlfn.RANK.EQ(L141,$L$2:$L$326,0)&lt;=ROUND(COUNTIFS($E$2:$E$326,"&gt;=50",$D$2:$D$326,"&gt;=55")/100*#REF!,0),"",E141),"")</f>
        <v>#REF!</v>
      </c>
      <c r="N141" s="9" t="e">
        <f>IF(M141&lt;&gt;"",IF(_xlfn.RANK.EQ(M141,$M$2:$M$326,0)&lt;=ROUND(COUNTIFS($E$2:$E$326,"&gt;=50",$D$2:$D$326,"&gt;=55")/100*#REF!,0),"",E141),"")</f>
        <v>#REF!</v>
      </c>
      <c r="O141" s="9" t="e">
        <f>IF(N141&lt;&gt;"",IF(_xlfn.RANK.EQ(N141,$N$2:$N$326,0)&lt;=ROUND(COUNTIFS($E$2:$E$326,"&gt;=50",$D$2:$D$326,"&gt;=55")/100*#REF!,0),"",E141),"")</f>
        <v>#REF!</v>
      </c>
      <c r="P141" s="9" t="str" cm="1">
        <f t="array" ref="P141">IF(A101&lt;&gt;"",IF(_xlfn.BITOR(B101&lt;&gt;"GR",B101&lt;&gt;""),IF(AND(H141&gt;=50,B101&gt;=55),_xlfn.RANK.EQ(H141,$H$2:$H$1000,0),_xlfn.IFS(#REF!="FD",999,#REF!="FF",1000)),IF(AND(H141&gt;=50,D141&gt;=55),_xlfn.RANK.EQ(H141,$H$2:$H$326,0),_xlfn.IFS(#REF!="FD",999,#REF!="FF",1000))),"")</f>
        <v/>
      </c>
    </row>
    <row r="142" spans="1:16" x14ac:dyDescent="0.35">
      <c r="A142" s="29"/>
      <c r="B142" s="3"/>
      <c r="C142" s="16" t="e">
        <f>IF(_xlfn.BITOR(#REF!="GR",#REF!=""),0,#REF!)</f>
        <v>#REF!</v>
      </c>
      <c r="D142" s="16" t="e">
        <f>IF(_xlfn.BITOR(#REF!="",#REF!="GR"),0,#REF!)</f>
        <v>#REF!</v>
      </c>
      <c r="E142" s="9" t="e">
        <f t="shared" si="8"/>
        <v>#REF!</v>
      </c>
      <c r="F142" s="9" t="e">
        <f>IF(AND(B102&lt;&gt;"",B102&lt;&gt;"GR"),(C142*0.4)+(B102*0.6),E142)</f>
        <v>#REF!</v>
      </c>
      <c r="G142" s="9" t="e">
        <f t="shared" si="9"/>
        <v>#REF!</v>
      </c>
      <c r="H142" s="9" t="e">
        <f t="shared" si="10"/>
        <v>#REF!</v>
      </c>
      <c r="I142" s="9" t="e">
        <f t="shared" si="11"/>
        <v>#REF!</v>
      </c>
      <c r="J142" s="9" t="e">
        <f>IF(I142&lt;&gt;"",IF(_xlfn.RANK.EQ(I142,$I$2:$I$326,0)&lt;=ROUND(COUNTIFS($E$2:$E$326,"&gt;=50",$D$2:$D$326,"&gt;=55")/100*#REF!,0),"",E142),"")</f>
        <v>#REF!</v>
      </c>
      <c r="K142" s="9" t="e">
        <f>IF(J142&lt;&gt;"",IF(_xlfn.RANK.EQ(J142,$J$2:$J$326,0)&lt;=ROUND(COUNTIFS($E$2:$E$326,"&gt;=50",$D$2:$D$326,"&gt;=55")/100*#REF!,0),"",E142),"")</f>
        <v>#REF!</v>
      </c>
      <c r="L142" s="9" t="e">
        <f>IF(K142&lt;&gt;"",IF(_xlfn.RANK.EQ(K142,$K$2:$K$326,0)&lt;=ROUND(COUNTIFS($E$2:$E$326,"&gt;=50",$D$2:$D$326,"&gt;=55")/100*#REF!,0),"",E142),"")</f>
        <v>#REF!</v>
      </c>
      <c r="M142" s="9" t="e">
        <f>IF(L142&lt;&gt;"",IF(_xlfn.RANK.EQ(L142,$L$2:$L$326,0)&lt;=ROUND(COUNTIFS($E$2:$E$326,"&gt;=50",$D$2:$D$326,"&gt;=55")/100*#REF!,0),"",E142),"")</f>
        <v>#REF!</v>
      </c>
      <c r="N142" s="9" t="e">
        <f>IF(M142&lt;&gt;"",IF(_xlfn.RANK.EQ(M142,$M$2:$M$326,0)&lt;=ROUND(COUNTIFS($E$2:$E$326,"&gt;=50",$D$2:$D$326,"&gt;=55")/100*#REF!,0),"",E142),"")</f>
        <v>#REF!</v>
      </c>
      <c r="O142" s="9" t="e">
        <f>IF(N142&lt;&gt;"",IF(_xlfn.RANK.EQ(N142,$N$2:$N$326,0)&lt;=ROUND(COUNTIFS($E$2:$E$326,"&gt;=50",$D$2:$D$326,"&gt;=55")/100*#REF!,0),"",E142),"")</f>
        <v>#REF!</v>
      </c>
      <c r="P142" s="9" t="str" cm="1">
        <f t="array" ref="P142">IF(A102&lt;&gt;"",IF(_xlfn.BITOR(B102&lt;&gt;"GR",B102&lt;&gt;""),IF(AND(H142&gt;=50,B102&gt;=55),_xlfn.RANK.EQ(H142,$H$2:$H$1000,0),_xlfn.IFS(#REF!="FD",999,#REF!="FF",1000)),IF(AND(H142&gt;=50,D142&gt;=55),_xlfn.RANK.EQ(H142,$H$2:$H$326,0),_xlfn.IFS(#REF!="FD",999,#REF!="FF",1000))),"")</f>
        <v/>
      </c>
    </row>
    <row r="143" spans="1:16" x14ac:dyDescent="0.35">
      <c r="A143" s="29"/>
      <c r="B143" s="3"/>
      <c r="C143" s="16" t="e">
        <f>IF(_xlfn.BITOR(#REF!="GR",#REF!=""),0,#REF!)</f>
        <v>#REF!</v>
      </c>
      <c r="D143" s="16" t="e">
        <f>IF(_xlfn.BITOR(#REF!="",#REF!="GR"),0,#REF!)</f>
        <v>#REF!</v>
      </c>
      <c r="E143" s="9" t="e">
        <f t="shared" si="8"/>
        <v>#REF!</v>
      </c>
      <c r="F143" s="9" t="e">
        <f>IF(AND(B103&lt;&gt;"",B103&lt;&gt;"GR"),(C143*0.4)+(B103*0.6),E143)</f>
        <v>#REF!</v>
      </c>
      <c r="G143" s="9" t="e">
        <f t="shared" si="9"/>
        <v>#REF!</v>
      </c>
      <c r="H143" s="9" t="e">
        <f t="shared" si="10"/>
        <v>#REF!</v>
      </c>
      <c r="I143" s="9" t="e">
        <f t="shared" si="11"/>
        <v>#REF!</v>
      </c>
      <c r="J143" s="9" t="e">
        <f>IF(I143&lt;&gt;"",IF(_xlfn.RANK.EQ(I143,$I$2:$I$326,0)&lt;=ROUND(COUNTIFS($E$2:$E$326,"&gt;=50",$D$2:$D$326,"&gt;=55")/100*#REF!,0),"",E143),"")</f>
        <v>#REF!</v>
      </c>
      <c r="K143" s="9" t="e">
        <f>IF(J143&lt;&gt;"",IF(_xlfn.RANK.EQ(J143,$J$2:$J$326,0)&lt;=ROUND(COUNTIFS($E$2:$E$326,"&gt;=50",$D$2:$D$326,"&gt;=55")/100*#REF!,0),"",E143),"")</f>
        <v>#REF!</v>
      </c>
      <c r="L143" s="9" t="e">
        <f>IF(K143&lt;&gt;"",IF(_xlfn.RANK.EQ(K143,$K$2:$K$326,0)&lt;=ROUND(COUNTIFS($E$2:$E$326,"&gt;=50",$D$2:$D$326,"&gt;=55")/100*#REF!,0),"",E143),"")</f>
        <v>#REF!</v>
      </c>
      <c r="M143" s="9" t="e">
        <f>IF(L143&lt;&gt;"",IF(_xlfn.RANK.EQ(L143,$L$2:$L$326,0)&lt;=ROUND(COUNTIFS($E$2:$E$326,"&gt;=50",$D$2:$D$326,"&gt;=55")/100*#REF!,0),"",E143),"")</f>
        <v>#REF!</v>
      </c>
      <c r="N143" s="9" t="e">
        <f>IF(M143&lt;&gt;"",IF(_xlfn.RANK.EQ(M143,$M$2:$M$326,0)&lt;=ROUND(COUNTIFS($E$2:$E$326,"&gt;=50",$D$2:$D$326,"&gt;=55")/100*#REF!,0),"",E143),"")</f>
        <v>#REF!</v>
      </c>
      <c r="O143" s="9" t="e">
        <f>IF(N143&lt;&gt;"",IF(_xlfn.RANK.EQ(N143,$N$2:$N$326,0)&lt;=ROUND(COUNTIFS($E$2:$E$326,"&gt;=50",$D$2:$D$326,"&gt;=55")/100*#REF!,0),"",E143),"")</f>
        <v>#REF!</v>
      </c>
      <c r="P143" s="9" t="str" cm="1">
        <f t="array" ref="P143">IF(A103&lt;&gt;"",IF(_xlfn.BITOR(B103&lt;&gt;"GR",B103&lt;&gt;""),IF(AND(H143&gt;=50,B103&gt;=55),_xlfn.RANK.EQ(H143,$H$2:$H$1000,0),_xlfn.IFS(#REF!="FD",999,#REF!="FF",1000)),IF(AND(H143&gt;=50,D143&gt;=55),_xlfn.RANK.EQ(H143,$H$2:$H$326,0),_xlfn.IFS(#REF!="FD",999,#REF!="FF",1000))),"")</f>
        <v/>
      </c>
    </row>
    <row r="144" spans="1:16" x14ac:dyDescent="0.35">
      <c r="A144" s="29"/>
      <c r="B144" s="3"/>
      <c r="C144" s="16" t="e">
        <f>IF(_xlfn.BITOR(#REF!="GR",#REF!=""),0,#REF!)</f>
        <v>#REF!</v>
      </c>
      <c r="D144" s="16" t="e">
        <f>IF(_xlfn.BITOR(#REF!="",#REF!="GR"),0,#REF!)</f>
        <v>#REF!</v>
      </c>
      <c r="E144" s="9" t="e">
        <f t="shared" si="8"/>
        <v>#REF!</v>
      </c>
      <c r="F144" s="9" t="e">
        <f>IF(AND(B104&lt;&gt;"",B104&lt;&gt;"GR"),(C144*0.4)+(B104*0.6),E144)</f>
        <v>#REF!</v>
      </c>
      <c r="G144" s="9" t="e">
        <f t="shared" si="9"/>
        <v>#REF!</v>
      </c>
      <c r="H144" s="9" t="e">
        <f t="shared" si="10"/>
        <v>#REF!</v>
      </c>
      <c r="I144" s="9" t="e">
        <f t="shared" si="11"/>
        <v>#REF!</v>
      </c>
      <c r="J144" s="9" t="e">
        <f>IF(I144&lt;&gt;"",IF(_xlfn.RANK.EQ(I144,$I$2:$I$326,0)&lt;=ROUND(COUNTIFS($E$2:$E$326,"&gt;=50",$D$2:$D$326,"&gt;=55")/100*#REF!,0),"",E144),"")</f>
        <v>#REF!</v>
      </c>
      <c r="K144" s="9" t="e">
        <f>IF(J144&lt;&gt;"",IF(_xlfn.RANK.EQ(J144,$J$2:$J$326,0)&lt;=ROUND(COUNTIFS($E$2:$E$326,"&gt;=50",$D$2:$D$326,"&gt;=55")/100*#REF!,0),"",E144),"")</f>
        <v>#REF!</v>
      </c>
      <c r="L144" s="9" t="e">
        <f>IF(K144&lt;&gt;"",IF(_xlfn.RANK.EQ(K144,$K$2:$K$326,0)&lt;=ROUND(COUNTIFS($E$2:$E$326,"&gt;=50",$D$2:$D$326,"&gt;=55")/100*#REF!,0),"",E144),"")</f>
        <v>#REF!</v>
      </c>
      <c r="M144" s="9" t="e">
        <f>IF(L144&lt;&gt;"",IF(_xlfn.RANK.EQ(L144,$L$2:$L$326,0)&lt;=ROUND(COUNTIFS($E$2:$E$326,"&gt;=50",$D$2:$D$326,"&gt;=55")/100*#REF!,0),"",E144),"")</f>
        <v>#REF!</v>
      </c>
      <c r="N144" s="9" t="e">
        <f>IF(M144&lt;&gt;"",IF(_xlfn.RANK.EQ(M144,$M$2:$M$326,0)&lt;=ROUND(COUNTIFS($E$2:$E$326,"&gt;=50",$D$2:$D$326,"&gt;=55")/100*#REF!,0),"",E144),"")</f>
        <v>#REF!</v>
      </c>
      <c r="O144" s="9" t="e">
        <f>IF(N144&lt;&gt;"",IF(_xlfn.RANK.EQ(N144,$N$2:$N$326,0)&lt;=ROUND(COUNTIFS($E$2:$E$326,"&gt;=50",$D$2:$D$326,"&gt;=55")/100*#REF!,0),"",E144),"")</f>
        <v>#REF!</v>
      </c>
      <c r="P144" s="9" t="str" cm="1">
        <f t="array" ref="P144">IF(A104&lt;&gt;"",IF(_xlfn.BITOR(B104&lt;&gt;"GR",B104&lt;&gt;""),IF(AND(H144&gt;=50,B104&gt;=55),_xlfn.RANK.EQ(H144,$H$2:$H$1000,0),_xlfn.IFS(#REF!="FD",999,#REF!="FF",1000)),IF(AND(H144&gt;=50,D144&gt;=55),_xlfn.RANK.EQ(H144,$H$2:$H$326,0),_xlfn.IFS(#REF!="FD",999,#REF!="FF",1000))),"")</f>
        <v/>
      </c>
    </row>
    <row r="145" spans="1:16" x14ac:dyDescent="0.35">
      <c r="A145" s="29"/>
      <c r="B145" s="3"/>
      <c r="C145" s="16" t="e">
        <f>IF(_xlfn.BITOR(#REF!="GR",#REF!=""),0,#REF!)</f>
        <v>#REF!</v>
      </c>
      <c r="D145" s="16" t="e">
        <f>IF(_xlfn.BITOR(#REF!="",#REF!="GR"),0,#REF!)</f>
        <v>#REF!</v>
      </c>
      <c r="E145" s="9" t="e">
        <f t="shared" si="8"/>
        <v>#REF!</v>
      </c>
      <c r="F145" s="9" t="e">
        <f>IF(AND(B105&lt;&gt;"",B105&lt;&gt;"GR"),(C145*0.4)+(B105*0.6),E145)</f>
        <v>#REF!</v>
      </c>
      <c r="G145" s="9" t="e">
        <f t="shared" si="9"/>
        <v>#REF!</v>
      </c>
      <c r="H145" s="9" t="e">
        <f t="shared" si="10"/>
        <v>#REF!</v>
      </c>
      <c r="I145" s="9" t="e">
        <f t="shared" si="11"/>
        <v>#REF!</v>
      </c>
      <c r="J145" s="9" t="e">
        <f>IF(I145&lt;&gt;"",IF(_xlfn.RANK.EQ(I145,$I$2:$I$326,0)&lt;=ROUND(COUNTIFS($E$2:$E$326,"&gt;=50",$D$2:$D$326,"&gt;=55")/100*#REF!,0),"",E145),"")</f>
        <v>#REF!</v>
      </c>
      <c r="K145" s="9" t="e">
        <f>IF(J145&lt;&gt;"",IF(_xlfn.RANK.EQ(J145,$J$2:$J$326,0)&lt;=ROUND(COUNTIFS($E$2:$E$326,"&gt;=50",$D$2:$D$326,"&gt;=55")/100*#REF!,0),"",E145),"")</f>
        <v>#REF!</v>
      </c>
      <c r="L145" s="9" t="e">
        <f>IF(K145&lt;&gt;"",IF(_xlfn.RANK.EQ(K145,$K$2:$K$326,0)&lt;=ROUND(COUNTIFS($E$2:$E$326,"&gt;=50",$D$2:$D$326,"&gt;=55")/100*#REF!,0),"",E145),"")</f>
        <v>#REF!</v>
      </c>
      <c r="M145" s="9" t="e">
        <f>IF(L145&lt;&gt;"",IF(_xlfn.RANK.EQ(L145,$L$2:$L$326,0)&lt;=ROUND(COUNTIFS($E$2:$E$326,"&gt;=50",$D$2:$D$326,"&gt;=55")/100*#REF!,0),"",E145),"")</f>
        <v>#REF!</v>
      </c>
      <c r="N145" s="9" t="e">
        <f>IF(M145&lt;&gt;"",IF(_xlfn.RANK.EQ(M145,$M$2:$M$326,0)&lt;=ROUND(COUNTIFS($E$2:$E$326,"&gt;=50",$D$2:$D$326,"&gt;=55")/100*#REF!,0),"",E145),"")</f>
        <v>#REF!</v>
      </c>
      <c r="O145" s="9" t="e">
        <f>IF(N145&lt;&gt;"",IF(_xlfn.RANK.EQ(N145,$N$2:$N$326,0)&lt;=ROUND(COUNTIFS($E$2:$E$326,"&gt;=50",$D$2:$D$326,"&gt;=55")/100*#REF!,0),"",E145),"")</f>
        <v>#REF!</v>
      </c>
      <c r="P145" s="9" t="str" cm="1">
        <f t="array" ref="P145">IF(A105&lt;&gt;"",IF(_xlfn.BITOR(B105&lt;&gt;"GR",B105&lt;&gt;""),IF(AND(H145&gt;=50,B105&gt;=55),_xlfn.RANK.EQ(H145,$H$2:$H$1000,0),_xlfn.IFS(#REF!="FD",999,#REF!="FF",1000)),IF(AND(H145&gt;=50,D145&gt;=55),_xlfn.RANK.EQ(H145,$H$2:$H$326,0),_xlfn.IFS(#REF!="FD",999,#REF!="FF",1000))),"")</f>
        <v/>
      </c>
    </row>
    <row r="146" spans="1:16" x14ac:dyDescent="0.35">
      <c r="A146" s="29"/>
      <c r="B146" s="3"/>
      <c r="C146" s="16" t="e">
        <f>IF(_xlfn.BITOR(#REF!="GR",#REF!=""),0,#REF!)</f>
        <v>#REF!</v>
      </c>
      <c r="D146" s="16" t="e">
        <f>IF(_xlfn.BITOR(#REF!="",#REF!="GR"),0,#REF!)</f>
        <v>#REF!</v>
      </c>
      <c r="E146" s="9" t="e">
        <f t="shared" si="8"/>
        <v>#REF!</v>
      </c>
      <c r="F146" s="9" t="e">
        <f>IF(AND(B106&lt;&gt;"",B106&lt;&gt;"GR"),(C146*0.4)+(B106*0.6),E146)</f>
        <v>#REF!</v>
      </c>
      <c r="G146" s="9" t="e">
        <f t="shared" si="9"/>
        <v>#REF!</v>
      </c>
      <c r="H146" s="9" t="e">
        <f t="shared" si="10"/>
        <v>#REF!</v>
      </c>
      <c r="I146" s="9" t="e">
        <f t="shared" si="11"/>
        <v>#REF!</v>
      </c>
      <c r="J146" s="9" t="e">
        <f>IF(I146&lt;&gt;"",IF(_xlfn.RANK.EQ(I146,$I$2:$I$326,0)&lt;=ROUND(COUNTIFS($E$2:$E$326,"&gt;=50",$D$2:$D$326,"&gt;=55")/100*#REF!,0),"",E146),"")</f>
        <v>#REF!</v>
      </c>
      <c r="K146" s="9" t="e">
        <f>IF(J146&lt;&gt;"",IF(_xlfn.RANK.EQ(J146,$J$2:$J$326,0)&lt;=ROUND(COUNTIFS($E$2:$E$326,"&gt;=50",$D$2:$D$326,"&gt;=55")/100*#REF!,0),"",E146),"")</f>
        <v>#REF!</v>
      </c>
      <c r="L146" s="9" t="e">
        <f>IF(K146&lt;&gt;"",IF(_xlfn.RANK.EQ(K146,$K$2:$K$326,0)&lt;=ROUND(COUNTIFS($E$2:$E$326,"&gt;=50",$D$2:$D$326,"&gt;=55")/100*#REF!,0),"",E146),"")</f>
        <v>#REF!</v>
      </c>
      <c r="M146" s="9" t="e">
        <f>IF(L146&lt;&gt;"",IF(_xlfn.RANK.EQ(L146,$L$2:$L$326,0)&lt;=ROUND(COUNTIFS($E$2:$E$326,"&gt;=50",$D$2:$D$326,"&gt;=55")/100*#REF!,0),"",E146),"")</f>
        <v>#REF!</v>
      </c>
      <c r="N146" s="9" t="e">
        <f>IF(M146&lt;&gt;"",IF(_xlfn.RANK.EQ(M146,$M$2:$M$326,0)&lt;=ROUND(COUNTIFS($E$2:$E$326,"&gt;=50",$D$2:$D$326,"&gt;=55")/100*#REF!,0),"",E146),"")</f>
        <v>#REF!</v>
      </c>
      <c r="O146" s="9" t="e">
        <f>IF(N146&lt;&gt;"",IF(_xlfn.RANK.EQ(N146,$N$2:$N$326,0)&lt;=ROUND(COUNTIFS($E$2:$E$326,"&gt;=50",$D$2:$D$326,"&gt;=55")/100*#REF!,0),"",E146),"")</f>
        <v>#REF!</v>
      </c>
      <c r="P146" s="9" t="str" cm="1">
        <f t="array" ref="P146">IF(A106&lt;&gt;"",IF(_xlfn.BITOR(B106&lt;&gt;"GR",B106&lt;&gt;""),IF(AND(H146&gt;=50,B106&gt;=55),_xlfn.RANK.EQ(H146,$H$2:$H$1000,0),_xlfn.IFS(#REF!="FD",999,#REF!="FF",1000)),IF(AND(H146&gt;=50,D146&gt;=55),_xlfn.RANK.EQ(H146,$H$2:$H$326,0),_xlfn.IFS(#REF!="FD",999,#REF!="FF",1000))),"")</f>
        <v/>
      </c>
    </row>
    <row r="147" spans="1:16" x14ac:dyDescent="0.35">
      <c r="A147" s="29"/>
      <c r="B147" s="3"/>
      <c r="C147" s="16" t="e">
        <f>IF(_xlfn.BITOR(#REF!="GR",#REF!=""),0,#REF!)</f>
        <v>#REF!</v>
      </c>
      <c r="D147" s="16" t="e">
        <f>IF(_xlfn.BITOR(#REF!="",#REF!="GR"),0,#REF!)</f>
        <v>#REF!</v>
      </c>
      <c r="E147" s="9" t="e">
        <f t="shared" si="8"/>
        <v>#REF!</v>
      </c>
      <c r="F147" s="9" t="e">
        <f>IF(AND(B107&lt;&gt;"",B107&lt;&gt;"GR"),(C147*0.4)+(B107*0.6),E147)</f>
        <v>#REF!</v>
      </c>
      <c r="G147" s="9" t="e">
        <f t="shared" si="9"/>
        <v>#REF!</v>
      </c>
      <c r="H147" s="9" t="e">
        <f t="shared" si="10"/>
        <v>#REF!</v>
      </c>
      <c r="I147" s="9" t="e">
        <f t="shared" si="11"/>
        <v>#REF!</v>
      </c>
      <c r="J147" s="9" t="e">
        <f>IF(I147&lt;&gt;"",IF(_xlfn.RANK.EQ(I147,$I$2:$I$326,0)&lt;=ROUND(COUNTIFS($E$2:$E$326,"&gt;=50",$D$2:$D$326,"&gt;=55")/100*#REF!,0),"",E147),"")</f>
        <v>#REF!</v>
      </c>
      <c r="K147" s="9" t="e">
        <f>IF(J147&lt;&gt;"",IF(_xlfn.RANK.EQ(J147,$J$2:$J$326,0)&lt;=ROUND(COUNTIFS($E$2:$E$326,"&gt;=50",$D$2:$D$326,"&gt;=55")/100*#REF!,0),"",E147),"")</f>
        <v>#REF!</v>
      </c>
      <c r="L147" s="9" t="e">
        <f>IF(K147&lt;&gt;"",IF(_xlfn.RANK.EQ(K147,$K$2:$K$326,0)&lt;=ROUND(COUNTIFS($E$2:$E$326,"&gt;=50",$D$2:$D$326,"&gt;=55")/100*#REF!,0),"",E147),"")</f>
        <v>#REF!</v>
      </c>
      <c r="M147" s="9" t="e">
        <f>IF(L147&lt;&gt;"",IF(_xlfn.RANK.EQ(L147,$L$2:$L$326,0)&lt;=ROUND(COUNTIFS($E$2:$E$326,"&gt;=50",$D$2:$D$326,"&gt;=55")/100*#REF!,0),"",E147),"")</f>
        <v>#REF!</v>
      </c>
      <c r="N147" s="9" t="e">
        <f>IF(M147&lt;&gt;"",IF(_xlfn.RANK.EQ(M147,$M$2:$M$326,0)&lt;=ROUND(COUNTIFS($E$2:$E$326,"&gt;=50",$D$2:$D$326,"&gt;=55")/100*#REF!,0),"",E147),"")</f>
        <v>#REF!</v>
      </c>
      <c r="O147" s="9" t="e">
        <f>IF(N147&lt;&gt;"",IF(_xlfn.RANK.EQ(N147,$N$2:$N$326,0)&lt;=ROUND(COUNTIFS($E$2:$E$326,"&gt;=50",$D$2:$D$326,"&gt;=55")/100*#REF!,0),"",E147),"")</f>
        <v>#REF!</v>
      </c>
      <c r="P147" s="9" t="str" cm="1">
        <f t="array" ref="P147">IF(A107&lt;&gt;"",IF(_xlfn.BITOR(B107&lt;&gt;"GR",B107&lt;&gt;""),IF(AND(H147&gt;=50,B107&gt;=55),_xlfn.RANK.EQ(H147,$H$2:$H$1000,0),_xlfn.IFS(#REF!="FD",999,#REF!="FF",1000)),IF(AND(H147&gt;=50,D147&gt;=55),_xlfn.RANK.EQ(H147,$H$2:$H$326,0),_xlfn.IFS(#REF!="FD",999,#REF!="FF",1000))),"")</f>
        <v/>
      </c>
    </row>
    <row r="148" spans="1:16" x14ac:dyDescent="0.35">
      <c r="A148" s="29"/>
      <c r="B148" s="3"/>
      <c r="C148" s="16" t="e">
        <f>IF(_xlfn.BITOR(#REF!="GR",#REF!=""),0,#REF!)</f>
        <v>#REF!</v>
      </c>
      <c r="D148" s="16" t="e">
        <f>IF(_xlfn.BITOR(#REF!="",#REF!="GR"),0,#REF!)</f>
        <v>#REF!</v>
      </c>
      <c r="E148" s="9" t="e">
        <f t="shared" si="8"/>
        <v>#REF!</v>
      </c>
      <c r="F148" s="9" t="e">
        <f>IF(AND(B108&lt;&gt;"",B108&lt;&gt;"GR"),(C148*0.4)+(B108*0.6),E148)</f>
        <v>#REF!</v>
      </c>
      <c r="G148" s="9" t="e">
        <f t="shared" si="9"/>
        <v>#REF!</v>
      </c>
      <c r="H148" s="9" t="e">
        <f t="shared" si="10"/>
        <v>#REF!</v>
      </c>
      <c r="I148" s="9" t="e">
        <f t="shared" si="11"/>
        <v>#REF!</v>
      </c>
      <c r="J148" s="9" t="e">
        <f>IF(I148&lt;&gt;"",IF(_xlfn.RANK.EQ(I148,$I$2:$I$326,0)&lt;=ROUND(COUNTIFS($E$2:$E$326,"&gt;=50",$D$2:$D$326,"&gt;=55")/100*#REF!,0),"",E148),"")</f>
        <v>#REF!</v>
      </c>
      <c r="K148" s="9" t="e">
        <f>IF(J148&lt;&gt;"",IF(_xlfn.RANK.EQ(J148,$J$2:$J$326,0)&lt;=ROUND(COUNTIFS($E$2:$E$326,"&gt;=50",$D$2:$D$326,"&gt;=55")/100*#REF!,0),"",E148),"")</f>
        <v>#REF!</v>
      </c>
      <c r="L148" s="9" t="e">
        <f>IF(K148&lt;&gt;"",IF(_xlfn.RANK.EQ(K148,$K$2:$K$326,0)&lt;=ROUND(COUNTIFS($E$2:$E$326,"&gt;=50",$D$2:$D$326,"&gt;=55")/100*#REF!,0),"",E148),"")</f>
        <v>#REF!</v>
      </c>
      <c r="M148" s="9" t="e">
        <f>IF(L148&lt;&gt;"",IF(_xlfn.RANK.EQ(L148,$L$2:$L$326,0)&lt;=ROUND(COUNTIFS($E$2:$E$326,"&gt;=50",$D$2:$D$326,"&gt;=55")/100*#REF!,0),"",E148),"")</f>
        <v>#REF!</v>
      </c>
      <c r="N148" s="9" t="e">
        <f>IF(M148&lt;&gt;"",IF(_xlfn.RANK.EQ(M148,$M$2:$M$326,0)&lt;=ROUND(COUNTIFS($E$2:$E$326,"&gt;=50",$D$2:$D$326,"&gt;=55")/100*#REF!,0),"",E148),"")</f>
        <v>#REF!</v>
      </c>
      <c r="O148" s="9" t="e">
        <f>IF(N148&lt;&gt;"",IF(_xlfn.RANK.EQ(N148,$N$2:$N$326,0)&lt;=ROUND(COUNTIFS($E$2:$E$326,"&gt;=50",$D$2:$D$326,"&gt;=55")/100*#REF!,0),"",E148),"")</f>
        <v>#REF!</v>
      </c>
      <c r="P148" s="9" t="str" cm="1">
        <f t="array" ref="P148">IF(A108&lt;&gt;"",IF(_xlfn.BITOR(B108&lt;&gt;"GR",B108&lt;&gt;""),IF(AND(H148&gt;=50,B108&gt;=55),_xlfn.RANK.EQ(H148,$H$2:$H$1000,0),_xlfn.IFS(#REF!="FD",999,#REF!="FF",1000)),IF(AND(H148&gt;=50,D148&gt;=55),_xlfn.RANK.EQ(H148,$H$2:$H$326,0),_xlfn.IFS(#REF!="FD",999,#REF!="FF",1000))),"")</f>
        <v/>
      </c>
    </row>
    <row r="149" spans="1:16" x14ac:dyDescent="0.35">
      <c r="A149" s="29"/>
      <c r="B149" s="3"/>
      <c r="C149" s="16" t="e">
        <f>IF(_xlfn.BITOR(#REF!="GR",#REF!=""),0,#REF!)</f>
        <v>#REF!</v>
      </c>
      <c r="D149" s="16" t="e">
        <f>IF(_xlfn.BITOR(#REF!="",#REF!="GR"),0,#REF!)</f>
        <v>#REF!</v>
      </c>
      <c r="E149" s="9" t="e">
        <f t="shared" si="8"/>
        <v>#REF!</v>
      </c>
      <c r="F149" s="9" t="e">
        <f>IF(AND(B109&lt;&gt;"",B109&lt;&gt;"GR"),(C149*0.4)+(B109*0.6),E149)</f>
        <v>#REF!</v>
      </c>
      <c r="G149" s="9" t="e">
        <f t="shared" si="9"/>
        <v>#REF!</v>
      </c>
      <c r="H149" s="9" t="e">
        <f t="shared" si="10"/>
        <v>#REF!</v>
      </c>
      <c r="I149" s="9" t="e">
        <f t="shared" si="11"/>
        <v>#REF!</v>
      </c>
      <c r="J149" s="9" t="e">
        <f>IF(I149&lt;&gt;"",IF(_xlfn.RANK.EQ(I149,$I$2:$I$326,0)&lt;=ROUND(COUNTIFS($E$2:$E$326,"&gt;=50",$D$2:$D$326,"&gt;=55")/100*#REF!,0),"",E149),"")</f>
        <v>#REF!</v>
      </c>
      <c r="K149" s="9" t="e">
        <f>IF(J149&lt;&gt;"",IF(_xlfn.RANK.EQ(J149,$J$2:$J$326,0)&lt;=ROUND(COUNTIFS($E$2:$E$326,"&gt;=50",$D$2:$D$326,"&gt;=55")/100*#REF!,0),"",E149),"")</f>
        <v>#REF!</v>
      </c>
      <c r="L149" s="9" t="e">
        <f>IF(K149&lt;&gt;"",IF(_xlfn.RANK.EQ(K149,$K$2:$K$326,0)&lt;=ROUND(COUNTIFS($E$2:$E$326,"&gt;=50",$D$2:$D$326,"&gt;=55")/100*#REF!,0),"",E149),"")</f>
        <v>#REF!</v>
      </c>
      <c r="M149" s="9" t="e">
        <f>IF(L149&lt;&gt;"",IF(_xlfn.RANK.EQ(L149,$L$2:$L$326,0)&lt;=ROUND(COUNTIFS($E$2:$E$326,"&gt;=50",$D$2:$D$326,"&gt;=55")/100*#REF!,0),"",E149),"")</f>
        <v>#REF!</v>
      </c>
      <c r="N149" s="9" t="e">
        <f>IF(M149&lt;&gt;"",IF(_xlfn.RANK.EQ(M149,$M$2:$M$326,0)&lt;=ROUND(COUNTIFS($E$2:$E$326,"&gt;=50",$D$2:$D$326,"&gt;=55")/100*#REF!,0),"",E149),"")</f>
        <v>#REF!</v>
      </c>
      <c r="O149" s="9" t="e">
        <f>IF(N149&lt;&gt;"",IF(_xlfn.RANK.EQ(N149,$N$2:$N$326,0)&lt;=ROUND(COUNTIFS($E$2:$E$326,"&gt;=50",$D$2:$D$326,"&gt;=55")/100*#REF!,0),"",E149),"")</f>
        <v>#REF!</v>
      </c>
      <c r="P149" s="9" t="str" cm="1">
        <f t="array" ref="P149">IF(A109&lt;&gt;"",IF(_xlfn.BITOR(B109&lt;&gt;"GR",B109&lt;&gt;""),IF(AND(H149&gt;=50,B109&gt;=55),_xlfn.RANK.EQ(H149,$H$2:$H$1000,0),_xlfn.IFS(#REF!="FD",999,#REF!="FF",1000)),IF(AND(H149&gt;=50,D149&gt;=55),_xlfn.RANK.EQ(H149,$H$2:$H$326,0),_xlfn.IFS(#REF!="FD",999,#REF!="FF",1000))),"")</f>
        <v/>
      </c>
    </row>
    <row r="150" spans="1:16" x14ac:dyDescent="0.35">
      <c r="A150" s="29"/>
      <c r="B150" s="3"/>
      <c r="C150" s="16" t="e">
        <f>IF(_xlfn.BITOR(#REF!="GR",#REF!=""),0,#REF!)</f>
        <v>#REF!</v>
      </c>
      <c r="D150" s="16" t="e">
        <f>IF(_xlfn.BITOR(#REF!="",#REF!="GR"),0,#REF!)</f>
        <v>#REF!</v>
      </c>
      <c r="E150" s="9" t="e">
        <f t="shared" si="8"/>
        <v>#REF!</v>
      </c>
      <c r="F150" s="9" t="e">
        <f>IF(AND(B110&lt;&gt;"",B110&lt;&gt;"GR"),(C150*0.4)+(B110*0.6),E150)</f>
        <v>#REF!</v>
      </c>
      <c r="G150" s="9" t="e">
        <f t="shared" si="9"/>
        <v>#REF!</v>
      </c>
      <c r="H150" s="9" t="e">
        <f t="shared" si="10"/>
        <v>#REF!</v>
      </c>
      <c r="I150" s="9" t="e">
        <f t="shared" si="11"/>
        <v>#REF!</v>
      </c>
      <c r="J150" s="9" t="e">
        <f>IF(I150&lt;&gt;"",IF(_xlfn.RANK.EQ(I150,$I$2:$I$326,0)&lt;=ROUND(COUNTIFS($E$2:$E$326,"&gt;=50",$D$2:$D$326,"&gt;=55")/100*#REF!,0),"",E150),"")</f>
        <v>#REF!</v>
      </c>
      <c r="K150" s="9" t="e">
        <f>IF(J150&lt;&gt;"",IF(_xlfn.RANK.EQ(J150,$J$2:$J$326,0)&lt;=ROUND(COUNTIFS($E$2:$E$326,"&gt;=50",$D$2:$D$326,"&gt;=55")/100*#REF!,0),"",E150),"")</f>
        <v>#REF!</v>
      </c>
      <c r="L150" s="9" t="e">
        <f>IF(K150&lt;&gt;"",IF(_xlfn.RANK.EQ(K150,$K$2:$K$326,0)&lt;=ROUND(COUNTIFS($E$2:$E$326,"&gt;=50",$D$2:$D$326,"&gt;=55")/100*#REF!,0),"",E150),"")</f>
        <v>#REF!</v>
      </c>
      <c r="M150" s="9" t="e">
        <f>IF(L150&lt;&gt;"",IF(_xlfn.RANK.EQ(L150,$L$2:$L$326,0)&lt;=ROUND(COUNTIFS($E$2:$E$326,"&gt;=50",$D$2:$D$326,"&gt;=55")/100*#REF!,0),"",E150),"")</f>
        <v>#REF!</v>
      </c>
      <c r="N150" s="9" t="e">
        <f>IF(M150&lt;&gt;"",IF(_xlfn.RANK.EQ(M150,$M$2:$M$326,0)&lt;=ROUND(COUNTIFS($E$2:$E$326,"&gt;=50",$D$2:$D$326,"&gt;=55")/100*#REF!,0),"",E150),"")</f>
        <v>#REF!</v>
      </c>
      <c r="O150" s="9" t="e">
        <f>IF(N150&lt;&gt;"",IF(_xlfn.RANK.EQ(N150,$N$2:$N$326,0)&lt;=ROUND(COUNTIFS($E$2:$E$326,"&gt;=50",$D$2:$D$326,"&gt;=55")/100*#REF!,0),"",E150),"")</f>
        <v>#REF!</v>
      </c>
      <c r="P150" s="9" t="str" cm="1">
        <f t="array" ref="P150">IF(A110&lt;&gt;"",IF(_xlfn.BITOR(B110&lt;&gt;"GR",B110&lt;&gt;""),IF(AND(H150&gt;=50,B110&gt;=55),_xlfn.RANK.EQ(H150,$H$2:$H$1000,0),_xlfn.IFS(#REF!="FD",999,#REF!="FF",1000)),IF(AND(H150&gt;=50,D150&gt;=55),_xlfn.RANK.EQ(H150,$H$2:$H$326,0),_xlfn.IFS(#REF!="FD",999,#REF!="FF",1000))),"")</f>
        <v/>
      </c>
    </row>
    <row r="151" spans="1:16" x14ac:dyDescent="0.35">
      <c r="A151" s="29"/>
      <c r="B151" s="3"/>
      <c r="C151" s="16" t="e">
        <f>IF(_xlfn.BITOR(#REF!="GR",#REF!=""),0,#REF!)</f>
        <v>#REF!</v>
      </c>
      <c r="D151" s="16" t="e">
        <f>IF(_xlfn.BITOR(#REF!="",#REF!="GR"),0,#REF!)</f>
        <v>#REF!</v>
      </c>
      <c r="E151" s="9" t="e">
        <f t="shared" si="8"/>
        <v>#REF!</v>
      </c>
      <c r="F151" s="9" t="e">
        <f>IF(AND(B111&lt;&gt;"",B111&lt;&gt;"GR"),(C151*0.4)+(B111*0.6),E151)</f>
        <v>#REF!</v>
      </c>
      <c r="G151" s="9" t="e">
        <f t="shared" si="9"/>
        <v>#REF!</v>
      </c>
      <c r="H151" s="9" t="e">
        <f t="shared" si="10"/>
        <v>#REF!</v>
      </c>
      <c r="I151" s="9" t="e">
        <f t="shared" si="11"/>
        <v>#REF!</v>
      </c>
      <c r="J151" s="9" t="e">
        <f>IF(I151&lt;&gt;"",IF(_xlfn.RANK.EQ(I151,$I$2:$I$326,0)&lt;=ROUND(COUNTIFS($E$2:$E$326,"&gt;=50",$D$2:$D$326,"&gt;=55")/100*#REF!,0),"",E151),"")</f>
        <v>#REF!</v>
      </c>
      <c r="K151" s="9" t="e">
        <f>IF(J151&lt;&gt;"",IF(_xlfn.RANK.EQ(J151,$J$2:$J$326,0)&lt;=ROUND(COUNTIFS($E$2:$E$326,"&gt;=50",$D$2:$D$326,"&gt;=55")/100*#REF!,0),"",E151),"")</f>
        <v>#REF!</v>
      </c>
      <c r="L151" s="9" t="e">
        <f>IF(K151&lt;&gt;"",IF(_xlfn.RANK.EQ(K151,$K$2:$K$326,0)&lt;=ROUND(COUNTIFS($E$2:$E$326,"&gt;=50",$D$2:$D$326,"&gt;=55")/100*#REF!,0),"",E151),"")</f>
        <v>#REF!</v>
      </c>
      <c r="M151" s="9" t="e">
        <f>IF(L151&lt;&gt;"",IF(_xlfn.RANK.EQ(L151,$L$2:$L$326,0)&lt;=ROUND(COUNTIFS($E$2:$E$326,"&gt;=50",$D$2:$D$326,"&gt;=55")/100*#REF!,0),"",E151),"")</f>
        <v>#REF!</v>
      </c>
      <c r="N151" s="9" t="e">
        <f>IF(M151&lt;&gt;"",IF(_xlfn.RANK.EQ(M151,$M$2:$M$326,0)&lt;=ROUND(COUNTIFS($E$2:$E$326,"&gt;=50",$D$2:$D$326,"&gt;=55")/100*#REF!,0),"",E151),"")</f>
        <v>#REF!</v>
      </c>
      <c r="O151" s="9" t="e">
        <f>IF(N151&lt;&gt;"",IF(_xlfn.RANK.EQ(N151,$N$2:$N$326,0)&lt;=ROUND(COUNTIFS($E$2:$E$326,"&gt;=50",$D$2:$D$326,"&gt;=55")/100*#REF!,0),"",E151),"")</f>
        <v>#REF!</v>
      </c>
      <c r="P151" s="9" t="str" cm="1">
        <f t="array" ref="P151">IF(A111&lt;&gt;"",IF(_xlfn.BITOR(B111&lt;&gt;"GR",B111&lt;&gt;""),IF(AND(H151&gt;=50,B111&gt;=55),_xlfn.RANK.EQ(H151,$H$2:$H$1000,0),_xlfn.IFS(#REF!="FD",999,#REF!="FF",1000)),IF(AND(H151&gt;=50,D151&gt;=55),_xlfn.RANK.EQ(H151,$H$2:$H$326,0),_xlfn.IFS(#REF!="FD",999,#REF!="FF",1000))),"")</f>
        <v/>
      </c>
    </row>
    <row r="152" spans="1:16" x14ac:dyDescent="0.35">
      <c r="A152" s="29"/>
      <c r="B152" s="3"/>
      <c r="C152" s="16" t="e">
        <f>IF(_xlfn.BITOR(#REF!="GR",#REF!=""),0,#REF!)</f>
        <v>#REF!</v>
      </c>
      <c r="D152" s="16" t="e">
        <f>IF(_xlfn.BITOR(#REF!="",#REF!="GR"),0,#REF!)</f>
        <v>#REF!</v>
      </c>
      <c r="E152" s="9" t="e">
        <f t="shared" si="8"/>
        <v>#REF!</v>
      </c>
      <c r="F152" s="9" t="e">
        <f>IF(AND(B112&lt;&gt;"",B112&lt;&gt;"GR"),(C152*0.4)+(B112*0.6),E152)</f>
        <v>#REF!</v>
      </c>
      <c r="G152" s="9" t="e">
        <f t="shared" si="9"/>
        <v>#REF!</v>
      </c>
      <c r="H152" s="9" t="e">
        <f t="shared" si="10"/>
        <v>#REF!</v>
      </c>
      <c r="I152" s="9" t="e">
        <f t="shared" si="11"/>
        <v>#REF!</v>
      </c>
      <c r="J152" s="9" t="e">
        <f>IF(I152&lt;&gt;"",IF(_xlfn.RANK.EQ(I152,$I$2:$I$326,0)&lt;=ROUND(COUNTIFS($E$2:$E$326,"&gt;=50",$D$2:$D$326,"&gt;=55")/100*#REF!,0),"",E152),"")</f>
        <v>#REF!</v>
      </c>
      <c r="K152" s="9" t="e">
        <f>IF(J152&lt;&gt;"",IF(_xlfn.RANK.EQ(J152,$J$2:$J$326,0)&lt;=ROUND(COUNTIFS($E$2:$E$326,"&gt;=50",$D$2:$D$326,"&gt;=55")/100*#REF!,0),"",E152),"")</f>
        <v>#REF!</v>
      </c>
      <c r="L152" s="9" t="e">
        <f>IF(K152&lt;&gt;"",IF(_xlfn.RANK.EQ(K152,$K$2:$K$326,0)&lt;=ROUND(COUNTIFS($E$2:$E$326,"&gt;=50",$D$2:$D$326,"&gt;=55")/100*#REF!,0),"",E152),"")</f>
        <v>#REF!</v>
      </c>
      <c r="M152" s="9" t="e">
        <f>IF(L152&lt;&gt;"",IF(_xlfn.RANK.EQ(L152,$L$2:$L$326,0)&lt;=ROUND(COUNTIFS($E$2:$E$326,"&gt;=50",$D$2:$D$326,"&gt;=55")/100*#REF!,0),"",E152),"")</f>
        <v>#REF!</v>
      </c>
      <c r="N152" s="9" t="e">
        <f>IF(M152&lt;&gt;"",IF(_xlfn.RANK.EQ(M152,$M$2:$M$326,0)&lt;=ROUND(COUNTIFS($E$2:$E$326,"&gt;=50",$D$2:$D$326,"&gt;=55")/100*#REF!,0),"",E152),"")</f>
        <v>#REF!</v>
      </c>
      <c r="O152" s="9" t="e">
        <f>IF(N152&lt;&gt;"",IF(_xlfn.RANK.EQ(N152,$N$2:$N$326,0)&lt;=ROUND(COUNTIFS($E$2:$E$326,"&gt;=50",$D$2:$D$326,"&gt;=55")/100*#REF!,0),"",E152),"")</f>
        <v>#REF!</v>
      </c>
      <c r="P152" s="9" t="str" cm="1">
        <f t="array" ref="P152">IF(A112&lt;&gt;"",IF(_xlfn.BITOR(B112&lt;&gt;"GR",B112&lt;&gt;""),IF(AND(H152&gt;=50,B112&gt;=55),_xlfn.RANK.EQ(H152,$H$2:$H$1000,0),_xlfn.IFS(#REF!="FD",999,#REF!="FF",1000)),IF(AND(H152&gt;=50,D152&gt;=55),_xlfn.RANK.EQ(H152,$H$2:$H$326,0),_xlfn.IFS(#REF!="FD",999,#REF!="FF",1000))),"")</f>
        <v/>
      </c>
    </row>
    <row r="153" spans="1:16" x14ac:dyDescent="0.35">
      <c r="A153" s="29"/>
      <c r="B153" s="3"/>
      <c r="C153" s="16" t="e">
        <f>IF(_xlfn.BITOR(#REF!="GR",#REF!=""),0,#REF!)</f>
        <v>#REF!</v>
      </c>
      <c r="D153" s="16" t="e">
        <f>IF(_xlfn.BITOR(#REF!="",#REF!="GR"),0,#REF!)</f>
        <v>#REF!</v>
      </c>
      <c r="E153" s="9" t="e">
        <f t="shared" si="8"/>
        <v>#REF!</v>
      </c>
      <c r="F153" s="9" t="e">
        <f>IF(AND(B113&lt;&gt;"",B113&lt;&gt;"GR"),(C153*0.4)+(B113*0.6),E153)</f>
        <v>#REF!</v>
      </c>
      <c r="G153" s="9" t="e">
        <f t="shared" si="9"/>
        <v>#REF!</v>
      </c>
      <c r="H153" s="9" t="e">
        <f t="shared" si="10"/>
        <v>#REF!</v>
      </c>
      <c r="I153" s="9" t="e">
        <f t="shared" si="11"/>
        <v>#REF!</v>
      </c>
      <c r="J153" s="9" t="e">
        <f>IF(I153&lt;&gt;"",IF(_xlfn.RANK.EQ(I153,$I$2:$I$326,0)&lt;=ROUND(COUNTIFS($E$2:$E$326,"&gt;=50",$D$2:$D$326,"&gt;=55")/100*#REF!,0),"",E153),"")</f>
        <v>#REF!</v>
      </c>
      <c r="K153" s="9" t="e">
        <f>IF(J153&lt;&gt;"",IF(_xlfn.RANK.EQ(J153,$J$2:$J$326,0)&lt;=ROUND(COUNTIFS($E$2:$E$326,"&gt;=50",$D$2:$D$326,"&gt;=55")/100*#REF!,0),"",E153),"")</f>
        <v>#REF!</v>
      </c>
      <c r="L153" s="9" t="e">
        <f>IF(K153&lt;&gt;"",IF(_xlfn.RANK.EQ(K153,$K$2:$K$326,0)&lt;=ROUND(COUNTIFS($E$2:$E$326,"&gt;=50",$D$2:$D$326,"&gt;=55")/100*#REF!,0),"",E153),"")</f>
        <v>#REF!</v>
      </c>
      <c r="M153" s="9" t="e">
        <f>IF(L153&lt;&gt;"",IF(_xlfn.RANK.EQ(L153,$L$2:$L$326,0)&lt;=ROUND(COUNTIFS($E$2:$E$326,"&gt;=50",$D$2:$D$326,"&gt;=55")/100*#REF!,0),"",E153),"")</f>
        <v>#REF!</v>
      </c>
      <c r="N153" s="9" t="e">
        <f>IF(M153&lt;&gt;"",IF(_xlfn.RANK.EQ(M153,$M$2:$M$326,0)&lt;=ROUND(COUNTIFS($E$2:$E$326,"&gt;=50",$D$2:$D$326,"&gt;=55")/100*#REF!,0),"",E153),"")</f>
        <v>#REF!</v>
      </c>
      <c r="O153" s="9" t="e">
        <f>IF(N153&lt;&gt;"",IF(_xlfn.RANK.EQ(N153,$N$2:$N$326,0)&lt;=ROUND(COUNTIFS($E$2:$E$326,"&gt;=50",$D$2:$D$326,"&gt;=55")/100*#REF!,0),"",E153),"")</f>
        <v>#REF!</v>
      </c>
      <c r="P153" s="9" t="str" cm="1">
        <f t="array" ref="P153">IF(A113&lt;&gt;"",IF(_xlfn.BITOR(B113&lt;&gt;"GR",B113&lt;&gt;""),IF(AND(H153&gt;=50,B113&gt;=55),_xlfn.RANK.EQ(H153,$H$2:$H$1000,0),_xlfn.IFS(#REF!="FD",999,#REF!="FF",1000)),IF(AND(H153&gt;=50,D153&gt;=55),_xlfn.RANK.EQ(H153,$H$2:$H$326,0),_xlfn.IFS(#REF!="FD",999,#REF!="FF",1000))),"")</f>
        <v/>
      </c>
    </row>
    <row r="154" spans="1:16" x14ac:dyDescent="0.35">
      <c r="A154" s="29"/>
      <c r="B154" s="3"/>
      <c r="C154" s="16" t="e">
        <f>IF(_xlfn.BITOR(#REF!="GR",#REF!=""),0,#REF!)</f>
        <v>#REF!</v>
      </c>
      <c r="D154" s="16" t="e">
        <f>IF(_xlfn.BITOR(#REF!="",#REF!="GR"),0,#REF!)</f>
        <v>#REF!</v>
      </c>
      <c r="E154" s="9" t="e">
        <f t="shared" si="8"/>
        <v>#REF!</v>
      </c>
      <c r="F154" s="9" t="e">
        <f>IF(AND(B114&lt;&gt;"",B114&lt;&gt;"GR"),(C154*0.4)+(B114*0.6),E154)</f>
        <v>#REF!</v>
      </c>
      <c r="G154" s="9" t="e">
        <f t="shared" si="9"/>
        <v>#REF!</v>
      </c>
      <c r="H154" s="9" t="e">
        <f t="shared" si="10"/>
        <v>#REF!</v>
      </c>
      <c r="I154" s="9" t="e">
        <f t="shared" si="11"/>
        <v>#REF!</v>
      </c>
      <c r="J154" s="9" t="e">
        <f>IF(I154&lt;&gt;"",IF(_xlfn.RANK.EQ(I154,$I$2:$I$326,0)&lt;=ROUND(COUNTIFS($E$2:$E$326,"&gt;=50",$D$2:$D$326,"&gt;=55")/100*#REF!,0),"",E154),"")</f>
        <v>#REF!</v>
      </c>
      <c r="K154" s="9" t="e">
        <f>IF(J154&lt;&gt;"",IF(_xlfn.RANK.EQ(J154,$J$2:$J$326,0)&lt;=ROUND(COUNTIFS($E$2:$E$326,"&gt;=50",$D$2:$D$326,"&gt;=55")/100*#REF!,0),"",E154),"")</f>
        <v>#REF!</v>
      </c>
      <c r="L154" s="9" t="e">
        <f>IF(K154&lt;&gt;"",IF(_xlfn.RANK.EQ(K154,$K$2:$K$326,0)&lt;=ROUND(COUNTIFS($E$2:$E$326,"&gt;=50",$D$2:$D$326,"&gt;=55")/100*#REF!,0),"",E154),"")</f>
        <v>#REF!</v>
      </c>
      <c r="M154" s="9" t="e">
        <f>IF(L154&lt;&gt;"",IF(_xlfn.RANK.EQ(L154,$L$2:$L$326,0)&lt;=ROUND(COUNTIFS($E$2:$E$326,"&gt;=50",$D$2:$D$326,"&gt;=55")/100*#REF!,0),"",E154),"")</f>
        <v>#REF!</v>
      </c>
      <c r="N154" s="9" t="e">
        <f>IF(M154&lt;&gt;"",IF(_xlfn.RANK.EQ(M154,$M$2:$M$326,0)&lt;=ROUND(COUNTIFS($E$2:$E$326,"&gt;=50",$D$2:$D$326,"&gt;=55")/100*#REF!,0),"",E154),"")</f>
        <v>#REF!</v>
      </c>
      <c r="O154" s="9" t="e">
        <f>IF(N154&lt;&gt;"",IF(_xlfn.RANK.EQ(N154,$N$2:$N$326,0)&lt;=ROUND(COUNTIFS($E$2:$E$326,"&gt;=50",$D$2:$D$326,"&gt;=55")/100*#REF!,0),"",E154),"")</f>
        <v>#REF!</v>
      </c>
      <c r="P154" s="9" t="str" cm="1">
        <f t="array" ref="P154">IF(A114&lt;&gt;"",IF(_xlfn.BITOR(B114&lt;&gt;"GR",B114&lt;&gt;""),IF(AND(H154&gt;=50,B114&gt;=55),_xlfn.RANK.EQ(H154,$H$2:$H$1000,0),_xlfn.IFS(#REF!="FD",999,#REF!="FF",1000)),IF(AND(H154&gt;=50,D154&gt;=55),_xlfn.RANK.EQ(H154,$H$2:$H$326,0),_xlfn.IFS(#REF!="FD",999,#REF!="FF",1000))),"")</f>
        <v/>
      </c>
    </row>
    <row r="155" spans="1:16" x14ac:dyDescent="0.35">
      <c r="A155" s="29"/>
      <c r="B155" s="3"/>
      <c r="C155" s="16" t="e">
        <f>IF(_xlfn.BITOR(#REF!="GR",#REF!=""),0,#REF!)</f>
        <v>#REF!</v>
      </c>
      <c r="D155" s="16" t="e">
        <f>IF(_xlfn.BITOR(#REF!="",#REF!="GR"),0,#REF!)</f>
        <v>#REF!</v>
      </c>
      <c r="E155" s="9" t="e">
        <f t="shared" si="8"/>
        <v>#REF!</v>
      </c>
      <c r="F155" s="9" t="e">
        <f>IF(AND(B115&lt;&gt;"",B115&lt;&gt;"GR"),(C155*0.4)+(B115*0.6),E155)</f>
        <v>#REF!</v>
      </c>
      <c r="G155" s="9" t="e">
        <f t="shared" si="9"/>
        <v>#REF!</v>
      </c>
      <c r="H155" s="9" t="e">
        <f t="shared" si="10"/>
        <v>#REF!</v>
      </c>
      <c r="I155" s="9" t="e">
        <f t="shared" si="11"/>
        <v>#REF!</v>
      </c>
      <c r="J155" s="9" t="e">
        <f>IF(I155&lt;&gt;"",IF(_xlfn.RANK.EQ(I155,$I$2:$I$326,0)&lt;=ROUND(COUNTIFS($E$2:$E$326,"&gt;=50",$D$2:$D$326,"&gt;=55")/100*#REF!,0),"",E155),"")</f>
        <v>#REF!</v>
      </c>
      <c r="K155" s="9" t="e">
        <f>IF(J155&lt;&gt;"",IF(_xlfn.RANK.EQ(J155,$J$2:$J$326,0)&lt;=ROUND(COUNTIFS($E$2:$E$326,"&gt;=50",$D$2:$D$326,"&gt;=55")/100*#REF!,0),"",E155),"")</f>
        <v>#REF!</v>
      </c>
      <c r="L155" s="9" t="e">
        <f>IF(K155&lt;&gt;"",IF(_xlfn.RANK.EQ(K155,$K$2:$K$326,0)&lt;=ROUND(COUNTIFS($E$2:$E$326,"&gt;=50",$D$2:$D$326,"&gt;=55")/100*#REF!,0),"",E155),"")</f>
        <v>#REF!</v>
      </c>
      <c r="M155" s="9" t="e">
        <f>IF(L155&lt;&gt;"",IF(_xlfn.RANK.EQ(L155,$L$2:$L$326,0)&lt;=ROUND(COUNTIFS($E$2:$E$326,"&gt;=50",$D$2:$D$326,"&gt;=55")/100*#REF!,0),"",E155),"")</f>
        <v>#REF!</v>
      </c>
      <c r="N155" s="9" t="e">
        <f>IF(M155&lt;&gt;"",IF(_xlfn.RANK.EQ(M155,$M$2:$M$326,0)&lt;=ROUND(COUNTIFS($E$2:$E$326,"&gt;=50",$D$2:$D$326,"&gt;=55")/100*#REF!,0),"",E155),"")</f>
        <v>#REF!</v>
      </c>
      <c r="O155" s="9" t="e">
        <f>IF(N155&lt;&gt;"",IF(_xlfn.RANK.EQ(N155,$N$2:$N$326,0)&lt;=ROUND(COUNTIFS($E$2:$E$326,"&gt;=50",$D$2:$D$326,"&gt;=55")/100*#REF!,0),"",E155),"")</f>
        <v>#REF!</v>
      </c>
      <c r="P155" s="9" t="str" cm="1">
        <f t="array" ref="P155">IF(A115&lt;&gt;"",IF(_xlfn.BITOR(B115&lt;&gt;"GR",B115&lt;&gt;""),IF(AND(H155&gt;=50,B115&gt;=55),_xlfn.RANK.EQ(H155,$H$2:$H$1000,0),_xlfn.IFS(#REF!="FD",999,#REF!="FF",1000)),IF(AND(H155&gt;=50,D155&gt;=55),_xlfn.RANK.EQ(H155,$H$2:$H$326,0),_xlfn.IFS(#REF!="FD",999,#REF!="FF",1000))),"")</f>
        <v/>
      </c>
    </row>
    <row r="156" spans="1:16" x14ac:dyDescent="0.35">
      <c r="A156" s="29"/>
      <c r="B156" s="3"/>
      <c r="C156" s="16" t="e">
        <f>IF(_xlfn.BITOR(#REF!="GR",#REF!=""),0,#REF!)</f>
        <v>#REF!</v>
      </c>
      <c r="D156" s="16" t="e">
        <f>IF(_xlfn.BITOR(#REF!="",#REF!="GR"),0,#REF!)</f>
        <v>#REF!</v>
      </c>
      <c r="E156" s="9" t="e">
        <f t="shared" si="8"/>
        <v>#REF!</v>
      </c>
      <c r="F156" s="9" t="e">
        <f>IF(AND(B116&lt;&gt;"",B116&lt;&gt;"GR"),(C156*0.4)+(B116*0.6),E156)</f>
        <v>#REF!</v>
      </c>
      <c r="G156" s="9" t="e">
        <f t="shared" si="9"/>
        <v>#REF!</v>
      </c>
      <c r="H156" s="9" t="e">
        <f t="shared" si="10"/>
        <v>#REF!</v>
      </c>
      <c r="I156" s="9" t="e">
        <f t="shared" si="11"/>
        <v>#REF!</v>
      </c>
      <c r="J156" s="9" t="e">
        <f>IF(I156&lt;&gt;"",IF(_xlfn.RANK.EQ(I156,$I$2:$I$326,0)&lt;=ROUND(COUNTIFS($E$2:$E$326,"&gt;=50",$D$2:$D$326,"&gt;=55")/100*#REF!,0),"",E156),"")</f>
        <v>#REF!</v>
      </c>
      <c r="K156" s="9" t="e">
        <f>IF(J156&lt;&gt;"",IF(_xlfn.RANK.EQ(J156,$J$2:$J$326,0)&lt;=ROUND(COUNTIFS($E$2:$E$326,"&gt;=50",$D$2:$D$326,"&gt;=55")/100*#REF!,0),"",E156),"")</f>
        <v>#REF!</v>
      </c>
      <c r="L156" s="9" t="e">
        <f>IF(K156&lt;&gt;"",IF(_xlfn.RANK.EQ(K156,$K$2:$K$326,0)&lt;=ROUND(COUNTIFS($E$2:$E$326,"&gt;=50",$D$2:$D$326,"&gt;=55")/100*#REF!,0),"",E156),"")</f>
        <v>#REF!</v>
      </c>
      <c r="M156" s="9" t="e">
        <f>IF(L156&lt;&gt;"",IF(_xlfn.RANK.EQ(L156,$L$2:$L$326,0)&lt;=ROUND(COUNTIFS($E$2:$E$326,"&gt;=50",$D$2:$D$326,"&gt;=55")/100*#REF!,0),"",E156),"")</f>
        <v>#REF!</v>
      </c>
      <c r="N156" s="9" t="e">
        <f>IF(M156&lt;&gt;"",IF(_xlfn.RANK.EQ(M156,$M$2:$M$326,0)&lt;=ROUND(COUNTIFS($E$2:$E$326,"&gt;=50",$D$2:$D$326,"&gt;=55")/100*#REF!,0),"",E156),"")</f>
        <v>#REF!</v>
      </c>
      <c r="O156" s="9" t="e">
        <f>IF(N156&lt;&gt;"",IF(_xlfn.RANK.EQ(N156,$N$2:$N$326,0)&lt;=ROUND(COUNTIFS($E$2:$E$326,"&gt;=50",$D$2:$D$326,"&gt;=55")/100*#REF!,0),"",E156),"")</f>
        <v>#REF!</v>
      </c>
      <c r="P156" s="9" t="str" cm="1">
        <f t="array" ref="P156">IF(A116&lt;&gt;"",IF(_xlfn.BITOR(B116&lt;&gt;"GR",B116&lt;&gt;""),IF(AND(H156&gt;=50,B116&gt;=55),_xlfn.RANK.EQ(H156,$H$2:$H$1000,0),_xlfn.IFS(#REF!="FD",999,#REF!="FF",1000)),IF(AND(H156&gt;=50,D156&gt;=55),_xlfn.RANK.EQ(H156,$H$2:$H$326,0),_xlfn.IFS(#REF!="FD",999,#REF!="FF",1000))),"")</f>
        <v/>
      </c>
    </row>
    <row r="157" spans="1:16" x14ac:dyDescent="0.35">
      <c r="A157" s="29"/>
      <c r="B157" s="3"/>
      <c r="C157" s="16" t="e">
        <f>IF(_xlfn.BITOR(#REF!="GR",#REF!=""),0,#REF!)</f>
        <v>#REF!</v>
      </c>
      <c r="D157" s="16" t="e">
        <f>IF(_xlfn.BITOR(#REF!="",#REF!="GR"),0,#REF!)</f>
        <v>#REF!</v>
      </c>
      <c r="E157" s="9" t="e">
        <f t="shared" si="8"/>
        <v>#REF!</v>
      </c>
      <c r="F157" s="9" t="e">
        <f>IF(AND(B117&lt;&gt;"",B117&lt;&gt;"GR"),(C157*0.4)+(B117*0.6),E157)</f>
        <v>#REF!</v>
      </c>
      <c r="G157" s="9" t="e">
        <f t="shared" si="9"/>
        <v>#REF!</v>
      </c>
      <c r="H157" s="9" t="e">
        <f t="shared" si="10"/>
        <v>#REF!</v>
      </c>
      <c r="I157" s="9" t="e">
        <f t="shared" si="11"/>
        <v>#REF!</v>
      </c>
      <c r="J157" s="9" t="e">
        <f>IF(I157&lt;&gt;"",IF(_xlfn.RANK.EQ(I157,$I$2:$I$326,0)&lt;=ROUND(COUNTIFS($E$2:$E$326,"&gt;=50",$D$2:$D$326,"&gt;=55")/100*#REF!,0),"",E157),"")</f>
        <v>#REF!</v>
      </c>
      <c r="K157" s="9" t="e">
        <f>IF(J157&lt;&gt;"",IF(_xlfn.RANK.EQ(J157,$J$2:$J$326,0)&lt;=ROUND(COUNTIFS($E$2:$E$326,"&gt;=50",$D$2:$D$326,"&gt;=55")/100*#REF!,0),"",E157),"")</f>
        <v>#REF!</v>
      </c>
      <c r="L157" s="9" t="e">
        <f>IF(K157&lt;&gt;"",IF(_xlfn.RANK.EQ(K157,$K$2:$K$326,0)&lt;=ROUND(COUNTIFS($E$2:$E$326,"&gt;=50",$D$2:$D$326,"&gt;=55")/100*#REF!,0),"",E157),"")</f>
        <v>#REF!</v>
      </c>
      <c r="M157" s="9" t="e">
        <f>IF(L157&lt;&gt;"",IF(_xlfn.RANK.EQ(L157,$L$2:$L$326,0)&lt;=ROUND(COUNTIFS($E$2:$E$326,"&gt;=50",$D$2:$D$326,"&gt;=55")/100*#REF!,0),"",E157),"")</f>
        <v>#REF!</v>
      </c>
      <c r="N157" s="9" t="e">
        <f>IF(M157&lt;&gt;"",IF(_xlfn.RANK.EQ(M157,$M$2:$M$326,0)&lt;=ROUND(COUNTIFS($E$2:$E$326,"&gt;=50",$D$2:$D$326,"&gt;=55")/100*#REF!,0),"",E157),"")</f>
        <v>#REF!</v>
      </c>
      <c r="O157" s="9" t="e">
        <f>IF(N157&lt;&gt;"",IF(_xlfn.RANK.EQ(N157,$N$2:$N$326,0)&lt;=ROUND(COUNTIFS($E$2:$E$326,"&gt;=50",$D$2:$D$326,"&gt;=55")/100*#REF!,0),"",E157),"")</f>
        <v>#REF!</v>
      </c>
      <c r="P157" s="9" t="str" cm="1">
        <f t="array" ref="P157">IF(A117&lt;&gt;"",IF(_xlfn.BITOR(B117&lt;&gt;"GR",B117&lt;&gt;""),IF(AND(H157&gt;=50,B117&gt;=55),_xlfn.RANK.EQ(H157,$H$2:$H$1000,0),_xlfn.IFS(#REF!="FD",999,#REF!="FF",1000)),IF(AND(H157&gt;=50,D157&gt;=55),_xlfn.RANK.EQ(H157,$H$2:$H$326,0),_xlfn.IFS(#REF!="FD",999,#REF!="FF",1000))),"")</f>
        <v/>
      </c>
    </row>
    <row r="158" spans="1:16" x14ac:dyDescent="0.35">
      <c r="A158" s="29"/>
      <c r="B158" s="3"/>
      <c r="C158" s="16" t="e">
        <f>IF(_xlfn.BITOR(#REF!="GR",#REF!=""),0,#REF!)</f>
        <v>#REF!</v>
      </c>
      <c r="D158" s="16" t="e">
        <f>IF(_xlfn.BITOR(#REF!="",#REF!="GR"),0,#REF!)</f>
        <v>#REF!</v>
      </c>
      <c r="E158" s="9" t="e">
        <f t="shared" si="8"/>
        <v>#REF!</v>
      </c>
      <c r="F158" s="9" t="e">
        <f>IF(AND(B118&lt;&gt;"",B118&lt;&gt;"GR"),(C158*0.4)+(B118*0.6),E158)</f>
        <v>#REF!</v>
      </c>
      <c r="G158" s="9" t="e">
        <f t="shared" si="9"/>
        <v>#REF!</v>
      </c>
      <c r="H158" s="9" t="e">
        <f t="shared" si="10"/>
        <v>#REF!</v>
      </c>
      <c r="I158" s="9" t="e">
        <f t="shared" si="11"/>
        <v>#REF!</v>
      </c>
      <c r="J158" s="9" t="e">
        <f>IF(I158&lt;&gt;"",IF(_xlfn.RANK.EQ(I158,$I$2:$I$326,0)&lt;=ROUND(COUNTIFS($E$2:$E$326,"&gt;=50",$D$2:$D$326,"&gt;=55")/100*#REF!,0),"",E158),"")</f>
        <v>#REF!</v>
      </c>
      <c r="K158" s="9" t="e">
        <f>IF(J158&lt;&gt;"",IF(_xlfn.RANK.EQ(J158,$J$2:$J$326,0)&lt;=ROUND(COUNTIFS($E$2:$E$326,"&gt;=50",$D$2:$D$326,"&gt;=55")/100*#REF!,0),"",E158),"")</f>
        <v>#REF!</v>
      </c>
      <c r="L158" s="9" t="e">
        <f>IF(K158&lt;&gt;"",IF(_xlfn.RANK.EQ(K158,$K$2:$K$326,0)&lt;=ROUND(COUNTIFS($E$2:$E$326,"&gt;=50",$D$2:$D$326,"&gt;=55")/100*#REF!,0),"",E158),"")</f>
        <v>#REF!</v>
      </c>
      <c r="M158" s="9" t="e">
        <f>IF(L158&lt;&gt;"",IF(_xlfn.RANK.EQ(L158,$L$2:$L$326,0)&lt;=ROUND(COUNTIFS($E$2:$E$326,"&gt;=50",$D$2:$D$326,"&gt;=55")/100*#REF!,0),"",E158),"")</f>
        <v>#REF!</v>
      </c>
      <c r="N158" s="9" t="e">
        <f>IF(M158&lt;&gt;"",IF(_xlfn.RANK.EQ(M158,$M$2:$M$326,0)&lt;=ROUND(COUNTIFS($E$2:$E$326,"&gt;=50",$D$2:$D$326,"&gt;=55")/100*#REF!,0),"",E158),"")</f>
        <v>#REF!</v>
      </c>
      <c r="O158" s="9" t="e">
        <f>IF(N158&lt;&gt;"",IF(_xlfn.RANK.EQ(N158,$N$2:$N$326,0)&lt;=ROUND(COUNTIFS($E$2:$E$326,"&gt;=50",$D$2:$D$326,"&gt;=55")/100*#REF!,0),"",E158),"")</f>
        <v>#REF!</v>
      </c>
      <c r="P158" s="9" t="str" cm="1">
        <f t="array" ref="P158">IF(A118&lt;&gt;"",IF(_xlfn.BITOR(B118&lt;&gt;"GR",B118&lt;&gt;""),IF(AND(H158&gt;=50,B118&gt;=55),_xlfn.RANK.EQ(H158,$H$2:$H$1000,0),_xlfn.IFS(#REF!="FD",999,#REF!="FF",1000)),IF(AND(H158&gt;=50,D158&gt;=55),_xlfn.RANK.EQ(H158,$H$2:$H$326,0),_xlfn.IFS(#REF!="FD",999,#REF!="FF",1000))),"")</f>
        <v/>
      </c>
    </row>
    <row r="159" spans="1:16" x14ac:dyDescent="0.35">
      <c r="A159" s="29"/>
      <c r="B159" s="3"/>
      <c r="C159" s="16" t="e">
        <f>IF(_xlfn.BITOR(#REF!="GR",#REF!=""),0,#REF!)</f>
        <v>#REF!</v>
      </c>
      <c r="D159" s="16" t="e">
        <f>IF(_xlfn.BITOR(#REF!="",#REF!="GR"),0,#REF!)</f>
        <v>#REF!</v>
      </c>
      <c r="E159" s="9" t="e">
        <f t="shared" si="8"/>
        <v>#REF!</v>
      </c>
      <c r="F159" s="9" t="e">
        <f>IF(AND(B119&lt;&gt;"",B119&lt;&gt;"GR"),(C159*0.4)+(B119*0.6),E159)</f>
        <v>#REF!</v>
      </c>
      <c r="G159" s="9" t="e">
        <f t="shared" si="9"/>
        <v>#REF!</v>
      </c>
      <c r="H159" s="9" t="e">
        <f t="shared" si="10"/>
        <v>#REF!</v>
      </c>
      <c r="I159" s="9" t="e">
        <f t="shared" si="11"/>
        <v>#REF!</v>
      </c>
      <c r="J159" s="9" t="e">
        <f>IF(I159&lt;&gt;"",IF(_xlfn.RANK.EQ(I159,$I$2:$I$326,0)&lt;=ROUND(COUNTIFS($E$2:$E$326,"&gt;=50",$D$2:$D$326,"&gt;=55")/100*#REF!,0),"",E159),"")</f>
        <v>#REF!</v>
      </c>
      <c r="K159" s="9" t="e">
        <f>IF(J159&lt;&gt;"",IF(_xlfn.RANK.EQ(J159,$J$2:$J$326,0)&lt;=ROUND(COUNTIFS($E$2:$E$326,"&gt;=50",$D$2:$D$326,"&gt;=55")/100*#REF!,0),"",E159),"")</f>
        <v>#REF!</v>
      </c>
      <c r="L159" s="9" t="e">
        <f>IF(K159&lt;&gt;"",IF(_xlfn.RANK.EQ(K159,$K$2:$K$326,0)&lt;=ROUND(COUNTIFS($E$2:$E$326,"&gt;=50",$D$2:$D$326,"&gt;=55")/100*#REF!,0),"",E159),"")</f>
        <v>#REF!</v>
      </c>
      <c r="M159" s="9" t="e">
        <f>IF(L159&lt;&gt;"",IF(_xlfn.RANK.EQ(L159,$L$2:$L$326,0)&lt;=ROUND(COUNTIFS($E$2:$E$326,"&gt;=50",$D$2:$D$326,"&gt;=55")/100*#REF!,0),"",E159),"")</f>
        <v>#REF!</v>
      </c>
      <c r="N159" s="9" t="e">
        <f>IF(M159&lt;&gt;"",IF(_xlfn.RANK.EQ(M159,$M$2:$M$326,0)&lt;=ROUND(COUNTIFS($E$2:$E$326,"&gt;=50",$D$2:$D$326,"&gt;=55")/100*#REF!,0),"",E159),"")</f>
        <v>#REF!</v>
      </c>
      <c r="O159" s="9" t="e">
        <f>IF(N159&lt;&gt;"",IF(_xlfn.RANK.EQ(N159,$N$2:$N$326,0)&lt;=ROUND(COUNTIFS($E$2:$E$326,"&gt;=50",$D$2:$D$326,"&gt;=55")/100*#REF!,0),"",E159),"")</f>
        <v>#REF!</v>
      </c>
      <c r="P159" s="9" t="str" cm="1">
        <f t="array" ref="P159">IF(A119&lt;&gt;"",IF(_xlfn.BITOR(B119&lt;&gt;"GR",B119&lt;&gt;""),IF(AND(H159&gt;=50,B119&gt;=55),_xlfn.RANK.EQ(H159,$H$2:$H$1000,0),_xlfn.IFS(#REF!="FD",999,#REF!="FF",1000)),IF(AND(H159&gt;=50,D159&gt;=55),_xlfn.RANK.EQ(H159,$H$2:$H$326,0),_xlfn.IFS(#REF!="FD",999,#REF!="FF",1000))),"")</f>
        <v/>
      </c>
    </row>
    <row r="160" spans="1:16" x14ac:dyDescent="0.35">
      <c r="A160" s="29"/>
      <c r="B160" s="3"/>
      <c r="C160" s="16" t="e">
        <f>IF(_xlfn.BITOR(#REF!="GR",#REF!=""),0,#REF!)</f>
        <v>#REF!</v>
      </c>
      <c r="D160" s="16" t="e">
        <f>IF(_xlfn.BITOR(#REF!="",#REF!="GR"),0,#REF!)</f>
        <v>#REF!</v>
      </c>
      <c r="E160" s="9" t="e">
        <f t="shared" si="8"/>
        <v>#REF!</v>
      </c>
      <c r="F160" s="9" t="e">
        <f>IF(AND(B120&lt;&gt;"",B120&lt;&gt;"GR"),(C160*0.4)+(B120*0.6),E160)</f>
        <v>#REF!</v>
      </c>
      <c r="G160" s="9" t="e">
        <f t="shared" si="9"/>
        <v>#REF!</v>
      </c>
      <c r="H160" s="9" t="e">
        <f t="shared" si="10"/>
        <v>#REF!</v>
      </c>
      <c r="I160" s="9" t="e">
        <f t="shared" si="11"/>
        <v>#REF!</v>
      </c>
      <c r="J160" s="9" t="e">
        <f>IF(I160&lt;&gt;"",IF(_xlfn.RANK.EQ(I160,$I$2:$I$326,0)&lt;=ROUND(COUNTIFS($E$2:$E$326,"&gt;=50",$D$2:$D$326,"&gt;=55")/100*#REF!,0),"",E160),"")</f>
        <v>#REF!</v>
      </c>
      <c r="K160" s="9" t="e">
        <f>IF(J160&lt;&gt;"",IF(_xlfn.RANK.EQ(J160,$J$2:$J$326,0)&lt;=ROUND(COUNTIFS($E$2:$E$326,"&gt;=50",$D$2:$D$326,"&gt;=55")/100*#REF!,0),"",E160),"")</f>
        <v>#REF!</v>
      </c>
      <c r="L160" s="9" t="e">
        <f>IF(K160&lt;&gt;"",IF(_xlfn.RANK.EQ(K160,$K$2:$K$326,0)&lt;=ROUND(COUNTIFS($E$2:$E$326,"&gt;=50",$D$2:$D$326,"&gt;=55")/100*#REF!,0),"",E160),"")</f>
        <v>#REF!</v>
      </c>
      <c r="M160" s="9" t="e">
        <f>IF(L160&lt;&gt;"",IF(_xlfn.RANK.EQ(L160,$L$2:$L$326,0)&lt;=ROUND(COUNTIFS($E$2:$E$326,"&gt;=50",$D$2:$D$326,"&gt;=55")/100*#REF!,0),"",E160),"")</f>
        <v>#REF!</v>
      </c>
      <c r="N160" s="9" t="e">
        <f>IF(M160&lt;&gt;"",IF(_xlfn.RANK.EQ(M160,$M$2:$M$326,0)&lt;=ROUND(COUNTIFS($E$2:$E$326,"&gt;=50",$D$2:$D$326,"&gt;=55")/100*#REF!,0),"",E160),"")</f>
        <v>#REF!</v>
      </c>
      <c r="O160" s="9" t="e">
        <f>IF(N160&lt;&gt;"",IF(_xlfn.RANK.EQ(N160,$N$2:$N$326,0)&lt;=ROUND(COUNTIFS($E$2:$E$326,"&gt;=50",$D$2:$D$326,"&gt;=55")/100*#REF!,0),"",E160),"")</f>
        <v>#REF!</v>
      </c>
      <c r="P160" s="9" t="str" cm="1">
        <f t="array" ref="P160">IF(A120&lt;&gt;"",IF(_xlfn.BITOR(B120&lt;&gt;"GR",B120&lt;&gt;""),IF(AND(H160&gt;=50,B120&gt;=55),_xlfn.RANK.EQ(H160,$H$2:$H$1000,0),_xlfn.IFS(#REF!="FD",999,#REF!="FF",1000)),IF(AND(H160&gt;=50,D160&gt;=55),_xlfn.RANK.EQ(H160,$H$2:$H$326,0),_xlfn.IFS(#REF!="FD",999,#REF!="FF",1000))),"")</f>
        <v/>
      </c>
    </row>
    <row r="161" spans="1:16" x14ac:dyDescent="0.35">
      <c r="A161" s="29"/>
      <c r="B161" s="3"/>
      <c r="C161" s="16" t="e">
        <f>IF(_xlfn.BITOR(#REF!="GR",#REF!=""),0,#REF!)</f>
        <v>#REF!</v>
      </c>
      <c r="D161" s="16" t="e">
        <f>IF(_xlfn.BITOR(#REF!="",#REF!="GR"),0,#REF!)</f>
        <v>#REF!</v>
      </c>
      <c r="E161" s="9" t="e">
        <f t="shared" si="8"/>
        <v>#REF!</v>
      </c>
      <c r="F161" s="9" t="e">
        <f>IF(AND(B121&lt;&gt;"",B121&lt;&gt;"GR"),(C161*0.4)+(B121*0.6),E161)</f>
        <v>#REF!</v>
      </c>
      <c r="G161" s="9" t="e">
        <f t="shared" si="9"/>
        <v>#REF!</v>
      </c>
      <c r="H161" s="9" t="e">
        <f t="shared" si="10"/>
        <v>#REF!</v>
      </c>
      <c r="I161" s="9" t="e">
        <f t="shared" si="11"/>
        <v>#REF!</v>
      </c>
      <c r="J161" s="9" t="e">
        <f>IF(I161&lt;&gt;"",IF(_xlfn.RANK.EQ(I161,$I$2:$I$326,0)&lt;=ROUND(COUNTIFS($E$2:$E$326,"&gt;=50",$D$2:$D$326,"&gt;=55")/100*#REF!,0),"",E161),"")</f>
        <v>#REF!</v>
      </c>
      <c r="K161" s="9" t="e">
        <f>IF(J161&lt;&gt;"",IF(_xlfn.RANK.EQ(J161,$J$2:$J$326,0)&lt;=ROUND(COUNTIFS($E$2:$E$326,"&gt;=50",$D$2:$D$326,"&gt;=55")/100*#REF!,0),"",E161),"")</f>
        <v>#REF!</v>
      </c>
      <c r="L161" s="9" t="e">
        <f>IF(K161&lt;&gt;"",IF(_xlfn.RANK.EQ(K161,$K$2:$K$326,0)&lt;=ROUND(COUNTIFS($E$2:$E$326,"&gt;=50",$D$2:$D$326,"&gt;=55")/100*#REF!,0),"",E161),"")</f>
        <v>#REF!</v>
      </c>
      <c r="M161" s="9" t="e">
        <f>IF(L161&lt;&gt;"",IF(_xlfn.RANK.EQ(L161,$L$2:$L$326,0)&lt;=ROUND(COUNTIFS($E$2:$E$326,"&gt;=50",$D$2:$D$326,"&gt;=55")/100*#REF!,0),"",E161),"")</f>
        <v>#REF!</v>
      </c>
      <c r="N161" s="9" t="e">
        <f>IF(M161&lt;&gt;"",IF(_xlfn.RANK.EQ(M161,$M$2:$M$326,0)&lt;=ROUND(COUNTIFS($E$2:$E$326,"&gt;=50",$D$2:$D$326,"&gt;=55")/100*#REF!,0),"",E161),"")</f>
        <v>#REF!</v>
      </c>
      <c r="O161" s="9" t="e">
        <f>IF(N161&lt;&gt;"",IF(_xlfn.RANK.EQ(N161,$N$2:$N$326,0)&lt;=ROUND(COUNTIFS($E$2:$E$326,"&gt;=50",$D$2:$D$326,"&gt;=55")/100*#REF!,0),"",E161),"")</f>
        <v>#REF!</v>
      </c>
      <c r="P161" s="9" t="str" cm="1">
        <f t="array" ref="P161">IF(A121&lt;&gt;"",IF(_xlfn.BITOR(B121&lt;&gt;"GR",B121&lt;&gt;""),IF(AND(H161&gt;=50,B121&gt;=55),_xlfn.RANK.EQ(H161,$H$2:$H$1000,0),_xlfn.IFS(#REF!="FD",999,#REF!="FF",1000)),IF(AND(H161&gt;=50,D161&gt;=55),_xlfn.RANK.EQ(H161,$H$2:$H$326,0),_xlfn.IFS(#REF!="FD",999,#REF!="FF",1000))),"")</f>
        <v/>
      </c>
    </row>
    <row r="162" spans="1:16" x14ac:dyDescent="0.35">
      <c r="A162" s="29"/>
      <c r="B162" s="3"/>
      <c r="C162" s="16" t="e">
        <f>IF(_xlfn.BITOR(#REF!="GR",#REF!=""),0,#REF!)</f>
        <v>#REF!</v>
      </c>
      <c r="D162" s="16" t="e">
        <f>IF(_xlfn.BITOR(#REF!="",#REF!="GR"),0,#REF!)</f>
        <v>#REF!</v>
      </c>
      <c r="E162" s="9" t="e">
        <f t="shared" si="8"/>
        <v>#REF!</v>
      </c>
      <c r="F162" s="9" t="e">
        <f>IF(AND(B122&lt;&gt;"",B122&lt;&gt;"GR"),(C162*0.4)+(B122*0.6),E162)</f>
        <v>#REF!</v>
      </c>
      <c r="G162" s="9" t="e">
        <f t="shared" si="9"/>
        <v>#REF!</v>
      </c>
      <c r="H162" s="9" t="e">
        <f t="shared" si="10"/>
        <v>#REF!</v>
      </c>
      <c r="I162" s="9" t="e">
        <f t="shared" si="11"/>
        <v>#REF!</v>
      </c>
      <c r="J162" s="9" t="e">
        <f>IF(I162&lt;&gt;"",IF(_xlfn.RANK.EQ(I162,$I$2:$I$326,0)&lt;=ROUND(COUNTIFS($E$2:$E$326,"&gt;=50",$D$2:$D$326,"&gt;=55")/100*#REF!,0),"",E162),"")</f>
        <v>#REF!</v>
      </c>
      <c r="K162" s="9" t="e">
        <f>IF(J162&lt;&gt;"",IF(_xlfn.RANK.EQ(J162,$J$2:$J$326,0)&lt;=ROUND(COUNTIFS($E$2:$E$326,"&gt;=50",$D$2:$D$326,"&gt;=55")/100*#REF!,0),"",E162),"")</f>
        <v>#REF!</v>
      </c>
      <c r="L162" s="9" t="e">
        <f>IF(K162&lt;&gt;"",IF(_xlfn.RANK.EQ(K162,$K$2:$K$326,0)&lt;=ROUND(COUNTIFS($E$2:$E$326,"&gt;=50",$D$2:$D$326,"&gt;=55")/100*#REF!,0),"",E162),"")</f>
        <v>#REF!</v>
      </c>
      <c r="M162" s="9" t="e">
        <f>IF(L162&lt;&gt;"",IF(_xlfn.RANK.EQ(L162,$L$2:$L$326,0)&lt;=ROUND(COUNTIFS($E$2:$E$326,"&gt;=50",$D$2:$D$326,"&gt;=55")/100*#REF!,0),"",E162),"")</f>
        <v>#REF!</v>
      </c>
      <c r="N162" s="9" t="e">
        <f>IF(M162&lt;&gt;"",IF(_xlfn.RANK.EQ(M162,$M$2:$M$326,0)&lt;=ROUND(COUNTIFS($E$2:$E$326,"&gt;=50",$D$2:$D$326,"&gt;=55")/100*#REF!,0),"",E162),"")</f>
        <v>#REF!</v>
      </c>
      <c r="O162" s="9" t="e">
        <f>IF(N162&lt;&gt;"",IF(_xlfn.RANK.EQ(N162,$N$2:$N$326,0)&lt;=ROUND(COUNTIFS($E$2:$E$326,"&gt;=50",$D$2:$D$326,"&gt;=55")/100*#REF!,0),"",E162),"")</f>
        <v>#REF!</v>
      </c>
      <c r="P162" s="9" t="str" cm="1">
        <f t="array" ref="P162">IF(A122&lt;&gt;"",IF(_xlfn.BITOR(B122&lt;&gt;"GR",B122&lt;&gt;""),IF(AND(H162&gt;=50,B122&gt;=55),_xlfn.RANK.EQ(H162,$H$2:$H$1000,0),_xlfn.IFS(#REF!="FD",999,#REF!="FF",1000)),IF(AND(H162&gt;=50,D162&gt;=55),_xlfn.RANK.EQ(H162,$H$2:$H$326,0),_xlfn.IFS(#REF!="FD",999,#REF!="FF",1000))),"")</f>
        <v/>
      </c>
    </row>
    <row r="163" spans="1:16" x14ac:dyDescent="0.35">
      <c r="A163" s="29"/>
      <c r="B163" s="3"/>
      <c r="C163" s="16" t="e">
        <f>IF(_xlfn.BITOR(#REF!="GR",#REF!=""),0,#REF!)</f>
        <v>#REF!</v>
      </c>
      <c r="D163" s="16" t="e">
        <f>IF(_xlfn.BITOR(#REF!="",#REF!="GR"),0,#REF!)</f>
        <v>#REF!</v>
      </c>
      <c r="E163" s="9" t="e">
        <f t="shared" si="8"/>
        <v>#REF!</v>
      </c>
      <c r="F163" s="9" t="e">
        <f>IF(AND(B123&lt;&gt;"",B123&lt;&gt;"GR"),(C163*0.4)+(B123*0.6),E163)</f>
        <v>#REF!</v>
      </c>
      <c r="G163" s="9" t="e">
        <f t="shared" si="9"/>
        <v>#REF!</v>
      </c>
      <c r="H163" s="9" t="e">
        <f t="shared" si="10"/>
        <v>#REF!</v>
      </c>
      <c r="I163" s="9" t="e">
        <f t="shared" si="11"/>
        <v>#REF!</v>
      </c>
      <c r="J163" s="9" t="e">
        <f>IF(I163&lt;&gt;"",IF(_xlfn.RANK.EQ(I163,$I$2:$I$326,0)&lt;=ROUND(COUNTIFS($E$2:$E$326,"&gt;=50",$D$2:$D$326,"&gt;=55")/100*#REF!,0),"",E163),"")</f>
        <v>#REF!</v>
      </c>
      <c r="K163" s="9" t="e">
        <f>IF(J163&lt;&gt;"",IF(_xlfn.RANK.EQ(J163,$J$2:$J$326,0)&lt;=ROUND(COUNTIFS($E$2:$E$326,"&gt;=50",$D$2:$D$326,"&gt;=55")/100*#REF!,0),"",E163),"")</f>
        <v>#REF!</v>
      </c>
      <c r="L163" s="9" t="e">
        <f>IF(K163&lt;&gt;"",IF(_xlfn.RANK.EQ(K163,$K$2:$K$326,0)&lt;=ROUND(COUNTIFS($E$2:$E$326,"&gt;=50",$D$2:$D$326,"&gt;=55")/100*#REF!,0),"",E163),"")</f>
        <v>#REF!</v>
      </c>
      <c r="M163" s="9" t="e">
        <f>IF(L163&lt;&gt;"",IF(_xlfn.RANK.EQ(L163,$L$2:$L$326,0)&lt;=ROUND(COUNTIFS($E$2:$E$326,"&gt;=50",$D$2:$D$326,"&gt;=55")/100*#REF!,0),"",E163),"")</f>
        <v>#REF!</v>
      </c>
      <c r="N163" s="9" t="e">
        <f>IF(M163&lt;&gt;"",IF(_xlfn.RANK.EQ(M163,$M$2:$M$326,0)&lt;=ROUND(COUNTIFS($E$2:$E$326,"&gt;=50",$D$2:$D$326,"&gt;=55")/100*#REF!,0),"",E163),"")</f>
        <v>#REF!</v>
      </c>
      <c r="O163" s="9" t="e">
        <f>IF(N163&lt;&gt;"",IF(_xlfn.RANK.EQ(N163,$N$2:$N$326,0)&lt;=ROUND(COUNTIFS($E$2:$E$326,"&gt;=50",$D$2:$D$326,"&gt;=55")/100*#REF!,0),"",E163),"")</f>
        <v>#REF!</v>
      </c>
      <c r="P163" s="9" t="str" cm="1">
        <f t="array" ref="P163">IF(A123&lt;&gt;"",IF(_xlfn.BITOR(B123&lt;&gt;"GR",B123&lt;&gt;""),IF(AND(H163&gt;=50,B123&gt;=55),_xlfn.RANK.EQ(H163,$H$2:$H$1000,0),_xlfn.IFS(#REF!="FD",999,#REF!="FF",1000)),IF(AND(H163&gt;=50,D163&gt;=55),_xlfn.RANK.EQ(H163,$H$2:$H$326,0),_xlfn.IFS(#REF!="FD",999,#REF!="FF",1000))),"")</f>
        <v/>
      </c>
    </row>
    <row r="164" spans="1:16" x14ac:dyDescent="0.35">
      <c r="A164" s="29"/>
      <c r="B164" s="3"/>
      <c r="C164" s="16" t="e">
        <f>IF(_xlfn.BITOR(#REF!="GR",#REF!=""),0,#REF!)</f>
        <v>#REF!</v>
      </c>
      <c r="D164" s="16" t="e">
        <f>IF(_xlfn.BITOR(#REF!="",#REF!="GR"),0,#REF!)</f>
        <v>#REF!</v>
      </c>
      <c r="E164" s="9" t="e">
        <f t="shared" si="8"/>
        <v>#REF!</v>
      </c>
      <c r="F164" s="9" t="e">
        <f>IF(AND(B124&lt;&gt;"",B124&lt;&gt;"GR"),(C164*0.4)+(B124*0.6),E164)</f>
        <v>#REF!</v>
      </c>
      <c r="G164" s="9" t="e">
        <f t="shared" si="9"/>
        <v>#REF!</v>
      </c>
      <c r="H164" s="9" t="e">
        <f t="shared" si="10"/>
        <v>#REF!</v>
      </c>
      <c r="I164" s="9" t="e">
        <f t="shared" si="11"/>
        <v>#REF!</v>
      </c>
      <c r="J164" s="9" t="e">
        <f>IF(I164&lt;&gt;"",IF(_xlfn.RANK.EQ(I164,$I$2:$I$326,0)&lt;=ROUND(COUNTIFS($E$2:$E$326,"&gt;=50",$D$2:$D$326,"&gt;=55")/100*#REF!,0),"",E164),"")</f>
        <v>#REF!</v>
      </c>
      <c r="K164" s="9" t="e">
        <f>IF(J164&lt;&gt;"",IF(_xlfn.RANK.EQ(J164,$J$2:$J$326,0)&lt;=ROUND(COUNTIFS($E$2:$E$326,"&gt;=50",$D$2:$D$326,"&gt;=55")/100*#REF!,0),"",E164),"")</f>
        <v>#REF!</v>
      </c>
      <c r="L164" s="9" t="e">
        <f>IF(K164&lt;&gt;"",IF(_xlfn.RANK.EQ(K164,$K$2:$K$326,0)&lt;=ROUND(COUNTIFS($E$2:$E$326,"&gt;=50",$D$2:$D$326,"&gt;=55")/100*#REF!,0),"",E164),"")</f>
        <v>#REF!</v>
      </c>
      <c r="M164" s="9" t="e">
        <f>IF(L164&lt;&gt;"",IF(_xlfn.RANK.EQ(L164,$L$2:$L$326,0)&lt;=ROUND(COUNTIFS($E$2:$E$326,"&gt;=50",$D$2:$D$326,"&gt;=55")/100*#REF!,0),"",E164),"")</f>
        <v>#REF!</v>
      </c>
      <c r="N164" s="9" t="e">
        <f>IF(M164&lt;&gt;"",IF(_xlfn.RANK.EQ(M164,$M$2:$M$326,0)&lt;=ROUND(COUNTIFS($E$2:$E$326,"&gt;=50",$D$2:$D$326,"&gt;=55")/100*#REF!,0),"",E164),"")</f>
        <v>#REF!</v>
      </c>
      <c r="O164" s="9" t="e">
        <f>IF(N164&lt;&gt;"",IF(_xlfn.RANK.EQ(N164,$N$2:$N$326,0)&lt;=ROUND(COUNTIFS($E$2:$E$326,"&gt;=50",$D$2:$D$326,"&gt;=55")/100*#REF!,0),"",E164),"")</f>
        <v>#REF!</v>
      </c>
      <c r="P164" s="9" t="str" cm="1">
        <f t="array" ref="P164">IF(A124&lt;&gt;"",IF(_xlfn.BITOR(B124&lt;&gt;"GR",B124&lt;&gt;""),IF(AND(H164&gt;=50,B124&gt;=55),_xlfn.RANK.EQ(H164,$H$2:$H$1000,0),_xlfn.IFS(#REF!="FD",999,#REF!="FF",1000)),IF(AND(H164&gt;=50,D164&gt;=55),_xlfn.RANK.EQ(H164,$H$2:$H$326,0),_xlfn.IFS(#REF!="FD",999,#REF!="FF",1000))),"")</f>
        <v/>
      </c>
    </row>
    <row r="165" spans="1:16" x14ac:dyDescent="0.35">
      <c r="A165" s="29"/>
      <c r="B165" s="3"/>
      <c r="C165" s="16" t="e">
        <f>IF(_xlfn.BITOR(#REF!="GR",#REF!=""),0,#REF!)</f>
        <v>#REF!</v>
      </c>
      <c r="D165" s="16" t="e">
        <f>IF(_xlfn.BITOR(#REF!="",#REF!="GR"),0,#REF!)</f>
        <v>#REF!</v>
      </c>
      <c r="E165" s="9" t="e">
        <f t="shared" si="8"/>
        <v>#REF!</v>
      </c>
      <c r="F165" s="9" t="e">
        <f>IF(AND(B125&lt;&gt;"",B125&lt;&gt;"GR"),(C165*0.4)+(B125*0.6),E165)</f>
        <v>#REF!</v>
      </c>
      <c r="G165" s="9" t="e">
        <f t="shared" si="9"/>
        <v>#REF!</v>
      </c>
      <c r="H165" s="9" t="e">
        <f t="shared" si="10"/>
        <v>#REF!</v>
      </c>
      <c r="I165" s="9" t="e">
        <f t="shared" si="11"/>
        <v>#REF!</v>
      </c>
      <c r="J165" s="9" t="e">
        <f>IF(I165&lt;&gt;"",IF(_xlfn.RANK.EQ(I165,$I$2:$I$326,0)&lt;=ROUND(COUNTIFS($E$2:$E$326,"&gt;=50",$D$2:$D$326,"&gt;=55")/100*#REF!,0),"",E165),"")</f>
        <v>#REF!</v>
      </c>
      <c r="K165" s="9" t="e">
        <f>IF(J165&lt;&gt;"",IF(_xlfn.RANK.EQ(J165,$J$2:$J$326,0)&lt;=ROUND(COUNTIFS($E$2:$E$326,"&gt;=50",$D$2:$D$326,"&gt;=55")/100*#REF!,0),"",E165),"")</f>
        <v>#REF!</v>
      </c>
      <c r="L165" s="9" t="e">
        <f>IF(K165&lt;&gt;"",IF(_xlfn.RANK.EQ(K165,$K$2:$K$326,0)&lt;=ROUND(COUNTIFS($E$2:$E$326,"&gt;=50",$D$2:$D$326,"&gt;=55")/100*#REF!,0),"",E165),"")</f>
        <v>#REF!</v>
      </c>
      <c r="M165" s="9" t="e">
        <f>IF(L165&lt;&gt;"",IF(_xlfn.RANK.EQ(L165,$L$2:$L$326,0)&lt;=ROUND(COUNTIFS($E$2:$E$326,"&gt;=50",$D$2:$D$326,"&gt;=55")/100*#REF!,0),"",E165),"")</f>
        <v>#REF!</v>
      </c>
      <c r="N165" s="9" t="e">
        <f>IF(M165&lt;&gt;"",IF(_xlfn.RANK.EQ(M165,$M$2:$M$326,0)&lt;=ROUND(COUNTIFS($E$2:$E$326,"&gt;=50",$D$2:$D$326,"&gt;=55")/100*#REF!,0),"",E165),"")</f>
        <v>#REF!</v>
      </c>
      <c r="O165" s="9" t="e">
        <f>IF(N165&lt;&gt;"",IF(_xlfn.RANK.EQ(N165,$N$2:$N$326,0)&lt;=ROUND(COUNTIFS($E$2:$E$326,"&gt;=50",$D$2:$D$326,"&gt;=55")/100*#REF!,0),"",E165),"")</f>
        <v>#REF!</v>
      </c>
      <c r="P165" s="9" t="str" cm="1">
        <f t="array" ref="P165">IF(A125&lt;&gt;"",IF(_xlfn.BITOR(B125&lt;&gt;"GR",B125&lt;&gt;""),IF(AND(H165&gt;=50,B125&gt;=55),_xlfn.RANK.EQ(H165,$H$2:$H$1000,0),_xlfn.IFS(#REF!="FD",999,#REF!="FF",1000)),IF(AND(H165&gt;=50,D165&gt;=55),_xlfn.RANK.EQ(H165,$H$2:$H$326,0),_xlfn.IFS(#REF!="FD",999,#REF!="FF",1000))),"")</f>
        <v/>
      </c>
    </row>
    <row r="166" spans="1:16" x14ac:dyDescent="0.35">
      <c r="A166" s="29"/>
      <c r="B166" s="3"/>
      <c r="C166" s="16" t="e">
        <f>IF(_xlfn.BITOR(#REF!="GR",#REF!=""),0,#REF!)</f>
        <v>#REF!</v>
      </c>
      <c r="D166" s="16" t="e">
        <f>IF(_xlfn.BITOR(#REF!="",#REF!="GR"),0,#REF!)</f>
        <v>#REF!</v>
      </c>
      <c r="E166" s="9" t="e">
        <f t="shared" si="8"/>
        <v>#REF!</v>
      </c>
      <c r="F166" s="9" t="e">
        <f>IF(AND(B126&lt;&gt;"",B126&lt;&gt;"GR"),(C166*0.4)+(B126*0.6),E166)</f>
        <v>#REF!</v>
      </c>
      <c r="G166" s="9" t="e">
        <f t="shared" si="9"/>
        <v>#REF!</v>
      </c>
      <c r="H166" s="9" t="e">
        <f t="shared" si="10"/>
        <v>#REF!</v>
      </c>
      <c r="I166" s="9" t="e">
        <f t="shared" si="11"/>
        <v>#REF!</v>
      </c>
      <c r="J166" s="9" t="e">
        <f>IF(I166&lt;&gt;"",IF(_xlfn.RANK.EQ(I166,$I$2:$I$326,0)&lt;=ROUND(COUNTIFS($E$2:$E$326,"&gt;=50",$D$2:$D$326,"&gt;=55")/100*#REF!,0),"",E166),"")</f>
        <v>#REF!</v>
      </c>
      <c r="K166" s="9" t="e">
        <f>IF(J166&lt;&gt;"",IF(_xlfn.RANK.EQ(J166,$J$2:$J$326,0)&lt;=ROUND(COUNTIFS($E$2:$E$326,"&gt;=50",$D$2:$D$326,"&gt;=55")/100*#REF!,0),"",E166),"")</f>
        <v>#REF!</v>
      </c>
      <c r="L166" s="9" t="e">
        <f>IF(K166&lt;&gt;"",IF(_xlfn.RANK.EQ(K166,$K$2:$K$326,0)&lt;=ROUND(COUNTIFS($E$2:$E$326,"&gt;=50",$D$2:$D$326,"&gt;=55")/100*#REF!,0),"",E166),"")</f>
        <v>#REF!</v>
      </c>
      <c r="M166" s="9" t="e">
        <f>IF(L166&lt;&gt;"",IF(_xlfn.RANK.EQ(L166,$L$2:$L$326,0)&lt;=ROUND(COUNTIFS($E$2:$E$326,"&gt;=50",$D$2:$D$326,"&gt;=55")/100*#REF!,0),"",E166),"")</f>
        <v>#REF!</v>
      </c>
      <c r="N166" s="9" t="e">
        <f>IF(M166&lt;&gt;"",IF(_xlfn.RANK.EQ(M166,$M$2:$M$326,0)&lt;=ROUND(COUNTIFS($E$2:$E$326,"&gt;=50",$D$2:$D$326,"&gt;=55")/100*#REF!,0),"",E166),"")</f>
        <v>#REF!</v>
      </c>
      <c r="O166" s="9" t="e">
        <f>IF(N166&lt;&gt;"",IF(_xlfn.RANK.EQ(N166,$N$2:$N$326,0)&lt;=ROUND(COUNTIFS($E$2:$E$326,"&gt;=50",$D$2:$D$326,"&gt;=55")/100*#REF!,0),"",E166),"")</f>
        <v>#REF!</v>
      </c>
      <c r="P166" s="9" t="str" cm="1">
        <f t="array" ref="P166">IF(A126&lt;&gt;"",IF(_xlfn.BITOR(B126&lt;&gt;"GR",B126&lt;&gt;""),IF(AND(H166&gt;=50,B126&gt;=55),_xlfn.RANK.EQ(H166,$H$2:$H$1000,0),_xlfn.IFS(#REF!="FD",999,#REF!="FF",1000)),IF(AND(H166&gt;=50,D166&gt;=55),_xlfn.RANK.EQ(H166,$H$2:$H$326,0),_xlfn.IFS(#REF!="FD",999,#REF!="FF",1000))),"")</f>
        <v/>
      </c>
    </row>
    <row r="167" spans="1:16" x14ac:dyDescent="0.35">
      <c r="A167" s="29"/>
      <c r="B167" s="3"/>
      <c r="C167" s="16" t="e">
        <f>IF(_xlfn.BITOR(#REF!="GR",#REF!=""),0,#REF!)</f>
        <v>#REF!</v>
      </c>
      <c r="D167" s="16" t="e">
        <f>IF(_xlfn.BITOR(#REF!="",#REF!="GR"),0,#REF!)</f>
        <v>#REF!</v>
      </c>
      <c r="E167" s="9" t="e">
        <f t="shared" si="8"/>
        <v>#REF!</v>
      </c>
      <c r="F167" s="9" t="e">
        <f>IF(AND(B127&lt;&gt;"",B127&lt;&gt;"GR"),(C167*0.4)+(B127*0.6),E167)</f>
        <v>#REF!</v>
      </c>
      <c r="G167" s="9" t="e">
        <f t="shared" si="9"/>
        <v>#REF!</v>
      </c>
      <c r="H167" s="9" t="e">
        <f t="shared" si="10"/>
        <v>#REF!</v>
      </c>
      <c r="I167" s="9" t="e">
        <f t="shared" si="11"/>
        <v>#REF!</v>
      </c>
      <c r="J167" s="9" t="e">
        <f>IF(I167&lt;&gt;"",IF(_xlfn.RANK.EQ(I167,$I$2:$I$326,0)&lt;=ROUND(COUNTIFS($E$2:$E$326,"&gt;=50",$D$2:$D$326,"&gt;=55")/100*#REF!,0),"",E167),"")</f>
        <v>#REF!</v>
      </c>
      <c r="K167" s="9" t="e">
        <f>IF(J167&lt;&gt;"",IF(_xlfn.RANK.EQ(J167,$J$2:$J$326,0)&lt;=ROUND(COUNTIFS($E$2:$E$326,"&gt;=50",$D$2:$D$326,"&gt;=55")/100*#REF!,0),"",E167),"")</f>
        <v>#REF!</v>
      </c>
      <c r="L167" s="9" t="e">
        <f>IF(K167&lt;&gt;"",IF(_xlfn.RANK.EQ(K167,$K$2:$K$326,0)&lt;=ROUND(COUNTIFS($E$2:$E$326,"&gt;=50",$D$2:$D$326,"&gt;=55")/100*#REF!,0),"",E167),"")</f>
        <v>#REF!</v>
      </c>
      <c r="M167" s="9" t="e">
        <f>IF(L167&lt;&gt;"",IF(_xlfn.RANK.EQ(L167,$L$2:$L$326,0)&lt;=ROUND(COUNTIFS($E$2:$E$326,"&gt;=50",$D$2:$D$326,"&gt;=55")/100*#REF!,0),"",E167),"")</f>
        <v>#REF!</v>
      </c>
      <c r="N167" s="9" t="e">
        <f>IF(M167&lt;&gt;"",IF(_xlfn.RANK.EQ(M167,$M$2:$M$326,0)&lt;=ROUND(COUNTIFS($E$2:$E$326,"&gt;=50",$D$2:$D$326,"&gt;=55")/100*#REF!,0),"",E167),"")</f>
        <v>#REF!</v>
      </c>
      <c r="O167" s="9" t="e">
        <f>IF(N167&lt;&gt;"",IF(_xlfn.RANK.EQ(N167,$N$2:$N$326,0)&lt;=ROUND(COUNTIFS($E$2:$E$326,"&gt;=50",$D$2:$D$326,"&gt;=55")/100*#REF!,0),"",E167),"")</f>
        <v>#REF!</v>
      </c>
      <c r="P167" s="9" t="str" cm="1">
        <f t="array" ref="P167">IF(A127&lt;&gt;"",IF(_xlfn.BITOR(B127&lt;&gt;"GR",B127&lt;&gt;""),IF(AND(H167&gt;=50,B127&gt;=55),_xlfn.RANK.EQ(H167,$H$2:$H$1000,0),_xlfn.IFS(#REF!="FD",999,#REF!="FF",1000)),IF(AND(H167&gt;=50,D167&gt;=55),_xlfn.RANK.EQ(H167,$H$2:$H$326,0),_xlfn.IFS(#REF!="FD",999,#REF!="FF",1000))),"")</f>
        <v/>
      </c>
    </row>
    <row r="168" spans="1:16" x14ac:dyDescent="0.35">
      <c r="A168" s="29"/>
      <c r="B168" s="3"/>
      <c r="C168" s="16" t="e">
        <f>IF(_xlfn.BITOR(#REF!="GR",#REF!=""),0,#REF!)</f>
        <v>#REF!</v>
      </c>
      <c r="D168" s="16" t="e">
        <f>IF(_xlfn.BITOR(#REF!="",#REF!="GR"),0,#REF!)</f>
        <v>#REF!</v>
      </c>
      <c r="E168" s="9" t="e">
        <f t="shared" si="8"/>
        <v>#REF!</v>
      </c>
      <c r="F168" s="9" t="e">
        <f>IF(AND(B128&lt;&gt;"",B128&lt;&gt;"GR"),(C168*0.4)+(B128*0.6),E168)</f>
        <v>#REF!</v>
      </c>
      <c r="G168" s="9" t="e">
        <f t="shared" si="9"/>
        <v>#REF!</v>
      </c>
      <c r="H168" s="9" t="e">
        <f t="shared" si="10"/>
        <v>#REF!</v>
      </c>
      <c r="I168" s="9" t="e">
        <f t="shared" si="11"/>
        <v>#REF!</v>
      </c>
      <c r="J168" s="9" t="e">
        <f>IF(I168&lt;&gt;"",IF(_xlfn.RANK.EQ(I168,$I$2:$I$326,0)&lt;=ROUND(COUNTIFS($E$2:$E$326,"&gt;=50",$D$2:$D$326,"&gt;=55")/100*#REF!,0),"",E168),"")</f>
        <v>#REF!</v>
      </c>
      <c r="K168" s="9" t="e">
        <f>IF(J168&lt;&gt;"",IF(_xlfn.RANK.EQ(J168,$J$2:$J$326,0)&lt;=ROUND(COUNTIFS($E$2:$E$326,"&gt;=50",$D$2:$D$326,"&gt;=55")/100*#REF!,0),"",E168),"")</f>
        <v>#REF!</v>
      </c>
      <c r="L168" s="9" t="e">
        <f>IF(K168&lt;&gt;"",IF(_xlfn.RANK.EQ(K168,$K$2:$K$326,0)&lt;=ROUND(COUNTIFS($E$2:$E$326,"&gt;=50",$D$2:$D$326,"&gt;=55")/100*#REF!,0),"",E168),"")</f>
        <v>#REF!</v>
      </c>
      <c r="M168" s="9" t="e">
        <f>IF(L168&lt;&gt;"",IF(_xlfn.RANK.EQ(L168,$L$2:$L$326,0)&lt;=ROUND(COUNTIFS($E$2:$E$326,"&gt;=50",$D$2:$D$326,"&gt;=55")/100*#REF!,0),"",E168),"")</f>
        <v>#REF!</v>
      </c>
      <c r="N168" s="9" t="e">
        <f>IF(M168&lt;&gt;"",IF(_xlfn.RANK.EQ(M168,$M$2:$M$326,0)&lt;=ROUND(COUNTIFS($E$2:$E$326,"&gt;=50",$D$2:$D$326,"&gt;=55")/100*#REF!,0),"",E168),"")</f>
        <v>#REF!</v>
      </c>
      <c r="O168" s="9" t="e">
        <f>IF(N168&lt;&gt;"",IF(_xlfn.RANK.EQ(N168,$N$2:$N$326,0)&lt;=ROUND(COUNTIFS($E$2:$E$326,"&gt;=50",$D$2:$D$326,"&gt;=55")/100*#REF!,0),"",E168),"")</f>
        <v>#REF!</v>
      </c>
      <c r="P168" s="9" t="str" cm="1">
        <f t="array" ref="P168">IF(A128&lt;&gt;"",IF(_xlfn.BITOR(B128&lt;&gt;"GR",B128&lt;&gt;""),IF(AND(H168&gt;=50,B128&gt;=55),_xlfn.RANK.EQ(H168,$H$2:$H$1000,0),_xlfn.IFS(#REF!="FD",999,#REF!="FF",1000)),IF(AND(H168&gt;=50,D168&gt;=55),_xlfn.RANK.EQ(H168,$H$2:$H$326,0),_xlfn.IFS(#REF!="FD",999,#REF!="FF",1000))),"")</f>
        <v/>
      </c>
    </row>
    <row r="169" spans="1:16" x14ac:dyDescent="0.35">
      <c r="A169" s="29"/>
      <c r="B169" s="3"/>
      <c r="C169" s="16" t="e">
        <f>IF(_xlfn.BITOR(#REF!="GR",#REF!=""),0,#REF!)</f>
        <v>#REF!</v>
      </c>
      <c r="D169" s="16" t="e">
        <f>IF(_xlfn.BITOR(#REF!="",#REF!="GR"),0,#REF!)</f>
        <v>#REF!</v>
      </c>
      <c r="E169" s="9" t="e">
        <f t="shared" si="8"/>
        <v>#REF!</v>
      </c>
      <c r="F169" s="9" t="e">
        <f>IF(AND(B129&lt;&gt;"",B129&lt;&gt;"GR"),(C169*0.4)+(B129*0.6),E169)</f>
        <v>#REF!</v>
      </c>
      <c r="G169" s="9" t="e">
        <f t="shared" si="9"/>
        <v>#REF!</v>
      </c>
      <c r="H169" s="9" t="e">
        <f t="shared" si="10"/>
        <v>#REF!</v>
      </c>
      <c r="I169" s="9" t="e">
        <f t="shared" si="11"/>
        <v>#REF!</v>
      </c>
      <c r="J169" s="9" t="e">
        <f>IF(I169&lt;&gt;"",IF(_xlfn.RANK.EQ(I169,$I$2:$I$326,0)&lt;=ROUND(COUNTIFS($E$2:$E$326,"&gt;=50",$D$2:$D$326,"&gt;=55")/100*#REF!,0),"",E169),"")</f>
        <v>#REF!</v>
      </c>
      <c r="K169" s="9" t="e">
        <f>IF(J169&lt;&gt;"",IF(_xlfn.RANK.EQ(J169,$J$2:$J$326,0)&lt;=ROUND(COUNTIFS($E$2:$E$326,"&gt;=50",$D$2:$D$326,"&gt;=55")/100*#REF!,0),"",E169),"")</f>
        <v>#REF!</v>
      </c>
      <c r="L169" s="9" t="e">
        <f>IF(K169&lt;&gt;"",IF(_xlfn.RANK.EQ(K169,$K$2:$K$326,0)&lt;=ROUND(COUNTIFS($E$2:$E$326,"&gt;=50",$D$2:$D$326,"&gt;=55")/100*#REF!,0),"",E169),"")</f>
        <v>#REF!</v>
      </c>
      <c r="M169" s="9" t="e">
        <f>IF(L169&lt;&gt;"",IF(_xlfn.RANK.EQ(L169,$L$2:$L$326,0)&lt;=ROUND(COUNTIFS($E$2:$E$326,"&gt;=50",$D$2:$D$326,"&gt;=55")/100*#REF!,0),"",E169),"")</f>
        <v>#REF!</v>
      </c>
      <c r="N169" s="9" t="e">
        <f>IF(M169&lt;&gt;"",IF(_xlfn.RANK.EQ(M169,$M$2:$M$326,0)&lt;=ROUND(COUNTIFS($E$2:$E$326,"&gt;=50",$D$2:$D$326,"&gt;=55")/100*#REF!,0),"",E169),"")</f>
        <v>#REF!</v>
      </c>
      <c r="O169" s="9" t="e">
        <f>IF(N169&lt;&gt;"",IF(_xlfn.RANK.EQ(N169,$N$2:$N$326,0)&lt;=ROUND(COUNTIFS($E$2:$E$326,"&gt;=50",$D$2:$D$326,"&gt;=55")/100*#REF!,0),"",E169),"")</f>
        <v>#REF!</v>
      </c>
      <c r="P169" s="9" t="str" cm="1">
        <f t="array" ref="P169">IF(A129&lt;&gt;"",IF(_xlfn.BITOR(B129&lt;&gt;"GR",B129&lt;&gt;""),IF(AND(H169&gt;=50,B129&gt;=55),_xlfn.RANK.EQ(H169,$H$2:$H$1000,0),_xlfn.IFS(#REF!="FD",999,#REF!="FF",1000)),IF(AND(H169&gt;=50,D169&gt;=55),_xlfn.RANK.EQ(H169,$H$2:$H$326,0),_xlfn.IFS(#REF!="FD",999,#REF!="FF",1000))),"")</f>
        <v/>
      </c>
    </row>
    <row r="170" spans="1:16" x14ac:dyDescent="0.35">
      <c r="A170" s="29"/>
      <c r="B170" s="3"/>
      <c r="C170" s="16" t="e">
        <f>IF(_xlfn.BITOR(#REF!="GR",#REF!=""),0,#REF!)</f>
        <v>#REF!</v>
      </c>
      <c r="D170" s="16" t="e">
        <f>IF(_xlfn.BITOR(#REF!="",#REF!="GR"),0,#REF!)</f>
        <v>#REF!</v>
      </c>
      <c r="E170" s="9" t="e">
        <f t="shared" si="8"/>
        <v>#REF!</v>
      </c>
      <c r="F170" s="9" t="e">
        <f>IF(AND(B130&lt;&gt;"",B130&lt;&gt;"GR"),(C170*0.4)+(B130*0.6),E170)</f>
        <v>#REF!</v>
      </c>
      <c r="G170" s="9" t="e">
        <f t="shared" si="9"/>
        <v>#REF!</v>
      </c>
      <c r="H170" s="9" t="e">
        <f t="shared" si="10"/>
        <v>#REF!</v>
      </c>
      <c r="I170" s="9" t="e">
        <f t="shared" si="11"/>
        <v>#REF!</v>
      </c>
      <c r="J170" s="9" t="e">
        <f>IF(I170&lt;&gt;"",IF(_xlfn.RANK.EQ(I170,$I$2:$I$326,0)&lt;=ROUND(COUNTIFS($E$2:$E$326,"&gt;=50",$D$2:$D$326,"&gt;=55")/100*#REF!,0),"",E170),"")</f>
        <v>#REF!</v>
      </c>
      <c r="K170" s="9" t="e">
        <f>IF(J170&lt;&gt;"",IF(_xlfn.RANK.EQ(J170,$J$2:$J$326,0)&lt;=ROUND(COUNTIFS($E$2:$E$326,"&gt;=50",$D$2:$D$326,"&gt;=55")/100*#REF!,0),"",E170),"")</f>
        <v>#REF!</v>
      </c>
      <c r="L170" s="9" t="e">
        <f>IF(K170&lt;&gt;"",IF(_xlfn.RANK.EQ(K170,$K$2:$K$326,0)&lt;=ROUND(COUNTIFS($E$2:$E$326,"&gt;=50",$D$2:$D$326,"&gt;=55")/100*#REF!,0),"",E170),"")</f>
        <v>#REF!</v>
      </c>
      <c r="M170" s="9" t="e">
        <f>IF(L170&lt;&gt;"",IF(_xlfn.RANK.EQ(L170,$L$2:$L$326,0)&lt;=ROUND(COUNTIFS($E$2:$E$326,"&gt;=50",$D$2:$D$326,"&gt;=55")/100*#REF!,0),"",E170),"")</f>
        <v>#REF!</v>
      </c>
      <c r="N170" s="9" t="e">
        <f>IF(M170&lt;&gt;"",IF(_xlfn.RANK.EQ(M170,$M$2:$M$326,0)&lt;=ROUND(COUNTIFS($E$2:$E$326,"&gt;=50",$D$2:$D$326,"&gt;=55")/100*#REF!,0),"",E170),"")</f>
        <v>#REF!</v>
      </c>
      <c r="O170" s="9" t="e">
        <f>IF(N170&lt;&gt;"",IF(_xlfn.RANK.EQ(N170,$N$2:$N$326,0)&lt;=ROUND(COUNTIFS($E$2:$E$326,"&gt;=50",$D$2:$D$326,"&gt;=55")/100*#REF!,0),"",E170),"")</f>
        <v>#REF!</v>
      </c>
      <c r="P170" s="9" t="str" cm="1">
        <f t="array" ref="P170">IF(A130&lt;&gt;"",IF(_xlfn.BITOR(B130&lt;&gt;"GR",B130&lt;&gt;""),IF(AND(H170&gt;=50,B130&gt;=55),_xlfn.RANK.EQ(H170,$H$2:$H$1000,0),_xlfn.IFS(#REF!="FD",999,#REF!="FF",1000)),IF(AND(H170&gt;=50,D170&gt;=55),_xlfn.RANK.EQ(H170,$H$2:$H$326,0),_xlfn.IFS(#REF!="FD",999,#REF!="FF",1000))),"")</f>
        <v/>
      </c>
    </row>
    <row r="171" spans="1:16" x14ac:dyDescent="0.35">
      <c r="A171" s="29"/>
      <c r="B171" s="3"/>
      <c r="C171" s="16" t="e">
        <f>IF(_xlfn.BITOR(#REF!="GR",#REF!=""),0,#REF!)</f>
        <v>#REF!</v>
      </c>
      <c r="D171" s="16" t="e">
        <f>IF(_xlfn.BITOR(#REF!="",#REF!="GR"),0,#REF!)</f>
        <v>#REF!</v>
      </c>
      <c r="E171" s="9" t="e">
        <f t="shared" si="8"/>
        <v>#REF!</v>
      </c>
      <c r="F171" s="9" t="e">
        <f>IF(AND(B131&lt;&gt;"",B131&lt;&gt;"GR"),(C171*0.4)+(B131*0.6),E171)</f>
        <v>#REF!</v>
      </c>
      <c r="G171" s="9" t="e">
        <f t="shared" si="9"/>
        <v>#REF!</v>
      </c>
      <c r="H171" s="9" t="e">
        <f t="shared" si="10"/>
        <v>#REF!</v>
      </c>
      <c r="I171" s="9" t="e">
        <f t="shared" si="11"/>
        <v>#REF!</v>
      </c>
      <c r="J171" s="9" t="e">
        <f>IF(I171&lt;&gt;"",IF(_xlfn.RANK.EQ(I171,$I$2:$I$326,0)&lt;=ROUND(COUNTIFS($E$2:$E$326,"&gt;=50",$D$2:$D$326,"&gt;=55")/100*#REF!,0),"",E171),"")</f>
        <v>#REF!</v>
      </c>
      <c r="K171" s="9" t="e">
        <f>IF(J171&lt;&gt;"",IF(_xlfn.RANK.EQ(J171,$J$2:$J$326,0)&lt;=ROUND(COUNTIFS($E$2:$E$326,"&gt;=50",$D$2:$D$326,"&gt;=55")/100*#REF!,0),"",E171),"")</f>
        <v>#REF!</v>
      </c>
      <c r="L171" s="9" t="e">
        <f>IF(K171&lt;&gt;"",IF(_xlfn.RANK.EQ(K171,$K$2:$K$326,0)&lt;=ROUND(COUNTIFS($E$2:$E$326,"&gt;=50",$D$2:$D$326,"&gt;=55")/100*#REF!,0),"",E171),"")</f>
        <v>#REF!</v>
      </c>
      <c r="M171" s="9" t="e">
        <f>IF(L171&lt;&gt;"",IF(_xlfn.RANK.EQ(L171,$L$2:$L$326,0)&lt;=ROUND(COUNTIFS($E$2:$E$326,"&gt;=50",$D$2:$D$326,"&gt;=55")/100*#REF!,0),"",E171),"")</f>
        <v>#REF!</v>
      </c>
      <c r="N171" s="9" t="e">
        <f>IF(M171&lt;&gt;"",IF(_xlfn.RANK.EQ(M171,$M$2:$M$326,0)&lt;=ROUND(COUNTIFS($E$2:$E$326,"&gt;=50",$D$2:$D$326,"&gt;=55")/100*#REF!,0),"",E171),"")</f>
        <v>#REF!</v>
      </c>
      <c r="O171" s="9" t="e">
        <f>IF(N171&lt;&gt;"",IF(_xlfn.RANK.EQ(N171,$N$2:$N$326,0)&lt;=ROUND(COUNTIFS($E$2:$E$326,"&gt;=50",$D$2:$D$326,"&gt;=55")/100*#REF!,0),"",E171),"")</f>
        <v>#REF!</v>
      </c>
      <c r="P171" s="9" t="str" cm="1">
        <f t="array" ref="P171">IF(A131&lt;&gt;"",IF(_xlfn.BITOR(B131&lt;&gt;"GR",B131&lt;&gt;""),IF(AND(H171&gt;=50,B131&gt;=55),_xlfn.RANK.EQ(H171,$H$2:$H$1000,0),_xlfn.IFS(#REF!="FD",999,#REF!="FF",1000)),IF(AND(H171&gt;=50,D171&gt;=55),_xlfn.RANK.EQ(H171,$H$2:$H$326,0),_xlfn.IFS(#REF!="FD",999,#REF!="FF",1000))),"")</f>
        <v/>
      </c>
    </row>
    <row r="172" spans="1:16" x14ac:dyDescent="0.35">
      <c r="A172" s="29"/>
      <c r="B172" s="3"/>
      <c r="C172" s="16" t="e">
        <f>IF(_xlfn.BITOR(#REF!="GR",#REF!=""),0,#REF!)</f>
        <v>#REF!</v>
      </c>
      <c r="D172" s="16" t="e">
        <f>IF(_xlfn.BITOR(#REF!="",#REF!="GR"),0,#REF!)</f>
        <v>#REF!</v>
      </c>
      <c r="E172" s="9" t="e">
        <f t="shared" si="8"/>
        <v>#REF!</v>
      </c>
      <c r="F172" s="9" t="e">
        <f>IF(AND(B132&lt;&gt;"",B132&lt;&gt;"GR"),(C172*0.4)+(B132*0.6),E172)</f>
        <v>#REF!</v>
      </c>
      <c r="G172" s="9" t="e">
        <f t="shared" si="9"/>
        <v>#REF!</v>
      </c>
      <c r="H172" s="9" t="e">
        <f t="shared" si="10"/>
        <v>#REF!</v>
      </c>
      <c r="I172" s="9" t="e">
        <f t="shared" si="11"/>
        <v>#REF!</v>
      </c>
      <c r="J172" s="9" t="e">
        <f>IF(I172&lt;&gt;"",IF(_xlfn.RANK.EQ(I172,$I$2:$I$326,0)&lt;=ROUND(COUNTIFS($E$2:$E$326,"&gt;=50",$D$2:$D$326,"&gt;=55")/100*#REF!,0),"",E172),"")</f>
        <v>#REF!</v>
      </c>
      <c r="K172" s="9" t="e">
        <f>IF(J172&lt;&gt;"",IF(_xlfn.RANK.EQ(J172,$J$2:$J$326,0)&lt;=ROUND(COUNTIFS($E$2:$E$326,"&gt;=50",$D$2:$D$326,"&gt;=55")/100*#REF!,0),"",E172),"")</f>
        <v>#REF!</v>
      </c>
      <c r="L172" s="9" t="e">
        <f>IF(K172&lt;&gt;"",IF(_xlfn.RANK.EQ(K172,$K$2:$K$326,0)&lt;=ROUND(COUNTIFS($E$2:$E$326,"&gt;=50",$D$2:$D$326,"&gt;=55")/100*#REF!,0),"",E172),"")</f>
        <v>#REF!</v>
      </c>
      <c r="M172" s="9" t="e">
        <f>IF(L172&lt;&gt;"",IF(_xlfn.RANK.EQ(L172,$L$2:$L$326,0)&lt;=ROUND(COUNTIFS($E$2:$E$326,"&gt;=50",$D$2:$D$326,"&gt;=55")/100*#REF!,0),"",E172),"")</f>
        <v>#REF!</v>
      </c>
      <c r="N172" s="9" t="e">
        <f>IF(M172&lt;&gt;"",IF(_xlfn.RANK.EQ(M172,$M$2:$M$326,0)&lt;=ROUND(COUNTIFS($E$2:$E$326,"&gt;=50",$D$2:$D$326,"&gt;=55")/100*#REF!,0),"",E172),"")</f>
        <v>#REF!</v>
      </c>
      <c r="O172" s="9" t="e">
        <f>IF(N172&lt;&gt;"",IF(_xlfn.RANK.EQ(N172,$N$2:$N$326,0)&lt;=ROUND(COUNTIFS($E$2:$E$326,"&gt;=50",$D$2:$D$326,"&gt;=55")/100*#REF!,0),"",E172),"")</f>
        <v>#REF!</v>
      </c>
      <c r="P172" s="9" t="str" cm="1">
        <f t="array" ref="P172">IF(A132&lt;&gt;"",IF(_xlfn.BITOR(B132&lt;&gt;"GR",B132&lt;&gt;""),IF(AND(H172&gt;=50,B132&gt;=55),_xlfn.RANK.EQ(H172,$H$2:$H$1000,0),_xlfn.IFS(#REF!="FD",999,#REF!="FF",1000)),IF(AND(H172&gt;=50,D172&gt;=55),_xlfn.RANK.EQ(H172,$H$2:$H$326,0),_xlfn.IFS(#REF!="FD",999,#REF!="FF",1000))),"")</f>
        <v/>
      </c>
    </row>
    <row r="173" spans="1:16" x14ac:dyDescent="0.35">
      <c r="A173" s="29"/>
      <c r="B173" s="3"/>
      <c r="C173" s="16" t="e">
        <f>IF(_xlfn.BITOR(#REF!="GR",#REF!=""),0,#REF!)</f>
        <v>#REF!</v>
      </c>
      <c r="D173" s="16" t="e">
        <f>IF(_xlfn.BITOR(#REF!="",#REF!="GR"),0,#REF!)</f>
        <v>#REF!</v>
      </c>
      <c r="E173" s="9" t="e">
        <f t="shared" si="8"/>
        <v>#REF!</v>
      </c>
      <c r="F173" s="9" t="e">
        <f>IF(AND(B133&lt;&gt;"",B133&lt;&gt;"GR"),(C173*0.4)+(B133*0.6),E173)</f>
        <v>#REF!</v>
      </c>
      <c r="G173" s="9" t="e">
        <f t="shared" si="9"/>
        <v>#REF!</v>
      </c>
      <c r="H173" s="9" t="e">
        <f t="shared" si="10"/>
        <v>#REF!</v>
      </c>
      <c r="I173" s="9" t="e">
        <f t="shared" si="11"/>
        <v>#REF!</v>
      </c>
      <c r="J173" s="9" t="e">
        <f>IF(I173&lt;&gt;"",IF(_xlfn.RANK.EQ(I173,$I$2:$I$326,0)&lt;=ROUND(COUNTIFS($E$2:$E$326,"&gt;=50",$D$2:$D$326,"&gt;=55")/100*#REF!,0),"",E173),"")</f>
        <v>#REF!</v>
      </c>
      <c r="K173" s="9" t="e">
        <f>IF(J173&lt;&gt;"",IF(_xlfn.RANK.EQ(J173,$J$2:$J$326,0)&lt;=ROUND(COUNTIFS($E$2:$E$326,"&gt;=50",$D$2:$D$326,"&gt;=55")/100*#REF!,0),"",E173),"")</f>
        <v>#REF!</v>
      </c>
      <c r="L173" s="9" t="e">
        <f>IF(K173&lt;&gt;"",IF(_xlfn.RANK.EQ(K173,$K$2:$K$326,0)&lt;=ROUND(COUNTIFS($E$2:$E$326,"&gt;=50",$D$2:$D$326,"&gt;=55")/100*#REF!,0),"",E173),"")</f>
        <v>#REF!</v>
      </c>
      <c r="M173" s="9" t="e">
        <f>IF(L173&lt;&gt;"",IF(_xlfn.RANK.EQ(L173,$L$2:$L$326,0)&lt;=ROUND(COUNTIFS($E$2:$E$326,"&gt;=50",$D$2:$D$326,"&gt;=55")/100*#REF!,0),"",E173),"")</f>
        <v>#REF!</v>
      </c>
      <c r="N173" s="9" t="e">
        <f>IF(M173&lt;&gt;"",IF(_xlfn.RANK.EQ(M173,$M$2:$M$326,0)&lt;=ROUND(COUNTIFS($E$2:$E$326,"&gt;=50",$D$2:$D$326,"&gt;=55")/100*#REF!,0),"",E173),"")</f>
        <v>#REF!</v>
      </c>
      <c r="O173" s="9" t="e">
        <f>IF(N173&lt;&gt;"",IF(_xlfn.RANK.EQ(N173,$N$2:$N$326,0)&lt;=ROUND(COUNTIFS($E$2:$E$326,"&gt;=50",$D$2:$D$326,"&gt;=55")/100*#REF!,0),"",E173),"")</f>
        <v>#REF!</v>
      </c>
      <c r="P173" s="9" t="str" cm="1">
        <f t="array" ref="P173">IF(A133&lt;&gt;"",IF(_xlfn.BITOR(B133&lt;&gt;"GR",B133&lt;&gt;""),IF(AND(H173&gt;=50,B133&gt;=55),_xlfn.RANK.EQ(H173,$H$2:$H$1000,0),_xlfn.IFS(#REF!="FD",999,#REF!="FF",1000)),IF(AND(H173&gt;=50,D173&gt;=55),_xlfn.RANK.EQ(H173,$H$2:$H$326,0),_xlfn.IFS(#REF!="FD",999,#REF!="FF",1000))),"")</f>
        <v/>
      </c>
    </row>
    <row r="174" spans="1:16" x14ac:dyDescent="0.35">
      <c r="A174" s="29"/>
      <c r="B174" s="3"/>
      <c r="C174" s="16" t="e">
        <f>IF(_xlfn.BITOR(#REF!="GR",#REF!=""),0,#REF!)</f>
        <v>#REF!</v>
      </c>
      <c r="D174" s="16" t="e">
        <f>IF(_xlfn.BITOR(#REF!="",#REF!="GR"),0,#REF!)</f>
        <v>#REF!</v>
      </c>
      <c r="E174" s="9" t="e">
        <f t="shared" si="8"/>
        <v>#REF!</v>
      </c>
      <c r="F174" s="9" t="e">
        <f>IF(AND(B134&lt;&gt;"",B134&lt;&gt;"GR"),(C174*0.4)+(B134*0.6),E174)</f>
        <v>#REF!</v>
      </c>
      <c r="G174" s="9" t="e">
        <f t="shared" si="9"/>
        <v>#REF!</v>
      </c>
      <c r="H174" s="9" t="e">
        <f t="shared" si="10"/>
        <v>#REF!</v>
      </c>
      <c r="I174" s="9" t="e">
        <f t="shared" si="11"/>
        <v>#REF!</v>
      </c>
      <c r="J174" s="9" t="e">
        <f>IF(I174&lt;&gt;"",IF(_xlfn.RANK.EQ(I174,$I$2:$I$326,0)&lt;=ROUND(COUNTIFS($E$2:$E$326,"&gt;=50",$D$2:$D$326,"&gt;=55")/100*#REF!,0),"",E174),"")</f>
        <v>#REF!</v>
      </c>
      <c r="K174" s="9" t="e">
        <f>IF(J174&lt;&gt;"",IF(_xlfn.RANK.EQ(J174,$J$2:$J$326,0)&lt;=ROUND(COUNTIFS($E$2:$E$326,"&gt;=50",$D$2:$D$326,"&gt;=55")/100*#REF!,0),"",E174),"")</f>
        <v>#REF!</v>
      </c>
      <c r="L174" s="9" t="e">
        <f>IF(K174&lt;&gt;"",IF(_xlfn.RANK.EQ(K174,$K$2:$K$326,0)&lt;=ROUND(COUNTIFS($E$2:$E$326,"&gt;=50",$D$2:$D$326,"&gt;=55")/100*#REF!,0),"",E174),"")</f>
        <v>#REF!</v>
      </c>
      <c r="M174" s="9" t="e">
        <f>IF(L174&lt;&gt;"",IF(_xlfn.RANK.EQ(L174,$L$2:$L$326,0)&lt;=ROUND(COUNTIFS($E$2:$E$326,"&gt;=50",$D$2:$D$326,"&gt;=55")/100*#REF!,0),"",E174),"")</f>
        <v>#REF!</v>
      </c>
      <c r="N174" s="9" t="e">
        <f>IF(M174&lt;&gt;"",IF(_xlfn.RANK.EQ(M174,$M$2:$M$326,0)&lt;=ROUND(COUNTIFS($E$2:$E$326,"&gt;=50",$D$2:$D$326,"&gt;=55")/100*#REF!,0),"",E174),"")</f>
        <v>#REF!</v>
      </c>
      <c r="O174" s="9" t="e">
        <f>IF(N174&lt;&gt;"",IF(_xlfn.RANK.EQ(N174,$N$2:$N$326,0)&lt;=ROUND(COUNTIFS($E$2:$E$326,"&gt;=50",$D$2:$D$326,"&gt;=55")/100*#REF!,0),"",E174),"")</f>
        <v>#REF!</v>
      </c>
      <c r="P174" s="9" t="str" cm="1">
        <f t="array" ref="P174">IF(A134&lt;&gt;"",IF(_xlfn.BITOR(B134&lt;&gt;"GR",B134&lt;&gt;""),IF(AND(H174&gt;=50,B134&gt;=55),_xlfn.RANK.EQ(H174,$H$2:$H$1000,0),_xlfn.IFS(#REF!="FD",999,#REF!="FF",1000)),IF(AND(H174&gt;=50,D174&gt;=55),_xlfn.RANK.EQ(H174,$H$2:$H$326,0),_xlfn.IFS(#REF!="FD",999,#REF!="FF",1000))),"")</f>
        <v/>
      </c>
    </row>
    <row r="175" spans="1:16" x14ac:dyDescent="0.35">
      <c r="A175" s="29"/>
      <c r="B175" s="3"/>
      <c r="C175" s="16" t="e">
        <f>IF(_xlfn.BITOR(#REF!="GR",#REF!=""),0,#REF!)</f>
        <v>#REF!</v>
      </c>
      <c r="D175" s="16" t="e">
        <f>IF(_xlfn.BITOR(#REF!="",#REF!="GR"),0,#REF!)</f>
        <v>#REF!</v>
      </c>
      <c r="E175" s="9" t="e">
        <f t="shared" si="8"/>
        <v>#REF!</v>
      </c>
      <c r="F175" s="9" t="e">
        <f>IF(AND(B135&lt;&gt;"",B135&lt;&gt;"GR"),(C175*0.4)+(B135*0.6),E175)</f>
        <v>#REF!</v>
      </c>
      <c r="G175" s="9" t="e">
        <f t="shared" si="9"/>
        <v>#REF!</v>
      </c>
      <c r="H175" s="9" t="e">
        <f t="shared" si="10"/>
        <v>#REF!</v>
      </c>
      <c r="I175" s="9" t="e">
        <f t="shared" si="11"/>
        <v>#REF!</v>
      </c>
      <c r="J175" s="9" t="e">
        <f>IF(I175&lt;&gt;"",IF(_xlfn.RANK.EQ(I175,$I$2:$I$326,0)&lt;=ROUND(COUNTIFS($E$2:$E$326,"&gt;=50",$D$2:$D$326,"&gt;=55")/100*#REF!,0),"",E175),"")</f>
        <v>#REF!</v>
      </c>
      <c r="K175" s="9" t="e">
        <f>IF(J175&lt;&gt;"",IF(_xlfn.RANK.EQ(J175,$J$2:$J$326,0)&lt;=ROUND(COUNTIFS($E$2:$E$326,"&gt;=50",$D$2:$D$326,"&gt;=55")/100*#REF!,0),"",E175),"")</f>
        <v>#REF!</v>
      </c>
      <c r="L175" s="9" t="e">
        <f>IF(K175&lt;&gt;"",IF(_xlfn.RANK.EQ(K175,$K$2:$K$326,0)&lt;=ROUND(COUNTIFS($E$2:$E$326,"&gt;=50",$D$2:$D$326,"&gt;=55")/100*#REF!,0),"",E175),"")</f>
        <v>#REF!</v>
      </c>
      <c r="M175" s="9" t="e">
        <f>IF(L175&lt;&gt;"",IF(_xlfn.RANK.EQ(L175,$L$2:$L$326,0)&lt;=ROUND(COUNTIFS($E$2:$E$326,"&gt;=50",$D$2:$D$326,"&gt;=55")/100*#REF!,0),"",E175),"")</f>
        <v>#REF!</v>
      </c>
      <c r="N175" s="9" t="e">
        <f>IF(M175&lt;&gt;"",IF(_xlfn.RANK.EQ(M175,$M$2:$M$326,0)&lt;=ROUND(COUNTIFS($E$2:$E$326,"&gt;=50",$D$2:$D$326,"&gt;=55")/100*#REF!,0),"",E175),"")</f>
        <v>#REF!</v>
      </c>
      <c r="O175" s="9" t="e">
        <f>IF(N175&lt;&gt;"",IF(_xlfn.RANK.EQ(N175,$N$2:$N$326,0)&lt;=ROUND(COUNTIFS($E$2:$E$326,"&gt;=50",$D$2:$D$326,"&gt;=55")/100*#REF!,0),"",E175),"")</f>
        <v>#REF!</v>
      </c>
      <c r="P175" s="9" t="str" cm="1">
        <f t="array" ref="P175">IF(A135&lt;&gt;"",IF(_xlfn.BITOR(B135&lt;&gt;"GR",B135&lt;&gt;""),IF(AND(H175&gt;=50,B135&gt;=55),_xlfn.RANK.EQ(H175,$H$2:$H$1000,0),_xlfn.IFS(#REF!="FD",999,#REF!="FF",1000)),IF(AND(H175&gt;=50,D175&gt;=55),_xlfn.RANK.EQ(H175,$H$2:$H$326,0),_xlfn.IFS(#REF!="FD",999,#REF!="FF",1000))),"")</f>
        <v/>
      </c>
    </row>
    <row r="176" spans="1:16" x14ac:dyDescent="0.35">
      <c r="A176" s="29"/>
      <c r="B176" s="3"/>
      <c r="C176" s="16" t="e">
        <f>IF(_xlfn.BITOR(#REF!="GR",#REF!=""),0,#REF!)</f>
        <v>#REF!</v>
      </c>
      <c r="D176" s="16" t="e">
        <f>IF(_xlfn.BITOR(#REF!="",#REF!="GR"),0,#REF!)</f>
        <v>#REF!</v>
      </c>
      <c r="E176" s="9" t="e">
        <f t="shared" si="8"/>
        <v>#REF!</v>
      </c>
      <c r="F176" s="9" t="e">
        <f>IF(AND(B136&lt;&gt;"",B136&lt;&gt;"GR"),(C176*0.4)+(B136*0.6),E176)</f>
        <v>#REF!</v>
      </c>
      <c r="G176" s="9" t="e">
        <f t="shared" si="9"/>
        <v>#REF!</v>
      </c>
      <c r="H176" s="9" t="e">
        <f t="shared" si="10"/>
        <v>#REF!</v>
      </c>
      <c r="I176" s="9" t="e">
        <f t="shared" si="11"/>
        <v>#REF!</v>
      </c>
      <c r="J176" s="9" t="e">
        <f>IF(I176&lt;&gt;"",IF(_xlfn.RANK.EQ(I176,$I$2:$I$326,0)&lt;=ROUND(COUNTIFS($E$2:$E$326,"&gt;=50",$D$2:$D$326,"&gt;=55")/100*#REF!,0),"",E176),"")</f>
        <v>#REF!</v>
      </c>
      <c r="K176" s="9" t="e">
        <f>IF(J176&lt;&gt;"",IF(_xlfn.RANK.EQ(J176,$J$2:$J$326,0)&lt;=ROUND(COUNTIFS($E$2:$E$326,"&gt;=50",$D$2:$D$326,"&gt;=55")/100*#REF!,0),"",E176),"")</f>
        <v>#REF!</v>
      </c>
      <c r="L176" s="9" t="e">
        <f>IF(K176&lt;&gt;"",IF(_xlfn.RANK.EQ(K176,$K$2:$K$326,0)&lt;=ROUND(COUNTIFS($E$2:$E$326,"&gt;=50",$D$2:$D$326,"&gt;=55")/100*#REF!,0),"",E176),"")</f>
        <v>#REF!</v>
      </c>
      <c r="M176" s="9" t="e">
        <f>IF(L176&lt;&gt;"",IF(_xlfn.RANK.EQ(L176,$L$2:$L$326,0)&lt;=ROUND(COUNTIFS($E$2:$E$326,"&gt;=50",$D$2:$D$326,"&gt;=55")/100*#REF!,0),"",E176),"")</f>
        <v>#REF!</v>
      </c>
      <c r="N176" s="9" t="e">
        <f>IF(M176&lt;&gt;"",IF(_xlfn.RANK.EQ(M176,$M$2:$M$326,0)&lt;=ROUND(COUNTIFS($E$2:$E$326,"&gt;=50",$D$2:$D$326,"&gt;=55")/100*#REF!,0),"",E176),"")</f>
        <v>#REF!</v>
      </c>
      <c r="O176" s="9" t="e">
        <f>IF(N176&lt;&gt;"",IF(_xlfn.RANK.EQ(N176,$N$2:$N$326,0)&lt;=ROUND(COUNTIFS($E$2:$E$326,"&gt;=50",$D$2:$D$326,"&gt;=55")/100*#REF!,0),"",E176),"")</f>
        <v>#REF!</v>
      </c>
      <c r="P176" s="9" t="str" cm="1">
        <f t="array" ref="P176">IF(A136&lt;&gt;"",IF(_xlfn.BITOR(B136&lt;&gt;"GR",B136&lt;&gt;""),IF(AND(H176&gt;=50,B136&gt;=55),_xlfn.RANK.EQ(H176,$H$2:$H$1000,0),_xlfn.IFS(#REF!="FD",999,#REF!="FF",1000)),IF(AND(H176&gt;=50,D176&gt;=55),_xlfn.RANK.EQ(H176,$H$2:$H$326,0),_xlfn.IFS(#REF!="FD",999,#REF!="FF",1000))),"")</f>
        <v/>
      </c>
    </row>
    <row r="177" spans="1:16" x14ac:dyDescent="0.35">
      <c r="A177" s="29"/>
      <c r="B177" s="3"/>
      <c r="C177" s="16" t="e">
        <f>IF(_xlfn.BITOR(#REF!="GR",#REF!=""),0,#REF!)</f>
        <v>#REF!</v>
      </c>
      <c r="D177" s="16" t="e">
        <f>IF(_xlfn.BITOR(#REF!="",#REF!="GR"),0,#REF!)</f>
        <v>#REF!</v>
      </c>
      <c r="E177" s="9" t="e">
        <f t="shared" si="8"/>
        <v>#REF!</v>
      </c>
      <c r="F177" s="9" t="e">
        <f>IF(AND(B137&lt;&gt;"",B137&lt;&gt;"GR"),(C177*0.4)+(B137*0.6),E177)</f>
        <v>#REF!</v>
      </c>
      <c r="G177" s="9" t="e">
        <f t="shared" si="9"/>
        <v>#REF!</v>
      </c>
      <c r="H177" s="9" t="e">
        <f t="shared" si="10"/>
        <v>#REF!</v>
      </c>
      <c r="I177" s="9" t="e">
        <f t="shared" si="11"/>
        <v>#REF!</v>
      </c>
      <c r="J177" s="9" t="e">
        <f>IF(I177&lt;&gt;"",IF(_xlfn.RANK.EQ(I177,$I$2:$I$326,0)&lt;=ROUND(COUNTIFS($E$2:$E$326,"&gt;=50",$D$2:$D$326,"&gt;=55")/100*#REF!,0),"",E177),"")</f>
        <v>#REF!</v>
      </c>
      <c r="K177" s="9" t="e">
        <f>IF(J177&lt;&gt;"",IF(_xlfn.RANK.EQ(J177,$J$2:$J$326,0)&lt;=ROUND(COUNTIFS($E$2:$E$326,"&gt;=50",$D$2:$D$326,"&gt;=55")/100*#REF!,0),"",E177),"")</f>
        <v>#REF!</v>
      </c>
      <c r="L177" s="9" t="e">
        <f>IF(K177&lt;&gt;"",IF(_xlfn.RANK.EQ(K177,$K$2:$K$326,0)&lt;=ROUND(COUNTIFS($E$2:$E$326,"&gt;=50",$D$2:$D$326,"&gt;=55")/100*#REF!,0),"",E177),"")</f>
        <v>#REF!</v>
      </c>
      <c r="M177" s="9" t="e">
        <f>IF(L177&lt;&gt;"",IF(_xlfn.RANK.EQ(L177,$L$2:$L$326,0)&lt;=ROUND(COUNTIFS($E$2:$E$326,"&gt;=50",$D$2:$D$326,"&gt;=55")/100*#REF!,0),"",E177),"")</f>
        <v>#REF!</v>
      </c>
      <c r="N177" s="9" t="e">
        <f>IF(M177&lt;&gt;"",IF(_xlfn.RANK.EQ(M177,$M$2:$M$326,0)&lt;=ROUND(COUNTIFS($E$2:$E$326,"&gt;=50",$D$2:$D$326,"&gt;=55")/100*#REF!,0),"",E177),"")</f>
        <v>#REF!</v>
      </c>
      <c r="O177" s="9" t="e">
        <f>IF(N177&lt;&gt;"",IF(_xlfn.RANK.EQ(N177,$N$2:$N$326,0)&lt;=ROUND(COUNTIFS($E$2:$E$326,"&gt;=50",$D$2:$D$326,"&gt;=55")/100*#REF!,0),"",E177),"")</f>
        <v>#REF!</v>
      </c>
      <c r="P177" s="9" t="str" cm="1">
        <f t="array" ref="P177">IF(A137&lt;&gt;"",IF(_xlfn.BITOR(B137&lt;&gt;"GR",B137&lt;&gt;""),IF(AND(H177&gt;=50,B137&gt;=55),_xlfn.RANK.EQ(H177,$H$2:$H$1000,0),_xlfn.IFS(#REF!="FD",999,#REF!="FF",1000)),IF(AND(H177&gt;=50,D177&gt;=55),_xlfn.RANK.EQ(H177,$H$2:$H$326,0),_xlfn.IFS(#REF!="FD",999,#REF!="FF",1000))),"")</f>
        <v/>
      </c>
    </row>
    <row r="178" spans="1:16" x14ac:dyDescent="0.35">
      <c r="A178" s="29"/>
      <c r="B178" s="3"/>
      <c r="C178" s="16" t="e">
        <f>IF(_xlfn.BITOR(#REF!="GR",#REF!=""),0,#REF!)</f>
        <v>#REF!</v>
      </c>
      <c r="D178" s="16" t="e">
        <f>IF(_xlfn.BITOR(#REF!="",#REF!="GR"),0,#REF!)</f>
        <v>#REF!</v>
      </c>
      <c r="E178" s="9" t="e">
        <f t="shared" si="8"/>
        <v>#REF!</v>
      </c>
      <c r="F178" s="9" t="e">
        <f>IF(AND(B138&lt;&gt;"",B138&lt;&gt;"GR"),(C178*0.4)+(B138*0.6),E178)</f>
        <v>#REF!</v>
      </c>
      <c r="G178" s="9" t="e">
        <f t="shared" si="9"/>
        <v>#REF!</v>
      </c>
      <c r="H178" s="9" t="e">
        <f t="shared" si="10"/>
        <v>#REF!</v>
      </c>
      <c r="I178" s="9" t="e">
        <f t="shared" si="11"/>
        <v>#REF!</v>
      </c>
      <c r="J178" s="9" t="e">
        <f>IF(I178&lt;&gt;"",IF(_xlfn.RANK.EQ(I178,$I$2:$I$326,0)&lt;=ROUND(COUNTIFS($E$2:$E$326,"&gt;=50",$D$2:$D$326,"&gt;=55")/100*#REF!,0),"",E178),"")</f>
        <v>#REF!</v>
      </c>
      <c r="K178" s="9" t="e">
        <f>IF(J178&lt;&gt;"",IF(_xlfn.RANK.EQ(J178,$J$2:$J$326,0)&lt;=ROUND(COUNTIFS($E$2:$E$326,"&gt;=50",$D$2:$D$326,"&gt;=55")/100*#REF!,0),"",E178),"")</f>
        <v>#REF!</v>
      </c>
      <c r="L178" s="9" t="e">
        <f>IF(K178&lt;&gt;"",IF(_xlfn.RANK.EQ(K178,$K$2:$K$326,0)&lt;=ROUND(COUNTIFS($E$2:$E$326,"&gt;=50",$D$2:$D$326,"&gt;=55")/100*#REF!,0),"",E178),"")</f>
        <v>#REF!</v>
      </c>
      <c r="M178" s="9" t="e">
        <f>IF(L178&lt;&gt;"",IF(_xlfn.RANK.EQ(L178,$L$2:$L$326,0)&lt;=ROUND(COUNTIFS($E$2:$E$326,"&gt;=50",$D$2:$D$326,"&gt;=55")/100*#REF!,0),"",E178),"")</f>
        <v>#REF!</v>
      </c>
      <c r="N178" s="9" t="e">
        <f>IF(M178&lt;&gt;"",IF(_xlfn.RANK.EQ(M178,$M$2:$M$326,0)&lt;=ROUND(COUNTIFS($E$2:$E$326,"&gt;=50",$D$2:$D$326,"&gt;=55")/100*#REF!,0),"",E178),"")</f>
        <v>#REF!</v>
      </c>
      <c r="O178" s="9" t="e">
        <f>IF(N178&lt;&gt;"",IF(_xlfn.RANK.EQ(N178,$N$2:$N$326,0)&lt;=ROUND(COUNTIFS($E$2:$E$326,"&gt;=50",$D$2:$D$326,"&gt;=55")/100*#REF!,0),"",E178),"")</f>
        <v>#REF!</v>
      </c>
      <c r="P178" s="9" t="str" cm="1">
        <f t="array" ref="P178">IF(A138&lt;&gt;"",IF(_xlfn.BITOR(B138&lt;&gt;"GR",B138&lt;&gt;""),IF(AND(H178&gt;=50,B138&gt;=55),_xlfn.RANK.EQ(H178,$H$2:$H$1000,0),_xlfn.IFS(#REF!="FD",999,#REF!="FF",1000)),IF(AND(H178&gt;=50,D178&gt;=55),_xlfn.RANK.EQ(H178,$H$2:$H$326,0),_xlfn.IFS(#REF!="FD",999,#REF!="FF",1000))),"")</f>
        <v/>
      </c>
    </row>
    <row r="179" spans="1:16" x14ac:dyDescent="0.35">
      <c r="A179" s="29"/>
      <c r="B179" s="3"/>
      <c r="C179" s="16" t="e">
        <f>IF(_xlfn.BITOR(#REF!="GR",#REF!=""),0,#REF!)</f>
        <v>#REF!</v>
      </c>
      <c r="D179" s="16" t="e">
        <f>IF(_xlfn.BITOR(#REF!="",#REF!="GR"),0,#REF!)</f>
        <v>#REF!</v>
      </c>
      <c r="E179" s="9" t="e">
        <f t="shared" si="8"/>
        <v>#REF!</v>
      </c>
      <c r="F179" s="9" t="e">
        <f>IF(AND(B139&lt;&gt;"",B139&lt;&gt;"GR"),(C179*0.4)+(B139*0.6),E179)</f>
        <v>#REF!</v>
      </c>
      <c r="G179" s="9" t="e">
        <f t="shared" si="9"/>
        <v>#REF!</v>
      </c>
      <c r="H179" s="9" t="e">
        <f t="shared" si="10"/>
        <v>#REF!</v>
      </c>
      <c r="I179" s="9" t="e">
        <f t="shared" si="11"/>
        <v>#REF!</v>
      </c>
      <c r="J179" s="9" t="e">
        <f>IF(I179&lt;&gt;"",IF(_xlfn.RANK.EQ(I179,$I$2:$I$326,0)&lt;=ROUND(COUNTIFS($E$2:$E$326,"&gt;=50",$D$2:$D$326,"&gt;=55")/100*#REF!,0),"",E179),"")</f>
        <v>#REF!</v>
      </c>
      <c r="K179" s="9" t="e">
        <f>IF(J179&lt;&gt;"",IF(_xlfn.RANK.EQ(J179,$J$2:$J$326,0)&lt;=ROUND(COUNTIFS($E$2:$E$326,"&gt;=50",$D$2:$D$326,"&gt;=55")/100*#REF!,0),"",E179),"")</f>
        <v>#REF!</v>
      </c>
      <c r="L179" s="9" t="e">
        <f>IF(K179&lt;&gt;"",IF(_xlfn.RANK.EQ(K179,$K$2:$K$326,0)&lt;=ROUND(COUNTIFS($E$2:$E$326,"&gt;=50",$D$2:$D$326,"&gt;=55")/100*#REF!,0),"",E179),"")</f>
        <v>#REF!</v>
      </c>
      <c r="M179" s="9" t="e">
        <f>IF(L179&lt;&gt;"",IF(_xlfn.RANK.EQ(L179,$L$2:$L$326,0)&lt;=ROUND(COUNTIFS($E$2:$E$326,"&gt;=50",$D$2:$D$326,"&gt;=55")/100*#REF!,0),"",E179),"")</f>
        <v>#REF!</v>
      </c>
      <c r="N179" s="9" t="e">
        <f>IF(M179&lt;&gt;"",IF(_xlfn.RANK.EQ(M179,$M$2:$M$326,0)&lt;=ROUND(COUNTIFS($E$2:$E$326,"&gt;=50",$D$2:$D$326,"&gt;=55")/100*#REF!,0),"",E179),"")</f>
        <v>#REF!</v>
      </c>
      <c r="O179" s="9" t="e">
        <f>IF(N179&lt;&gt;"",IF(_xlfn.RANK.EQ(N179,$N$2:$N$326,0)&lt;=ROUND(COUNTIFS($E$2:$E$326,"&gt;=50",$D$2:$D$326,"&gt;=55")/100*#REF!,0),"",E179),"")</f>
        <v>#REF!</v>
      </c>
      <c r="P179" s="9" t="str" cm="1">
        <f t="array" ref="P179">IF(A139&lt;&gt;"",IF(_xlfn.BITOR(B139&lt;&gt;"GR",B139&lt;&gt;""),IF(AND(H179&gt;=50,B139&gt;=55),_xlfn.RANK.EQ(H179,$H$2:$H$1000,0),_xlfn.IFS(#REF!="FD",999,#REF!="FF",1000)),IF(AND(H179&gt;=50,D179&gt;=55),_xlfn.RANK.EQ(H179,$H$2:$H$326,0),_xlfn.IFS(#REF!="FD",999,#REF!="FF",1000))),"")</f>
        <v/>
      </c>
    </row>
    <row r="180" spans="1:16" x14ac:dyDescent="0.35">
      <c r="A180" s="29"/>
      <c r="B180" s="3"/>
      <c r="C180" s="16" t="e">
        <f>IF(_xlfn.BITOR(#REF!="GR",#REF!=""),0,#REF!)</f>
        <v>#REF!</v>
      </c>
      <c r="D180" s="16" t="e">
        <f>IF(_xlfn.BITOR(#REF!="",#REF!="GR"),0,#REF!)</f>
        <v>#REF!</v>
      </c>
      <c r="E180" s="9" t="e">
        <f t="shared" si="8"/>
        <v>#REF!</v>
      </c>
      <c r="F180" s="9" t="e">
        <f>IF(AND(B140&lt;&gt;"",B140&lt;&gt;"GR"),(C180*0.4)+(B140*0.6),E180)</f>
        <v>#REF!</v>
      </c>
      <c r="G180" s="9" t="e">
        <f t="shared" si="9"/>
        <v>#REF!</v>
      </c>
      <c r="H180" s="9" t="e">
        <f t="shared" si="10"/>
        <v>#REF!</v>
      </c>
      <c r="I180" s="9" t="e">
        <f t="shared" si="11"/>
        <v>#REF!</v>
      </c>
      <c r="J180" s="9" t="e">
        <f>IF(I180&lt;&gt;"",IF(_xlfn.RANK.EQ(I180,$I$2:$I$326,0)&lt;=ROUND(COUNTIFS($E$2:$E$326,"&gt;=50",$D$2:$D$326,"&gt;=55")/100*#REF!,0),"",E180),"")</f>
        <v>#REF!</v>
      </c>
      <c r="K180" s="9" t="e">
        <f>IF(J180&lt;&gt;"",IF(_xlfn.RANK.EQ(J180,$J$2:$J$326,0)&lt;=ROUND(COUNTIFS($E$2:$E$326,"&gt;=50",$D$2:$D$326,"&gt;=55")/100*#REF!,0),"",E180),"")</f>
        <v>#REF!</v>
      </c>
      <c r="L180" s="9" t="e">
        <f>IF(K180&lt;&gt;"",IF(_xlfn.RANK.EQ(K180,$K$2:$K$326,0)&lt;=ROUND(COUNTIFS($E$2:$E$326,"&gt;=50",$D$2:$D$326,"&gt;=55")/100*#REF!,0),"",E180),"")</f>
        <v>#REF!</v>
      </c>
      <c r="M180" s="9" t="e">
        <f>IF(L180&lt;&gt;"",IF(_xlfn.RANK.EQ(L180,$L$2:$L$326,0)&lt;=ROUND(COUNTIFS($E$2:$E$326,"&gt;=50",$D$2:$D$326,"&gt;=55")/100*#REF!,0),"",E180),"")</f>
        <v>#REF!</v>
      </c>
      <c r="N180" s="9" t="e">
        <f>IF(M180&lt;&gt;"",IF(_xlfn.RANK.EQ(M180,$M$2:$M$326,0)&lt;=ROUND(COUNTIFS($E$2:$E$326,"&gt;=50",$D$2:$D$326,"&gt;=55")/100*#REF!,0),"",E180),"")</f>
        <v>#REF!</v>
      </c>
      <c r="O180" s="9" t="e">
        <f>IF(N180&lt;&gt;"",IF(_xlfn.RANK.EQ(N180,$N$2:$N$326,0)&lt;=ROUND(COUNTIFS($E$2:$E$326,"&gt;=50",$D$2:$D$326,"&gt;=55")/100*#REF!,0),"",E180),"")</f>
        <v>#REF!</v>
      </c>
      <c r="P180" s="9" t="str" cm="1">
        <f t="array" ref="P180">IF(A140&lt;&gt;"",IF(_xlfn.BITOR(B140&lt;&gt;"GR",B140&lt;&gt;""),IF(AND(H180&gt;=50,B140&gt;=55),_xlfn.RANK.EQ(H180,$H$2:$H$1000,0),_xlfn.IFS(#REF!="FD",999,#REF!="FF",1000)),IF(AND(H180&gt;=50,D180&gt;=55),_xlfn.RANK.EQ(H180,$H$2:$H$326,0),_xlfn.IFS(#REF!="FD",999,#REF!="FF",1000))),"")</f>
        <v/>
      </c>
    </row>
    <row r="181" spans="1:16" x14ac:dyDescent="0.35">
      <c r="A181" s="29"/>
      <c r="B181" s="3"/>
      <c r="C181" s="16" t="e">
        <f>IF(_xlfn.BITOR(#REF!="GR",#REF!=""),0,#REF!)</f>
        <v>#REF!</v>
      </c>
      <c r="D181" s="16" t="e">
        <f>IF(_xlfn.BITOR(#REF!="",#REF!="GR"),0,#REF!)</f>
        <v>#REF!</v>
      </c>
      <c r="E181" s="9" t="e">
        <f t="shared" si="8"/>
        <v>#REF!</v>
      </c>
      <c r="F181" s="9" t="e">
        <f>IF(AND(B141&lt;&gt;"",B141&lt;&gt;"GR"),(C181*0.4)+(B141*0.6),E181)</f>
        <v>#REF!</v>
      </c>
      <c r="G181" s="9" t="e">
        <f t="shared" si="9"/>
        <v>#REF!</v>
      </c>
      <c r="H181" s="9" t="e">
        <f t="shared" si="10"/>
        <v>#REF!</v>
      </c>
      <c r="I181" s="9" t="e">
        <f t="shared" si="11"/>
        <v>#REF!</v>
      </c>
      <c r="J181" s="9" t="e">
        <f>IF(I181&lt;&gt;"",IF(_xlfn.RANK.EQ(I181,$I$2:$I$326,0)&lt;=ROUND(COUNTIFS($E$2:$E$326,"&gt;=50",$D$2:$D$326,"&gt;=55")/100*#REF!,0),"",E181),"")</f>
        <v>#REF!</v>
      </c>
      <c r="K181" s="9" t="e">
        <f>IF(J181&lt;&gt;"",IF(_xlfn.RANK.EQ(J181,$J$2:$J$326,0)&lt;=ROUND(COUNTIFS($E$2:$E$326,"&gt;=50",$D$2:$D$326,"&gt;=55")/100*#REF!,0),"",E181),"")</f>
        <v>#REF!</v>
      </c>
      <c r="L181" s="9" t="e">
        <f>IF(K181&lt;&gt;"",IF(_xlfn.RANK.EQ(K181,$K$2:$K$326,0)&lt;=ROUND(COUNTIFS($E$2:$E$326,"&gt;=50",$D$2:$D$326,"&gt;=55")/100*#REF!,0),"",E181),"")</f>
        <v>#REF!</v>
      </c>
      <c r="M181" s="9" t="e">
        <f>IF(L181&lt;&gt;"",IF(_xlfn.RANK.EQ(L181,$L$2:$L$326,0)&lt;=ROUND(COUNTIFS($E$2:$E$326,"&gt;=50",$D$2:$D$326,"&gt;=55")/100*#REF!,0),"",E181),"")</f>
        <v>#REF!</v>
      </c>
      <c r="N181" s="9" t="e">
        <f>IF(M181&lt;&gt;"",IF(_xlfn.RANK.EQ(M181,$M$2:$M$326,0)&lt;=ROUND(COUNTIFS($E$2:$E$326,"&gt;=50",$D$2:$D$326,"&gt;=55")/100*#REF!,0),"",E181),"")</f>
        <v>#REF!</v>
      </c>
      <c r="O181" s="9" t="e">
        <f>IF(N181&lt;&gt;"",IF(_xlfn.RANK.EQ(N181,$N$2:$N$326,0)&lt;=ROUND(COUNTIFS($E$2:$E$326,"&gt;=50",$D$2:$D$326,"&gt;=55")/100*#REF!,0),"",E181),"")</f>
        <v>#REF!</v>
      </c>
      <c r="P181" s="9" t="str" cm="1">
        <f t="array" ref="P181">IF(A141&lt;&gt;"",IF(_xlfn.BITOR(B141&lt;&gt;"GR",B141&lt;&gt;""),IF(AND(H181&gt;=50,B141&gt;=55),_xlfn.RANK.EQ(H181,$H$2:$H$1000,0),_xlfn.IFS(#REF!="FD",999,#REF!="FF",1000)),IF(AND(H181&gt;=50,D181&gt;=55),_xlfn.RANK.EQ(H181,$H$2:$H$326,0),_xlfn.IFS(#REF!="FD",999,#REF!="FF",1000))),"")</f>
        <v/>
      </c>
    </row>
    <row r="182" spans="1:16" x14ac:dyDescent="0.35">
      <c r="A182" s="29"/>
      <c r="B182" s="3"/>
      <c r="C182" s="16" t="e">
        <f>IF(_xlfn.BITOR(#REF!="GR",#REF!=""),0,#REF!)</f>
        <v>#REF!</v>
      </c>
      <c r="D182" s="16" t="e">
        <f>IF(_xlfn.BITOR(#REF!="",#REF!="GR"),0,#REF!)</f>
        <v>#REF!</v>
      </c>
      <c r="E182" s="9" t="e">
        <f t="shared" si="8"/>
        <v>#REF!</v>
      </c>
      <c r="F182" s="9" t="e">
        <f>IF(AND(B142&lt;&gt;"",B142&lt;&gt;"GR"),(C182*0.4)+(B142*0.6),E182)</f>
        <v>#REF!</v>
      </c>
      <c r="G182" s="9" t="e">
        <f t="shared" si="9"/>
        <v>#REF!</v>
      </c>
      <c r="H182" s="9" t="e">
        <f t="shared" si="10"/>
        <v>#REF!</v>
      </c>
      <c r="I182" s="9" t="e">
        <f t="shared" si="11"/>
        <v>#REF!</v>
      </c>
      <c r="J182" s="9" t="e">
        <f>IF(I182&lt;&gt;"",IF(_xlfn.RANK.EQ(I182,$I$2:$I$326,0)&lt;=ROUND(COUNTIFS($E$2:$E$326,"&gt;=50",$D$2:$D$326,"&gt;=55")/100*#REF!,0),"",E182),"")</f>
        <v>#REF!</v>
      </c>
      <c r="K182" s="9" t="e">
        <f>IF(J182&lt;&gt;"",IF(_xlfn.RANK.EQ(J182,$J$2:$J$326,0)&lt;=ROUND(COUNTIFS($E$2:$E$326,"&gt;=50",$D$2:$D$326,"&gt;=55")/100*#REF!,0),"",E182),"")</f>
        <v>#REF!</v>
      </c>
      <c r="L182" s="9" t="e">
        <f>IF(K182&lt;&gt;"",IF(_xlfn.RANK.EQ(K182,$K$2:$K$326,0)&lt;=ROUND(COUNTIFS($E$2:$E$326,"&gt;=50",$D$2:$D$326,"&gt;=55")/100*#REF!,0),"",E182),"")</f>
        <v>#REF!</v>
      </c>
      <c r="M182" s="9" t="e">
        <f>IF(L182&lt;&gt;"",IF(_xlfn.RANK.EQ(L182,$L$2:$L$326,0)&lt;=ROUND(COUNTIFS($E$2:$E$326,"&gt;=50",$D$2:$D$326,"&gt;=55")/100*#REF!,0),"",E182),"")</f>
        <v>#REF!</v>
      </c>
      <c r="N182" s="9" t="e">
        <f>IF(M182&lt;&gt;"",IF(_xlfn.RANK.EQ(M182,$M$2:$M$326,0)&lt;=ROUND(COUNTIFS($E$2:$E$326,"&gt;=50",$D$2:$D$326,"&gt;=55")/100*#REF!,0),"",E182),"")</f>
        <v>#REF!</v>
      </c>
      <c r="O182" s="9" t="e">
        <f>IF(N182&lt;&gt;"",IF(_xlfn.RANK.EQ(N182,$N$2:$N$326,0)&lt;=ROUND(COUNTIFS($E$2:$E$326,"&gt;=50",$D$2:$D$326,"&gt;=55")/100*#REF!,0),"",E182),"")</f>
        <v>#REF!</v>
      </c>
      <c r="P182" s="9" t="str" cm="1">
        <f t="array" ref="P182">IF(A142&lt;&gt;"",IF(_xlfn.BITOR(B142&lt;&gt;"GR",B142&lt;&gt;""),IF(AND(H182&gt;=50,B142&gt;=55),_xlfn.RANK.EQ(H182,$H$2:$H$1000,0),_xlfn.IFS(#REF!="FD",999,#REF!="FF",1000)),IF(AND(H182&gt;=50,D182&gt;=55),_xlfn.RANK.EQ(H182,$H$2:$H$326,0),_xlfn.IFS(#REF!="FD",999,#REF!="FF",1000))),"")</f>
        <v/>
      </c>
    </row>
    <row r="183" spans="1:16" x14ac:dyDescent="0.35">
      <c r="A183" s="29"/>
      <c r="B183" s="3"/>
      <c r="C183" s="16" t="e">
        <f>IF(_xlfn.BITOR(#REF!="GR",#REF!=""),0,#REF!)</f>
        <v>#REF!</v>
      </c>
      <c r="D183" s="16" t="e">
        <f>IF(_xlfn.BITOR(#REF!="",#REF!="GR"),0,#REF!)</f>
        <v>#REF!</v>
      </c>
      <c r="E183" s="9" t="e">
        <f t="shared" si="8"/>
        <v>#REF!</v>
      </c>
      <c r="F183" s="9" t="e">
        <f>IF(AND(B143&lt;&gt;"",B143&lt;&gt;"GR"),(C183*0.4)+(B143*0.6),E183)</f>
        <v>#REF!</v>
      </c>
      <c r="G183" s="9" t="e">
        <f t="shared" si="9"/>
        <v>#REF!</v>
      </c>
      <c r="H183" s="9" t="e">
        <f t="shared" si="10"/>
        <v>#REF!</v>
      </c>
      <c r="I183" s="9" t="e">
        <f t="shared" si="11"/>
        <v>#REF!</v>
      </c>
      <c r="J183" s="9" t="e">
        <f>IF(I183&lt;&gt;"",IF(_xlfn.RANK.EQ(I183,$I$2:$I$326,0)&lt;=ROUND(COUNTIFS($E$2:$E$326,"&gt;=50",$D$2:$D$326,"&gt;=55")/100*#REF!,0),"",E183),"")</f>
        <v>#REF!</v>
      </c>
      <c r="K183" s="9" t="e">
        <f>IF(J183&lt;&gt;"",IF(_xlfn.RANK.EQ(J183,$J$2:$J$326,0)&lt;=ROUND(COUNTIFS($E$2:$E$326,"&gt;=50",$D$2:$D$326,"&gt;=55")/100*#REF!,0),"",E183),"")</f>
        <v>#REF!</v>
      </c>
      <c r="L183" s="9" t="e">
        <f>IF(K183&lt;&gt;"",IF(_xlfn.RANK.EQ(K183,$K$2:$K$326,0)&lt;=ROUND(COUNTIFS($E$2:$E$326,"&gt;=50",$D$2:$D$326,"&gt;=55")/100*#REF!,0),"",E183),"")</f>
        <v>#REF!</v>
      </c>
      <c r="M183" s="9" t="e">
        <f>IF(L183&lt;&gt;"",IF(_xlfn.RANK.EQ(L183,$L$2:$L$326,0)&lt;=ROUND(COUNTIFS($E$2:$E$326,"&gt;=50",$D$2:$D$326,"&gt;=55")/100*#REF!,0),"",E183),"")</f>
        <v>#REF!</v>
      </c>
      <c r="N183" s="9" t="e">
        <f>IF(M183&lt;&gt;"",IF(_xlfn.RANK.EQ(M183,$M$2:$M$326,0)&lt;=ROUND(COUNTIFS($E$2:$E$326,"&gt;=50",$D$2:$D$326,"&gt;=55")/100*#REF!,0),"",E183),"")</f>
        <v>#REF!</v>
      </c>
      <c r="O183" s="9" t="e">
        <f>IF(N183&lt;&gt;"",IF(_xlfn.RANK.EQ(N183,$N$2:$N$326,0)&lt;=ROUND(COUNTIFS($E$2:$E$326,"&gt;=50",$D$2:$D$326,"&gt;=55")/100*#REF!,0),"",E183),"")</f>
        <v>#REF!</v>
      </c>
      <c r="P183" s="9" t="str" cm="1">
        <f t="array" ref="P183">IF(A143&lt;&gt;"",IF(_xlfn.BITOR(B143&lt;&gt;"GR",B143&lt;&gt;""),IF(AND(H183&gt;=50,B143&gt;=55),_xlfn.RANK.EQ(H183,$H$2:$H$1000,0),_xlfn.IFS(#REF!="FD",999,#REF!="FF",1000)),IF(AND(H183&gt;=50,D183&gt;=55),_xlfn.RANK.EQ(H183,$H$2:$H$326,0),_xlfn.IFS(#REF!="FD",999,#REF!="FF",1000))),"")</f>
        <v/>
      </c>
    </row>
    <row r="184" spans="1:16" x14ac:dyDescent="0.35">
      <c r="A184" s="29"/>
      <c r="B184" s="3"/>
      <c r="C184" s="16" t="e">
        <f>IF(_xlfn.BITOR(#REF!="GR",#REF!=""),0,#REF!)</f>
        <v>#REF!</v>
      </c>
      <c r="D184" s="16" t="e">
        <f>IF(_xlfn.BITOR(#REF!="",#REF!="GR"),0,#REF!)</f>
        <v>#REF!</v>
      </c>
      <c r="E184" s="9" t="e">
        <f t="shared" si="8"/>
        <v>#REF!</v>
      </c>
      <c r="F184" s="9" t="e">
        <f>IF(AND(B144&lt;&gt;"",B144&lt;&gt;"GR"),(C184*0.4)+(B144*0.6),E184)</f>
        <v>#REF!</v>
      </c>
      <c r="G184" s="9" t="e">
        <f t="shared" si="9"/>
        <v>#REF!</v>
      </c>
      <c r="H184" s="9" t="e">
        <f t="shared" si="10"/>
        <v>#REF!</v>
      </c>
      <c r="I184" s="9" t="e">
        <f t="shared" si="11"/>
        <v>#REF!</v>
      </c>
      <c r="J184" s="9" t="e">
        <f>IF(I184&lt;&gt;"",IF(_xlfn.RANK.EQ(I184,$I$2:$I$326,0)&lt;=ROUND(COUNTIFS($E$2:$E$326,"&gt;=50",$D$2:$D$326,"&gt;=55")/100*#REF!,0),"",E184),"")</f>
        <v>#REF!</v>
      </c>
      <c r="K184" s="9" t="e">
        <f>IF(J184&lt;&gt;"",IF(_xlfn.RANK.EQ(J184,$J$2:$J$326,0)&lt;=ROUND(COUNTIFS($E$2:$E$326,"&gt;=50",$D$2:$D$326,"&gt;=55")/100*#REF!,0),"",E184),"")</f>
        <v>#REF!</v>
      </c>
      <c r="L184" s="9" t="e">
        <f>IF(K184&lt;&gt;"",IF(_xlfn.RANK.EQ(K184,$K$2:$K$326,0)&lt;=ROUND(COUNTIFS($E$2:$E$326,"&gt;=50",$D$2:$D$326,"&gt;=55")/100*#REF!,0),"",E184),"")</f>
        <v>#REF!</v>
      </c>
      <c r="M184" s="9" t="e">
        <f>IF(L184&lt;&gt;"",IF(_xlfn.RANK.EQ(L184,$L$2:$L$326,0)&lt;=ROUND(COUNTIFS($E$2:$E$326,"&gt;=50",$D$2:$D$326,"&gt;=55")/100*#REF!,0),"",E184),"")</f>
        <v>#REF!</v>
      </c>
      <c r="N184" s="9" t="e">
        <f>IF(M184&lt;&gt;"",IF(_xlfn.RANK.EQ(M184,$M$2:$M$326,0)&lt;=ROUND(COUNTIFS($E$2:$E$326,"&gt;=50",$D$2:$D$326,"&gt;=55")/100*#REF!,0),"",E184),"")</f>
        <v>#REF!</v>
      </c>
      <c r="O184" s="9" t="e">
        <f>IF(N184&lt;&gt;"",IF(_xlfn.RANK.EQ(N184,$N$2:$N$326,0)&lt;=ROUND(COUNTIFS($E$2:$E$326,"&gt;=50",$D$2:$D$326,"&gt;=55")/100*#REF!,0),"",E184),"")</f>
        <v>#REF!</v>
      </c>
      <c r="P184" s="9" t="str" cm="1">
        <f t="array" ref="P184">IF(A144&lt;&gt;"",IF(_xlfn.BITOR(B144&lt;&gt;"GR",B144&lt;&gt;""),IF(AND(H184&gt;=50,B144&gt;=55),_xlfn.RANK.EQ(H184,$H$2:$H$1000,0),_xlfn.IFS(#REF!="FD",999,#REF!="FF",1000)),IF(AND(H184&gt;=50,D184&gt;=55),_xlfn.RANK.EQ(H184,$H$2:$H$326,0),_xlfn.IFS(#REF!="FD",999,#REF!="FF",1000))),"")</f>
        <v/>
      </c>
    </row>
    <row r="185" spans="1:16" x14ac:dyDescent="0.35">
      <c r="A185" s="29"/>
      <c r="B185" s="3"/>
      <c r="C185" s="16" t="e">
        <f>IF(_xlfn.BITOR(#REF!="GR",#REF!=""),0,#REF!)</f>
        <v>#REF!</v>
      </c>
      <c r="D185" s="16" t="e">
        <f>IF(_xlfn.BITOR(#REF!="",#REF!="GR"),0,#REF!)</f>
        <v>#REF!</v>
      </c>
      <c r="E185" s="9" t="e">
        <f t="shared" si="8"/>
        <v>#REF!</v>
      </c>
      <c r="F185" s="9" t="e">
        <f>IF(AND(B145&lt;&gt;"",B145&lt;&gt;"GR"),(C185*0.4)+(B145*0.6),E185)</f>
        <v>#REF!</v>
      </c>
      <c r="G185" s="9" t="e">
        <f t="shared" si="9"/>
        <v>#REF!</v>
      </c>
      <c r="H185" s="9" t="e">
        <f t="shared" si="10"/>
        <v>#REF!</v>
      </c>
      <c r="I185" s="9" t="e">
        <f t="shared" si="11"/>
        <v>#REF!</v>
      </c>
      <c r="J185" s="9" t="e">
        <f>IF(I185&lt;&gt;"",IF(_xlfn.RANK.EQ(I185,$I$2:$I$326,0)&lt;=ROUND(COUNTIFS($E$2:$E$326,"&gt;=50",$D$2:$D$326,"&gt;=55")/100*#REF!,0),"",E185),"")</f>
        <v>#REF!</v>
      </c>
      <c r="K185" s="9" t="e">
        <f>IF(J185&lt;&gt;"",IF(_xlfn.RANK.EQ(J185,$J$2:$J$326,0)&lt;=ROUND(COUNTIFS($E$2:$E$326,"&gt;=50",$D$2:$D$326,"&gt;=55")/100*#REF!,0),"",E185),"")</f>
        <v>#REF!</v>
      </c>
      <c r="L185" s="9" t="e">
        <f>IF(K185&lt;&gt;"",IF(_xlfn.RANK.EQ(K185,$K$2:$K$326,0)&lt;=ROUND(COUNTIFS($E$2:$E$326,"&gt;=50",$D$2:$D$326,"&gt;=55")/100*#REF!,0),"",E185),"")</f>
        <v>#REF!</v>
      </c>
      <c r="M185" s="9" t="e">
        <f>IF(L185&lt;&gt;"",IF(_xlfn.RANK.EQ(L185,$L$2:$L$326,0)&lt;=ROUND(COUNTIFS($E$2:$E$326,"&gt;=50",$D$2:$D$326,"&gt;=55")/100*#REF!,0),"",E185),"")</f>
        <v>#REF!</v>
      </c>
      <c r="N185" s="9" t="e">
        <f>IF(M185&lt;&gt;"",IF(_xlfn.RANK.EQ(M185,$M$2:$M$326,0)&lt;=ROUND(COUNTIFS($E$2:$E$326,"&gt;=50",$D$2:$D$326,"&gt;=55")/100*#REF!,0),"",E185),"")</f>
        <v>#REF!</v>
      </c>
      <c r="O185" s="9" t="e">
        <f>IF(N185&lt;&gt;"",IF(_xlfn.RANK.EQ(N185,$N$2:$N$326,0)&lt;=ROUND(COUNTIFS($E$2:$E$326,"&gt;=50",$D$2:$D$326,"&gt;=55")/100*#REF!,0),"",E185),"")</f>
        <v>#REF!</v>
      </c>
      <c r="P185" s="9" t="str" cm="1">
        <f t="array" ref="P185">IF(A145&lt;&gt;"",IF(_xlfn.BITOR(B145&lt;&gt;"GR",B145&lt;&gt;""),IF(AND(H185&gt;=50,B145&gt;=55),_xlfn.RANK.EQ(H185,$H$2:$H$1000,0),_xlfn.IFS(#REF!="FD",999,#REF!="FF",1000)),IF(AND(H185&gt;=50,D185&gt;=55),_xlfn.RANK.EQ(H185,$H$2:$H$326,0),_xlfn.IFS(#REF!="FD",999,#REF!="FF",1000))),"")</f>
        <v/>
      </c>
    </row>
    <row r="186" spans="1:16" x14ac:dyDescent="0.35">
      <c r="A186" s="29"/>
      <c r="B186" s="3"/>
      <c r="C186" s="16" t="e">
        <f>IF(_xlfn.BITOR(#REF!="GR",#REF!=""),0,#REF!)</f>
        <v>#REF!</v>
      </c>
      <c r="D186" s="16" t="e">
        <f>IF(_xlfn.BITOR(#REF!="",#REF!="GR"),0,#REF!)</f>
        <v>#REF!</v>
      </c>
      <c r="E186" s="9" t="e">
        <f t="shared" si="8"/>
        <v>#REF!</v>
      </c>
      <c r="F186" s="9" t="e">
        <f>IF(AND(B146&lt;&gt;"",B146&lt;&gt;"GR"),(C186*0.4)+(B146*0.6),E186)</f>
        <v>#REF!</v>
      </c>
      <c r="G186" s="9" t="e">
        <f t="shared" si="9"/>
        <v>#REF!</v>
      </c>
      <c r="H186" s="9" t="e">
        <f t="shared" si="10"/>
        <v>#REF!</v>
      </c>
      <c r="I186" s="9" t="e">
        <f t="shared" si="11"/>
        <v>#REF!</v>
      </c>
      <c r="J186" s="9" t="e">
        <f>IF(I186&lt;&gt;"",IF(_xlfn.RANK.EQ(I186,$I$2:$I$326,0)&lt;=ROUND(COUNTIFS($E$2:$E$326,"&gt;=50",$D$2:$D$326,"&gt;=55")/100*#REF!,0),"",E186),"")</f>
        <v>#REF!</v>
      </c>
      <c r="K186" s="9" t="e">
        <f>IF(J186&lt;&gt;"",IF(_xlfn.RANK.EQ(J186,$J$2:$J$326,0)&lt;=ROUND(COUNTIFS($E$2:$E$326,"&gt;=50",$D$2:$D$326,"&gt;=55")/100*#REF!,0),"",E186),"")</f>
        <v>#REF!</v>
      </c>
      <c r="L186" s="9" t="e">
        <f>IF(K186&lt;&gt;"",IF(_xlfn.RANK.EQ(K186,$K$2:$K$326,0)&lt;=ROUND(COUNTIFS($E$2:$E$326,"&gt;=50",$D$2:$D$326,"&gt;=55")/100*#REF!,0),"",E186),"")</f>
        <v>#REF!</v>
      </c>
      <c r="M186" s="9" t="e">
        <f>IF(L186&lt;&gt;"",IF(_xlfn.RANK.EQ(L186,$L$2:$L$326,0)&lt;=ROUND(COUNTIFS($E$2:$E$326,"&gt;=50",$D$2:$D$326,"&gt;=55")/100*#REF!,0),"",E186),"")</f>
        <v>#REF!</v>
      </c>
      <c r="N186" s="9" t="e">
        <f>IF(M186&lt;&gt;"",IF(_xlfn.RANK.EQ(M186,$M$2:$M$326,0)&lt;=ROUND(COUNTIFS($E$2:$E$326,"&gt;=50",$D$2:$D$326,"&gt;=55")/100*#REF!,0),"",E186),"")</f>
        <v>#REF!</v>
      </c>
      <c r="O186" s="9" t="e">
        <f>IF(N186&lt;&gt;"",IF(_xlfn.RANK.EQ(N186,$N$2:$N$326,0)&lt;=ROUND(COUNTIFS($E$2:$E$326,"&gt;=50",$D$2:$D$326,"&gt;=55")/100*#REF!,0),"",E186),"")</f>
        <v>#REF!</v>
      </c>
      <c r="P186" s="9" t="str" cm="1">
        <f t="array" ref="P186">IF(A146&lt;&gt;"",IF(_xlfn.BITOR(B146&lt;&gt;"GR",B146&lt;&gt;""),IF(AND(H186&gt;=50,B146&gt;=55),_xlfn.RANK.EQ(H186,$H$2:$H$1000,0),_xlfn.IFS(#REF!="FD",999,#REF!="FF",1000)),IF(AND(H186&gt;=50,D186&gt;=55),_xlfn.RANK.EQ(H186,$H$2:$H$326,0),_xlfn.IFS(#REF!="FD",999,#REF!="FF",1000))),"")</f>
        <v/>
      </c>
    </row>
    <row r="187" spans="1:16" x14ac:dyDescent="0.35">
      <c r="A187" s="29"/>
      <c r="B187" s="3"/>
      <c r="C187" s="16" t="e">
        <f>IF(_xlfn.BITOR(#REF!="GR",#REF!=""),0,#REF!)</f>
        <v>#REF!</v>
      </c>
      <c r="D187" s="16" t="e">
        <f>IF(_xlfn.BITOR(#REF!="",#REF!="GR"),0,#REF!)</f>
        <v>#REF!</v>
      </c>
      <c r="E187" s="9" t="e">
        <f t="shared" si="8"/>
        <v>#REF!</v>
      </c>
      <c r="F187" s="9" t="e">
        <f>IF(AND(B147&lt;&gt;"",B147&lt;&gt;"GR"),(C187*0.4)+(B147*0.6),E187)</f>
        <v>#REF!</v>
      </c>
      <c r="G187" s="9" t="e">
        <f t="shared" si="9"/>
        <v>#REF!</v>
      </c>
      <c r="H187" s="9" t="e">
        <f t="shared" si="10"/>
        <v>#REF!</v>
      </c>
      <c r="I187" s="9" t="e">
        <f t="shared" si="11"/>
        <v>#REF!</v>
      </c>
      <c r="J187" s="9" t="e">
        <f>IF(I187&lt;&gt;"",IF(_xlfn.RANK.EQ(I187,$I$2:$I$326,0)&lt;=ROUND(COUNTIFS($E$2:$E$326,"&gt;=50",$D$2:$D$326,"&gt;=55")/100*#REF!,0),"",E187),"")</f>
        <v>#REF!</v>
      </c>
      <c r="K187" s="9" t="e">
        <f>IF(J187&lt;&gt;"",IF(_xlfn.RANK.EQ(J187,$J$2:$J$326,0)&lt;=ROUND(COUNTIFS($E$2:$E$326,"&gt;=50",$D$2:$D$326,"&gt;=55")/100*#REF!,0),"",E187),"")</f>
        <v>#REF!</v>
      </c>
      <c r="L187" s="9" t="e">
        <f>IF(K187&lt;&gt;"",IF(_xlfn.RANK.EQ(K187,$K$2:$K$326,0)&lt;=ROUND(COUNTIFS($E$2:$E$326,"&gt;=50",$D$2:$D$326,"&gt;=55")/100*#REF!,0),"",E187),"")</f>
        <v>#REF!</v>
      </c>
      <c r="M187" s="9" t="e">
        <f>IF(L187&lt;&gt;"",IF(_xlfn.RANK.EQ(L187,$L$2:$L$326,0)&lt;=ROUND(COUNTIFS($E$2:$E$326,"&gt;=50",$D$2:$D$326,"&gt;=55")/100*#REF!,0),"",E187),"")</f>
        <v>#REF!</v>
      </c>
      <c r="N187" s="9" t="e">
        <f>IF(M187&lt;&gt;"",IF(_xlfn.RANK.EQ(M187,$M$2:$M$326,0)&lt;=ROUND(COUNTIFS($E$2:$E$326,"&gt;=50",$D$2:$D$326,"&gt;=55")/100*#REF!,0),"",E187),"")</f>
        <v>#REF!</v>
      </c>
      <c r="O187" s="9" t="e">
        <f>IF(N187&lt;&gt;"",IF(_xlfn.RANK.EQ(N187,$N$2:$N$326,0)&lt;=ROUND(COUNTIFS($E$2:$E$326,"&gt;=50",$D$2:$D$326,"&gt;=55")/100*#REF!,0),"",E187),"")</f>
        <v>#REF!</v>
      </c>
      <c r="P187" s="9" t="str" cm="1">
        <f t="array" ref="P187">IF(A147&lt;&gt;"",IF(_xlfn.BITOR(B147&lt;&gt;"GR",B147&lt;&gt;""),IF(AND(H187&gt;=50,B147&gt;=55),_xlfn.RANK.EQ(H187,$H$2:$H$1000,0),_xlfn.IFS(#REF!="FD",999,#REF!="FF",1000)),IF(AND(H187&gt;=50,D187&gt;=55),_xlfn.RANK.EQ(H187,$H$2:$H$326,0),_xlfn.IFS(#REF!="FD",999,#REF!="FF",1000))),"")</f>
        <v/>
      </c>
    </row>
    <row r="188" spans="1:16" x14ac:dyDescent="0.35">
      <c r="A188" s="29"/>
      <c r="B188" s="3"/>
      <c r="C188" s="16" t="e">
        <f>IF(_xlfn.BITOR(#REF!="GR",#REF!=""),0,#REF!)</f>
        <v>#REF!</v>
      </c>
      <c r="D188" s="16" t="e">
        <f>IF(_xlfn.BITOR(#REF!="",#REF!="GR"),0,#REF!)</f>
        <v>#REF!</v>
      </c>
      <c r="E188" s="9" t="e">
        <f t="shared" si="8"/>
        <v>#REF!</v>
      </c>
      <c r="F188" s="9" t="e">
        <f>IF(AND(B148&lt;&gt;"",B148&lt;&gt;"GR"),(C188*0.4)+(B148*0.6),E188)</f>
        <v>#REF!</v>
      </c>
      <c r="G188" s="9" t="e">
        <f t="shared" si="9"/>
        <v>#REF!</v>
      </c>
      <c r="H188" s="9" t="e">
        <f t="shared" si="10"/>
        <v>#REF!</v>
      </c>
      <c r="I188" s="9" t="e">
        <f t="shared" si="11"/>
        <v>#REF!</v>
      </c>
      <c r="J188" s="9" t="e">
        <f>IF(I188&lt;&gt;"",IF(_xlfn.RANK.EQ(I188,$I$2:$I$326,0)&lt;=ROUND(COUNTIFS($E$2:$E$326,"&gt;=50",$D$2:$D$326,"&gt;=55")/100*#REF!,0),"",E188),"")</f>
        <v>#REF!</v>
      </c>
      <c r="K188" s="9" t="e">
        <f>IF(J188&lt;&gt;"",IF(_xlfn.RANK.EQ(J188,$J$2:$J$326,0)&lt;=ROUND(COUNTIFS($E$2:$E$326,"&gt;=50",$D$2:$D$326,"&gt;=55")/100*#REF!,0),"",E188),"")</f>
        <v>#REF!</v>
      </c>
      <c r="L188" s="9" t="e">
        <f>IF(K188&lt;&gt;"",IF(_xlfn.RANK.EQ(K188,$K$2:$K$326,0)&lt;=ROUND(COUNTIFS($E$2:$E$326,"&gt;=50",$D$2:$D$326,"&gt;=55")/100*#REF!,0),"",E188),"")</f>
        <v>#REF!</v>
      </c>
      <c r="M188" s="9" t="e">
        <f>IF(L188&lt;&gt;"",IF(_xlfn.RANK.EQ(L188,$L$2:$L$326,0)&lt;=ROUND(COUNTIFS($E$2:$E$326,"&gt;=50",$D$2:$D$326,"&gt;=55")/100*#REF!,0),"",E188),"")</f>
        <v>#REF!</v>
      </c>
      <c r="N188" s="9" t="e">
        <f>IF(M188&lt;&gt;"",IF(_xlfn.RANK.EQ(M188,$M$2:$M$326,0)&lt;=ROUND(COUNTIFS($E$2:$E$326,"&gt;=50",$D$2:$D$326,"&gt;=55")/100*#REF!,0),"",E188),"")</f>
        <v>#REF!</v>
      </c>
      <c r="O188" s="9" t="e">
        <f>IF(N188&lt;&gt;"",IF(_xlfn.RANK.EQ(N188,$N$2:$N$326,0)&lt;=ROUND(COUNTIFS($E$2:$E$326,"&gt;=50",$D$2:$D$326,"&gt;=55")/100*#REF!,0),"",E188),"")</f>
        <v>#REF!</v>
      </c>
      <c r="P188" s="9" t="str" cm="1">
        <f t="array" ref="P188">IF(A148&lt;&gt;"",IF(_xlfn.BITOR(B148&lt;&gt;"GR",B148&lt;&gt;""),IF(AND(H188&gt;=50,B148&gt;=55),_xlfn.RANK.EQ(H188,$H$2:$H$1000,0),_xlfn.IFS(#REF!="FD",999,#REF!="FF",1000)),IF(AND(H188&gt;=50,D188&gt;=55),_xlfn.RANK.EQ(H188,$H$2:$H$326,0),_xlfn.IFS(#REF!="FD",999,#REF!="FF",1000))),"")</f>
        <v/>
      </c>
    </row>
    <row r="189" spans="1:16" x14ac:dyDescent="0.35">
      <c r="A189" s="29"/>
      <c r="B189" s="3"/>
      <c r="C189" s="16" t="e">
        <f>IF(_xlfn.BITOR(#REF!="GR",#REF!=""),0,#REF!)</f>
        <v>#REF!</v>
      </c>
      <c r="D189" s="16" t="e">
        <f>IF(_xlfn.BITOR(#REF!="",#REF!="GR"),0,#REF!)</f>
        <v>#REF!</v>
      </c>
      <c r="E189" s="9" t="e">
        <f t="shared" si="8"/>
        <v>#REF!</v>
      </c>
      <c r="F189" s="9" t="e">
        <f>IF(AND(B149&lt;&gt;"",B149&lt;&gt;"GR"),(C189*0.4)+(B149*0.6),E189)</f>
        <v>#REF!</v>
      </c>
      <c r="G189" s="9" t="e">
        <f t="shared" si="9"/>
        <v>#REF!</v>
      </c>
      <c r="H189" s="9" t="e">
        <f t="shared" si="10"/>
        <v>#REF!</v>
      </c>
      <c r="I189" s="9" t="e">
        <f t="shared" si="11"/>
        <v>#REF!</v>
      </c>
      <c r="J189" s="9" t="e">
        <f>IF(I189&lt;&gt;"",IF(_xlfn.RANK.EQ(I189,$I$2:$I$326,0)&lt;=ROUND(COUNTIFS($E$2:$E$326,"&gt;=50",$D$2:$D$326,"&gt;=55")/100*#REF!,0),"",E189),"")</f>
        <v>#REF!</v>
      </c>
      <c r="K189" s="9" t="e">
        <f>IF(J189&lt;&gt;"",IF(_xlfn.RANK.EQ(J189,$J$2:$J$326,0)&lt;=ROUND(COUNTIFS($E$2:$E$326,"&gt;=50",$D$2:$D$326,"&gt;=55")/100*#REF!,0),"",E189),"")</f>
        <v>#REF!</v>
      </c>
      <c r="L189" s="9" t="e">
        <f>IF(K189&lt;&gt;"",IF(_xlfn.RANK.EQ(K189,$K$2:$K$326,0)&lt;=ROUND(COUNTIFS($E$2:$E$326,"&gt;=50",$D$2:$D$326,"&gt;=55")/100*#REF!,0),"",E189),"")</f>
        <v>#REF!</v>
      </c>
      <c r="M189" s="9" t="e">
        <f>IF(L189&lt;&gt;"",IF(_xlfn.RANK.EQ(L189,$L$2:$L$326,0)&lt;=ROUND(COUNTIFS($E$2:$E$326,"&gt;=50",$D$2:$D$326,"&gt;=55")/100*#REF!,0),"",E189),"")</f>
        <v>#REF!</v>
      </c>
      <c r="N189" s="9" t="e">
        <f>IF(M189&lt;&gt;"",IF(_xlfn.RANK.EQ(M189,$M$2:$M$326,0)&lt;=ROUND(COUNTIFS($E$2:$E$326,"&gt;=50",$D$2:$D$326,"&gt;=55")/100*#REF!,0),"",E189),"")</f>
        <v>#REF!</v>
      </c>
      <c r="O189" s="9" t="e">
        <f>IF(N189&lt;&gt;"",IF(_xlfn.RANK.EQ(N189,$N$2:$N$326,0)&lt;=ROUND(COUNTIFS($E$2:$E$326,"&gt;=50",$D$2:$D$326,"&gt;=55")/100*#REF!,0),"",E189),"")</f>
        <v>#REF!</v>
      </c>
      <c r="P189" s="9" t="str" cm="1">
        <f t="array" ref="P189">IF(A149&lt;&gt;"",IF(_xlfn.BITOR(B149&lt;&gt;"GR",B149&lt;&gt;""),IF(AND(H189&gt;=50,B149&gt;=55),_xlfn.RANK.EQ(H189,$H$2:$H$1000,0),_xlfn.IFS(#REF!="FD",999,#REF!="FF",1000)),IF(AND(H189&gt;=50,D189&gt;=55),_xlfn.RANK.EQ(H189,$H$2:$H$326,0),_xlfn.IFS(#REF!="FD",999,#REF!="FF",1000))),"")</f>
        <v/>
      </c>
    </row>
    <row r="190" spans="1:16" x14ac:dyDescent="0.35">
      <c r="A190" s="29"/>
      <c r="B190" s="3"/>
      <c r="C190" s="16" t="e">
        <f>IF(_xlfn.BITOR(#REF!="GR",#REF!=""),0,#REF!)</f>
        <v>#REF!</v>
      </c>
      <c r="D190" s="16" t="e">
        <f>IF(_xlfn.BITOR(#REF!="",#REF!="GR"),0,#REF!)</f>
        <v>#REF!</v>
      </c>
      <c r="E190" s="9" t="e">
        <f t="shared" si="8"/>
        <v>#REF!</v>
      </c>
      <c r="F190" s="9" t="e">
        <f>IF(AND(B150&lt;&gt;"",B150&lt;&gt;"GR"),(C190*0.4)+(B150*0.6),E190)</f>
        <v>#REF!</v>
      </c>
      <c r="G190" s="9" t="e">
        <f t="shared" si="9"/>
        <v>#REF!</v>
      </c>
      <c r="H190" s="9" t="e">
        <f t="shared" si="10"/>
        <v>#REF!</v>
      </c>
      <c r="I190" s="9" t="e">
        <f t="shared" si="11"/>
        <v>#REF!</v>
      </c>
      <c r="J190" s="9" t="e">
        <f>IF(I190&lt;&gt;"",IF(_xlfn.RANK.EQ(I190,$I$2:$I$326,0)&lt;=ROUND(COUNTIFS($E$2:$E$326,"&gt;=50",$D$2:$D$326,"&gt;=55")/100*#REF!,0),"",E190),"")</f>
        <v>#REF!</v>
      </c>
      <c r="K190" s="9" t="e">
        <f>IF(J190&lt;&gt;"",IF(_xlfn.RANK.EQ(J190,$J$2:$J$326,0)&lt;=ROUND(COUNTIFS($E$2:$E$326,"&gt;=50",$D$2:$D$326,"&gt;=55")/100*#REF!,0),"",E190),"")</f>
        <v>#REF!</v>
      </c>
      <c r="L190" s="9" t="e">
        <f>IF(K190&lt;&gt;"",IF(_xlfn.RANK.EQ(K190,$K$2:$K$326,0)&lt;=ROUND(COUNTIFS($E$2:$E$326,"&gt;=50",$D$2:$D$326,"&gt;=55")/100*#REF!,0),"",E190),"")</f>
        <v>#REF!</v>
      </c>
      <c r="M190" s="9" t="e">
        <f>IF(L190&lt;&gt;"",IF(_xlfn.RANK.EQ(L190,$L$2:$L$326,0)&lt;=ROUND(COUNTIFS($E$2:$E$326,"&gt;=50",$D$2:$D$326,"&gt;=55")/100*#REF!,0),"",E190),"")</f>
        <v>#REF!</v>
      </c>
      <c r="N190" s="9" t="e">
        <f>IF(M190&lt;&gt;"",IF(_xlfn.RANK.EQ(M190,$M$2:$M$326,0)&lt;=ROUND(COUNTIFS($E$2:$E$326,"&gt;=50",$D$2:$D$326,"&gt;=55")/100*#REF!,0),"",E190),"")</f>
        <v>#REF!</v>
      </c>
      <c r="O190" s="9" t="e">
        <f>IF(N190&lt;&gt;"",IF(_xlfn.RANK.EQ(N190,$N$2:$N$326,0)&lt;=ROUND(COUNTIFS($E$2:$E$326,"&gt;=50",$D$2:$D$326,"&gt;=55")/100*#REF!,0),"",E190),"")</f>
        <v>#REF!</v>
      </c>
      <c r="P190" s="9" t="str" cm="1">
        <f t="array" ref="P190">IF(A150&lt;&gt;"",IF(_xlfn.BITOR(B150&lt;&gt;"GR",B150&lt;&gt;""),IF(AND(H190&gt;=50,B150&gt;=55),_xlfn.RANK.EQ(H190,$H$2:$H$1000,0),_xlfn.IFS(#REF!="FD",999,#REF!="FF",1000)),IF(AND(H190&gt;=50,D190&gt;=55),_xlfn.RANK.EQ(H190,$H$2:$H$326,0),_xlfn.IFS(#REF!="FD",999,#REF!="FF",1000))),"")</f>
        <v/>
      </c>
    </row>
    <row r="191" spans="1:16" x14ac:dyDescent="0.35">
      <c r="A191" s="29"/>
      <c r="B191" s="3"/>
      <c r="C191" s="16" t="e">
        <f>IF(_xlfn.BITOR(#REF!="GR",#REF!=""),0,#REF!)</f>
        <v>#REF!</v>
      </c>
      <c r="D191" s="16" t="e">
        <f>IF(_xlfn.BITOR(#REF!="",#REF!="GR"),0,#REF!)</f>
        <v>#REF!</v>
      </c>
      <c r="E191" s="9" t="e">
        <f t="shared" si="8"/>
        <v>#REF!</v>
      </c>
      <c r="F191" s="9" t="e">
        <f>IF(AND(B151&lt;&gt;"",B151&lt;&gt;"GR"),(C191*0.4)+(B151*0.6),E191)</f>
        <v>#REF!</v>
      </c>
      <c r="G191" s="9" t="e">
        <f t="shared" si="9"/>
        <v>#REF!</v>
      </c>
      <c r="H191" s="9" t="e">
        <f t="shared" si="10"/>
        <v>#REF!</v>
      </c>
      <c r="I191" s="9" t="e">
        <f t="shared" si="11"/>
        <v>#REF!</v>
      </c>
      <c r="J191" s="9" t="e">
        <f>IF(I191&lt;&gt;"",IF(_xlfn.RANK.EQ(I191,$I$2:$I$326,0)&lt;=ROUND(COUNTIFS($E$2:$E$326,"&gt;=50",$D$2:$D$326,"&gt;=55")/100*#REF!,0),"",E191),"")</f>
        <v>#REF!</v>
      </c>
      <c r="K191" s="9" t="e">
        <f>IF(J191&lt;&gt;"",IF(_xlfn.RANK.EQ(J191,$J$2:$J$326,0)&lt;=ROUND(COUNTIFS($E$2:$E$326,"&gt;=50",$D$2:$D$326,"&gt;=55")/100*#REF!,0),"",E191),"")</f>
        <v>#REF!</v>
      </c>
      <c r="L191" s="9" t="e">
        <f>IF(K191&lt;&gt;"",IF(_xlfn.RANK.EQ(K191,$K$2:$K$326,0)&lt;=ROUND(COUNTIFS($E$2:$E$326,"&gt;=50",$D$2:$D$326,"&gt;=55")/100*#REF!,0),"",E191),"")</f>
        <v>#REF!</v>
      </c>
      <c r="M191" s="9" t="e">
        <f>IF(L191&lt;&gt;"",IF(_xlfn.RANK.EQ(L191,$L$2:$L$326,0)&lt;=ROUND(COUNTIFS($E$2:$E$326,"&gt;=50",$D$2:$D$326,"&gt;=55")/100*#REF!,0),"",E191),"")</f>
        <v>#REF!</v>
      </c>
      <c r="N191" s="9" t="e">
        <f>IF(M191&lt;&gt;"",IF(_xlfn.RANK.EQ(M191,$M$2:$M$326,0)&lt;=ROUND(COUNTIFS($E$2:$E$326,"&gt;=50",$D$2:$D$326,"&gt;=55")/100*#REF!,0),"",E191),"")</f>
        <v>#REF!</v>
      </c>
      <c r="O191" s="9" t="e">
        <f>IF(N191&lt;&gt;"",IF(_xlfn.RANK.EQ(N191,$N$2:$N$326,0)&lt;=ROUND(COUNTIFS($E$2:$E$326,"&gt;=50",$D$2:$D$326,"&gt;=55")/100*#REF!,0),"",E191),"")</f>
        <v>#REF!</v>
      </c>
      <c r="P191" s="9" t="str" cm="1">
        <f t="array" ref="P191">IF(A151&lt;&gt;"",IF(_xlfn.BITOR(B151&lt;&gt;"GR",B151&lt;&gt;""),IF(AND(H191&gt;=50,B151&gt;=55),_xlfn.RANK.EQ(H191,$H$2:$H$1000,0),_xlfn.IFS(#REF!="FD",999,#REF!="FF",1000)),IF(AND(H191&gt;=50,D191&gt;=55),_xlfn.RANK.EQ(H191,$H$2:$H$326,0),_xlfn.IFS(#REF!="FD",999,#REF!="FF",1000))),"")</f>
        <v/>
      </c>
    </row>
    <row r="192" spans="1:16" x14ac:dyDescent="0.35">
      <c r="A192" s="29"/>
      <c r="B192" s="3"/>
      <c r="C192" s="16" t="e">
        <f>IF(_xlfn.BITOR(#REF!="GR",#REF!=""),0,#REF!)</f>
        <v>#REF!</v>
      </c>
      <c r="D192" s="16" t="e">
        <f>IF(_xlfn.BITOR(#REF!="",#REF!="GR"),0,#REF!)</f>
        <v>#REF!</v>
      </c>
      <c r="E192" s="9" t="e">
        <f t="shared" si="8"/>
        <v>#REF!</v>
      </c>
      <c r="F192" s="9" t="e">
        <f>IF(AND(B152&lt;&gt;"",B152&lt;&gt;"GR"),(C192*0.4)+(B152*0.6),E192)</f>
        <v>#REF!</v>
      </c>
      <c r="G192" s="9" t="e">
        <f t="shared" si="9"/>
        <v>#REF!</v>
      </c>
      <c r="H192" s="9" t="e">
        <f t="shared" si="10"/>
        <v>#REF!</v>
      </c>
      <c r="I192" s="9" t="e">
        <f t="shared" si="11"/>
        <v>#REF!</v>
      </c>
      <c r="J192" s="9" t="e">
        <f>IF(I192&lt;&gt;"",IF(_xlfn.RANK.EQ(I192,$I$2:$I$326,0)&lt;=ROUND(COUNTIFS($E$2:$E$326,"&gt;=50",$D$2:$D$326,"&gt;=55")/100*#REF!,0),"",E192),"")</f>
        <v>#REF!</v>
      </c>
      <c r="K192" s="9" t="e">
        <f>IF(J192&lt;&gt;"",IF(_xlfn.RANK.EQ(J192,$J$2:$J$326,0)&lt;=ROUND(COUNTIFS($E$2:$E$326,"&gt;=50",$D$2:$D$326,"&gt;=55")/100*#REF!,0),"",E192),"")</f>
        <v>#REF!</v>
      </c>
      <c r="L192" s="9" t="e">
        <f>IF(K192&lt;&gt;"",IF(_xlfn.RANK.EQ(K192,$K$2:$K$326,0)&lt;=ROUND(COUNTIFS($E$2:$E$326,"&gt;=50",$D$2:$D$326,"&gt;=55")/100*#REF!,0),"",E192),"")</f>
        <v>#REF!</v>
      </c>
      <c r="M192" s="9" t="e">
        <f>IF(L192&lt;&gt;"",IF(_xlfn.RANK.EQ(L192,$L$2:$L$326,0)&lt;=ROUND(COUNTIFS($E$2:$E$326,"&gt;=50",$D$2:$D$326,"&gt;=55")/100*#REF!,0),"",E192),"")</f>
        <v>#REF!</v>
      </c>
      <c r="N192" s="9" t="e">
        <f>IF(M192&lt;&gt;"",IF(_xlfn.RANK.EQ(M192,$M$2:$M$326,0)&lt;=ROUND(COUNTIFS($E$2:$E$326,"&gt;=50",$D$2:$D$326,"&gt;=55")/100*#REF!,0),"",E192),"")</f>
        <v>#REF!</v>
      </c>
      <c r="O192" s="9" t="e">
        <f>IF(N192&lt;&gt;"",IF(_xlfn.RANK.EQ(N192,$N$2:$N$326,0)&lt;=ROUND(COUNTIFS($E$2:$E$326,"&gt;=50",$D$2:$D$326,"&gt;=55")/100*#REF!,0),"",E192),"")</f>
        <v>#REF!</v>
      </c>
      <c r="P192" s="9" t="str" cm="1">
        <f t="array" ref="P192">IF(A152&lt;&gt;"",IF(_xlfn.BITOR(B152&lt;&gt;"GR",B152&lt;&gt;""),IF(AND(H192&gt;=50,B152&gt;=55),_xlfn.RANK.EQ(H192,$H$2:$H$1000,0),_xlfn.IFS(#REF!="FD",999,#REF!="FF",1000)),IF(AND(H192&gt;=50,D192&gt;=55),_xlfn.RANK.EQ(H192,$H$2:$H$326,0),_xlfn.IFS(#REF!="FD",999,#REF!="FF",1000))),"")</f>
        <v/>
      </c>
    </row>
    <row r="193" spans="1:16" x14ac:dyDescent="0.35">
      <c r="A193" s="29"/>
      <c r="B193" s="3"/>
      <c r="C193" s="16" t="e">
        <f>IF(_xlfn.BITOR(#REF!="GR",#REF!=""),0,#REF!)</f>
        <v>#REF!</v>
      </c>
      <c r="D193" s="16" t="e">
        <f>IF(_xlfn.BITOR(#REF!="",#REF!="GR"),0,#REF!)</f>
        <v>#REF!</v>
      </c>
      <c r="E193" s="9" t="e">
        <f t="shared" si="8"/>
        <v>#REF!</v>
      </c>
      <c r="F193" s="9" t="e">
        <f>IF(AND(B153&lt;&gt;"",B153&lt;&gt;"GR"),(C193*0.4)+(B153*0.6),E193)</f>
        <v>#REF!</v>
      </c>
      <c r="G193" s="9" t="e">
        <f t="shared" si="9"/>
        <v>#REF!</v>
      </c>
      <c r="H193" s="9" t="e">
        <f t="shared" si="10"/>
        <v>#REF!</v>
      </c>
      <c r="I193" s="9" t="e">
        <f t="shared" si="11"/>
        <v>#REF!</v>
      </c>
      <c r="J193" s="9" t="e">
        <f>IF(I193&lt;&gt;"",IF(_xlfn.RANK.EQ(I193,$I$2:$I$326,0)&lt;=ROUND(COUNTIFS($E$2:$E$326,"&gt;=50",$D$2:$D$326,"&gt;=55")/100*#REF!,0),"",E193),"")</f>
        <v>#REF!</v>
      </c>
      <c r="K193" s="9" t="e">
        <f>IF(J193&lt;&gt;"",IF(_xlfn.RANK.EQ(J193,$J$2:$J$326,0)&lt;=ROUND(COUNTIFS($E$2:$E$326,"&gt;=50",$D$2:$D$326,"&gt;=55")/100*#REF!,0),"",E193),"")</f>
        <v>#REF!</v>
      </c>
      <c r="L193" s="9" t="e">
        <f>IF(K193&lt;&gt;"",IF(_xlfn.RANK.EQ(K193,$K$2:$K$326,0)&lt;=ROUND(COUNTIFS($E$2:$E$326,"&gt;=50",$D$2:$D$326,"&gt;=55")/100*#REF!,0),"",E193),"")</f>
        <v>#REF!</v>
      </c>
      <c r="M193" s="9" t="e">
        <f>IF(L193&lt;&gt;"",IF(_xlfn.RANK.EQ(L193,$L$2:$L$326,0)&lt;=ROUND(COUNTIFS($E$2:$E$326,"&gt;=50",$D$2:$D$326,"&gt;=55")/100*#REF!,0),"",E193),"")</f>
        <v>#REF!</v>
      </c>
      <c r="N193" s="9" t="e">
        <f>IF(M193&lt;&gt;"",IF(_xlfn.RANK.EQ(M193,$M$2:$M$326,0)&lt;=ROUND(COUNTIFS($E$2:$E$326,"&gt;=50",$D$2:$D$326,"&gt;=55")/100*#REF!,0),"",E193),"")</f>
        <v>#REF!</v>
      </c>
      <c r="O193" s="9" t="e">
        <f>IF(N193&lt;&gt;"",IF(_xlfn.RANK.EQ(N193,$N$2:$N$326,0)&lt;=ROUND(COUNTIFS($E$2:$E$326,"&gt;=50",$D$2:$D$326,"&gt;=55")/100*#REF!,0),"",E193),"")</f>
        <v>#REF!</v>
      </c>
      <c r="P193" s="9" t="str" cm="1">
        <f t="array" ref="P193">IF(A153&lt;&gt;"",IF(_xlfn.BITOR(B153&lt;&gt;"GR",B153&lt;&gt;""),IF(AND(H193&gt;=50,B153&gt;=55),_xlfn.RANK.EQ(H193,$H$2:$H$1000,0),_xlfn.IFS(#REF!="FD",999,#REF!="FF",1000)),IF(AND(H193&gt;=50,D193&gt;=55),_xlfn.RANK.EQ(H193,$H$2:$H$326,0),_xlfn.IFS(#REF!="FD",999,#REF!="FF",1000))),"")</f>
        <v/>
      </c>
    </row>
    <row r="194" spans="1:16" x14ac:dyDescent="0.35">
      <c r="A194" s="29"/>
      <c r="B194" s="3"/>
      <c r="C194" s="16" t="e">
        <f>IF(_xlfn.BITOR(#REF!="GR",#REF!=""),0,#REF!)</f>
        <v>#REF!</v>
      </c>
      <c r="D194" s="16" t="e">
        <f>IF(_xlfn.BITOR(#REF!="",#REF!="GR"),0,#REF!)</f>
        <v>#REF!</v>
      </c>
      <c r="E194" s="9" t="e">
        <f t="shared" ref="E194:E257" si="12">(C194*0.4)+(D194*0.6)</f>
        <v>#REF!</v>
      </c>
      <c r="F194" s="9" t="e">
        <f>IF(AND(B154&lt;&gt;"",B154&lt;&gt;"GR"),(C194*0.4)+(B154*0.6),E194)</f>
        <v>#REF!</v>
      </c>
      <c r="G194" s="9" t="e">
        <f t="shared" si="9"/>
        <v>#REF!</v>
      </c>
      <c r="H194" s="9" t="e">
        <f t="shared" si="10"/>
        <v>#REF!</v>
      </c>
      <c r="I194" s="9" t="e">
        <f t="shared" si="11"/>
        <v>#REF!</v>
      </c>
      <c r="J194" s="9" t="e">
        <f>IF(I194&lt;&gt;"",IF(_xlfn.RANK.EQ(I194,$I$2:$I$326,0)&lt;=ROUND(COUNTIFS($E$2:$E$326,"&gt;=50",$D$2:$D$326,"&gt;=55")/100*#REF!,0),"",E194),"")</f>
        <v>#REF!</v>
      </c>
      <c r="K194" s="9" t="e">
        <f>IF(J194&lt;&gt;"",IF(_xlfn.RANK.EQ(J194,$J$2:$J$326,0)&lt;=ROUND(COUNTIFS($E$2:$E$326,"&gt;=50",$D$2:$D$326,"&gt;=55")/100*#REF!,0),"",E194),"")</f>
        <v>#REF!</v>
      </c>
      <c r="L194" s="9" t="e">
        <f>IF(K194&lt;&gt;"",IF(_xlfn.RANK.EQ(K194,$K$2:$K$326,0)&lt;=ROUND(COUNTIFS($E$2:$E$326,"&gt;=50",$D$2:$D$326,"&gt;=55")/100*#REF!,0),"",E194),"")</f>
        <v>#REF!</v>
      </c>
      <c r="M194" s="9" t="e">
        <f>IF(L194&lt;&gt;"",IF(_xlfn.RANK.EQ(L194,$L$2:$L$326,0)&lt;=ROUND(COUNTIFS($E$2:$E$326,"&gt;=50",$D$2:$D$326,"&gt;=55")/100*#REF!,0),"",E194),"")</f>
        <v>#REF!</v>
      </c>
      <c r="N194" s="9" t="e">
        <f>IF(M194&lt;&gt;"",IF(_xlfn.RANK.EQ(M194,$M$2:$M$326,0)&lt;=ROUND(COUNTIFS($E$2:$E$326,"&gt;=50",$D$2:$D$326,"&gt;=55")/100*#REF!,0),"",E194),"")</f>
        <v>#REF!</v>
      </c>
      <c r="O194" s="9" t="e">
        <f>IF(N194&lt;&gt;"",IF(_xlfn.RANK.EQ(N194,$N$2:$N$326,0)&lt;=ROUND(COUNTIFS($E$2:$E$326,"&gt;=50",$D$2:$D$326,"&gt;=55")/100*#REF!,0),"",E194),"")</f>
        <v>#REF!</v>
      </c>
      <c r="P194" s="9" t="str" cm="1">
        <f t="array" ref="P194">IF(A154&lt;&gt;"",IF(_xlfn.BITOR(B154&lt;&gt;"GR",B154&lt;&gt;""),IF(AND(H194&gt;=50,B154&gt;=55),_xlfn.RANK.EQ(H194,$H$2:$H$1000,0),_xlfn.IFS(#REF!="FD",999,#REF!="FF",1000)),IF(AND(H194&gt;=50,D194&gt;=55),_xlfn.RANK.EQ(H194,$H$2:$H$326,0),_xlfn.IFS(#REF!="FD",999,#REF!="FF",1000))),"")</f>
        <v/>
      </c>
    </row>
    <row r="195" spans="1:16" x14ac:dyDescent="0.35">
      <c r="A195" s="29"/>
      <c r="B195" s="3"/>
      <c r="C195" s="16" t="e">
        <f>IF(_xlfn.BITOR(#REF!="GR",#REF!=""),0,#REF!)</f>
        <v>#REF!</v>
      </c>
      <c r="D195" s="16" t="e">
        <f>IF(_xlfn.BITOR(#REF!="",#REF!="GR"),0,#REF!)</f>
        <v>#REF!</v>
      </c>
      <c r="E195" s="9" t="e">
        <f t="shared" si="12"/>
        <v>#REF!</v>
      </c>
      <c r="F195" s="9" t="e">
        <f>IF(AND(B155&lt;&gt;"",B155&lt;&gt;"GR"),(C195*0.4)+(B155*0.6),E195)</f>
        <v>#REF!</v>
      </c>
      <c r="G195" s="9" t="e">
        <f t="shared" ref="G195:G258" si="13">ROUND(E195,0)</f>
        <v>#REF!</v>
      </c>
      <c r="H195" s="9" t="e">
        <f t="shared" ref="H195:H258" si="14">ROUND(F195,0)</f>
        <v>#REF!</v>
      </c>
      <c r="I195" s="9" t="e">
        <f t="shared" ref="I195:I258" si="15">IF(AND(E195&gt;=50,D195&gt;=55),E195,"")</f>
        <v>#REF!</v>
      </c>
      <c r="J195" s="9" t="e">
        <f>IF(I195&lt;&gt;"",IF(_xlfn.RANK.EQ(I195,$I$2:$I$326,0)&lt;=ROUND(COUNTIFS($E$2:$E$326,"&gt;=50",$D$2:$D$326,"&gt;=55")/100*#REF!,0),"",E195),"")</f>
        <v>#REF!</v>
      </c>
      <c r="K195" s="9" t="e">
        <f>IF(J195&lt;&gt;"",IF(_xlfn.RANK.EQ(J195,$J$2:$J$326,0)&lt;=ROUND(COUNTIFS($E$2:$E$326,"&gt;=50",$D$2:$D$326,"&gt;=55")/100*#REF!,0),"",E195),"")</f>
        <v>#REF!</v>
      </c>
      <c r="L195" s="9" t="e">
        <f>IF(K195&lt;&gt;"",IF(_xlfn.RANK.EQ(K195,$K$2:$K$326,0)&lt;=ROUND(COUNTIFS($E$2:$E$326,"&gt;=50",$D$2:$D$326,"&gt;=55")/100*#REF!,0),"",E195),"")</f>
        <v>#REF!</v>
      </c>
      <c r="M195" s="9" t="e">
        <f>IF(L195&lt;&gt;"",IF(_xlfn.RANK.EQ(L195,$L$2:$L$326,0)&lt;=ROUND(COUNTIFS($E$2:$E$326,"&gt;=50",$D$2:$D$326,"&gt;=55")/100*#REF!,0),"",E195),"")</f>
        <v>#REF!</v>
      </c>
      <c r="N195" s="9" t="e">
        <f>IF(M195&lt;&gt;"",IF(_xlfn.RANK.EQ(M195,$M$2:$M$326,0)&lt;=ROUND(COUNTIFS($E$2:$E$326,"&gt;=50",$D$2:$D$326,"&gt;=55")/100*#REF!,0),"",E195),"")</f>
        <v>#REF!</v>
      </c>
      <c r="O195" s="9" t="e">
        <f>IF(N195&lt;&gt;"",IF(_xlfn.RANK.EQ(N195,$N$2:$N$326,0)&lt;=ROUND(COUNTIFS($E$2:$E$326,"&gt;=50",$D$2:$D$326,"&gt;=55")/100*#REF!,0),"",E195),"")</f>
        <v>#REF!</v>
      </c>
      <c r="P195" s="9" t="str" cm="1">
        <f t="array" ref="P195">IF(A155&lt;&gt;"",IF(_xlfn.BITOR(B155&lt;&gt;"GR",B155&lt;&gt;""),IF(AND(H195&gt;=50,B155&gt;=55),_xlfn.RANK.EQ(H195,$H$2:$H$1000,0),_xlfn.IFS(#REF!="FD",999,#REF!="FF",1000)),IF(AND(H195&gt;=50,D195&gt;=55),_xlfn.RANK.EQ(H195,$H$2:$H$326,0),_xlfn.IFS(#REF!="FD",999,#REF!="FF",1000))),"")</f>
        <v/>
      </c>
    </row>
    <row r="196" spans="1:16" x14ac:dyDescent="0.35">
      <c r="A196" s="29"/>
      <c r="B196" s="3"/>
      <c r="C196" s="16" t="e">
        <f>IF(_xlfn.BITOR(#REF!="GR",#REF!=""),0,#REF!)</f>
        <v>#REF!</v>
      </c>
      <c r="D196" s="16" t="e">
        <f>IF(_xlfn.BITOR(#REF!="",#REF!="GR"),0,#REF!)</f>
        <v>#REF!</v>
      </c>
      <c r="E196" s="9" t="e">
        <f t="shared" si="12"/>
        <v>#REF!</v>
      </c>
      <c r="F196" s="9" t="e">
        <f>IF(AND(B156&lt;&gt;"",B156&lt;&gt;"GR"),(C196*0.4)+(B156*0.6),E196)</f>
        <v>#REF!</v>
      </c>
      <c r="G196" s="9" t="e">
        <f t="shared" si="13"/>
        <v>#REF!</v>
      </c>
      <c r="H196" s="9" t="e">
        <f t="shared" si="14"/>
        <v>#REF!</v>
      </c>
      <c r="I196" s="9" t="e">
        <f t="shared" si="15"/>
        <v>#REF!</v>
      </c>
      <c r="J196" s="9" t="e">
        <f>IF(I196&lt;&gt;"",IF(_xlfn.RANK.EQ(I196,$I$2:$I$326,0)&lt;=ROUND(COUNTIFS($E$2:$E$326,"&gt;=50",$D$2:$D$326,"&gt;=55")/100*#REF!,0),"",E196),"")</f>
        <v>#REF!</v>
      </c>
      <c r="K196" s="9" t="e">
        <f>IF(J196&lt;&gt;"",IF(_xlfn.RANK.EQ(J196,$J$2:$J$326,0)&lt;=ROUND(COUNTIFS($E$2:$E$326,"&gt;=50",$D$2:$D$326,"&gt;=55")/100*#REF!,0),"",E196),"")</f>
        <v>#REF!</v>
      </c>
      <c r="L196" s="9" t="e">
        <f>IF(K196&lt;&gt;"",IF(_xlfn.RANK.EQ(K196,$K$2:$K$326,0)&lt;=ROUND(COUNTIFS($E$2:$E$326,"&gt;=50",$D$2:$D$326,"&gt;=55")/100*#REF!,0),"",E196),"")</f>
        <v>#REF!</v>
      </c>
      <c r="M196" s="9" t="e">
        <f>IF(L196&lt;&gt;"",IF(_xlfn.RANK.EQ(L196,$L$2:$L$326,0)&lt;=ROUND(COUNTIFS($E$2:$E$326,"&gt;=50",$D$2:$D$326,"&gt;=55")/100*#REF!,0),"",E196),"")</f>
        <v>#REF!</v>
      </c>
      <c r="N196" s="9" t="e">
        <f>IF(M196&lt;&gt;"",IF(_xlfn.RANK.EQ(M196,$M$2:$M$326,0)&lt;=ROUND(COUNTIFS($E$2:$E$326,"&gt;=50",$D$2:$D$326,"&gt;=55")/100*#REF!,0),"",E196),"")</f>
        <v>#REF!</v>
      </c>
      <c r="O196" s="9" t="e">
        <f>IF(N196&lt;&gt;"",IF(_xlfn.RANK.EQ(N196,$N$2:$N$326,0)&lt;=ROUND(COUNTIFS($E$2:$E$326,"&gt;=50",$D$2:$D$326,"&gt;=55")/100*#REF!,0),"",E196),"")</f>
        <v>#REF!</v>
      </c>
      <c r="P196" s="9" t="str" cm="1">
        <f t="array" ref="P196">IF(A156&lt;&gt;"",IF(_xlfn.BITOR(B156&lt;&gt;"GR",B156&lt;&gt;""),IF(AND(H196&gt;=50,B156&gt;=55),_xlfn.RANK.EQ(H196,$H$2:$H$1000,0),_xlfn.IFS(#REF!="FD",999,#REF!="FF",1000)),IF(AND(H196&gt;=50,D196&gt;=55),_xlfn.RANK.EQ(H196,$H$2:$H$326,0),_xlfn.IFS(#REF!="FD",999,#REF!="FF",1000))),"")</f>
        <v/>
      </c>
    </row>
    <row r="197" spans="1:16" x14ac:dyDescent="0.35">
      <c r="A197" s="29"/>
      <c r="B197" s="3"/>
      <c r="C197" s="16" t="e">
        <f>IF(_xlfn.BITOR(#REF!="GR",#REF!=""),0,#REF!)</f>
        <v>#REF!</v>
      </c>
      <c r="D197" s="16" t="e">
        <f>IF(_xlfn.BITOR(#REF!="",#REF!="GR"),0,#REF!)</f>
        <v>#REF!</v>
      </c>
      <c r="E197" s="9" t="e">
        <f t="shared" si="12"/>
        <v>#REF!</v>
      </c>
      <c r="F197" s="9" t="e">
        <f>IF(AND(B157&lt;&gt;"",B157&lt;&gt;"GR"),(C197*0.4)+(B157*0.6),E197)</f>
        <v>#REF!</v>
      </c>
      <c r="G197" s="9" t="e">
        <f t="shared" si="13"/>
        <v>#REF!</v>
      </c>
      <c r="H197" s="9" t="e">
        <f t="shared" si="14"/>
        <v>#REF!</v>
      </c>
      <c r="I197" s="9" t="e">
        <f t="shared" si="15"/>
        <v>#REF!</v>
      </c>
      <c r="J197" s="9" t="e">
        <f>IF(I197&lt;&gt;"",IF(_xlfn.RANK.EQ(I197,$I$2:$I$326,0)&lt;=ROUND(COUNTIFS($E$2:$E$326,"&gt;=50",$D$2:$D$326,"&gt;=55")/100*#REF!,0),"",E197),"")</f>
        <v>#REF!</v>
      </c>
      <c r="K197" s="9" t="e">
        <f>IF(J197&lt;&gt;"",IF(_xlfn.RANK.EQ(J197,$J$2:$J$326,0)&lt;=ROUND(COUNTIFS($E$2:$E$326,"&gt;=50",$D$2:$D$326,"&gt;=55")/100*#REF!,0),"",E197),"")</f>
        <v>#REF!</v>
      </c>
      <c r="L197" s="9" t="e">
        <f>IF(K197&lt;&gt;"",IF(_xlfn.RANK.EQ(K197,$K$2:$K$326,0)&lt;=ROUND(COUNTIFS($E$2:$E$326,"&gt;=50",$D$2:$D$326,"&gt;=55")/100*#REF!,0),"",E197),"")</f>
        <v>#REF!</v>
      </c>
      <c r="M197" s="9" t="e">
        <f>IF(L197&lt;&gt;"",IF(_xlfn.RANK.EQ(L197,$L$2:$L$326,0)&lt;=ROUND(COUNTIFS($E$2:$E$326,"&gt;=50",$D$2:$D$326,"&gt;=55")/100*#REF!,0),"",E197),"")</f>
        <v>#REF!</v>
      </c>
      <c r="N197" s="9" t="e">
        <f>IF(M197&lt;&gt;"",IF(_xlfn.RANK.EQ(M197,$M$2:$M$326,0)&lt;=ROUND(COUNTIFS($E$2:$E$326,"&gt;=50",$D$2:$D$326,"&gt;=55")/100*#REF!,0),"",E197),"")</f>
        <v>#REF!</v>
      </c>
      <c r="O197" s="9" t="e">
        <f>IF(N197&lt;&gt;"",IF(_xlfn.RANK.EQ(N197,$N$2:$N$326,0)&lt;=ROUND(COUNTIFS($E$2:$E$326,"&gt;=50",$D$2:$D$326,"&gt;=55")/100*#REF!,0),"",E197),"")</f>
        <v>#REF!</v>
      </c>
      <c r="P197" s="9" t="str" cm="1">
        <f t="array" ref="P197">IF(A157&lt;&gt;"",IF(_xlfn.BITOR(B157&lt;&gt;"GR",B157&lt;&gt;""),IF(AND(H197&gt;=50,B157&gt;=55),_xlfn.RANK.EQ(H197,$H$2:$H$1000,0),_xlfn.IFS(#REF!="FD",999,#REF!="FF",1000)),IF(AND(H197&gt;=50,D197&gt;=55),_xlfn.RANK.EQ(H197,$H$2:$H$326,0),_xlfn.IFS(#REF!="FD",999,#REF!="FF",1000))),"")</f>
        <v/>
      </c>
    </row>
    <row r="198" spans="1:16" x14ac:dyDescent="0.35">
      <c r="A198" s="29"/>
      <c r="B198" s="3"/>
      <c r="C198" s="16" t="e">
        <f>IF(_xlfn.BITOR(#REF!="GR",#REF!=""),0,#REF!)</f>
        <v>#REF!</v>
      </c>
      <c r="D198" s="16" t="e">
        <f>IF(_xlfn.BITOR(#REF!="",#REF!="GR"),0,#REF!)</f>
        <v>#REF!</v>
      </c>
      <c r="E198" s="9" t="e">
        <f t="shared" si="12"/>
        <v>#REF!</v>
      </c>
      <c r="F198" s="9" t="e">
        <f>IF(AND(B158&lt;&gt;"",B158&lt;&gt;"GR"),(C198*0.4)+(B158*0.6),E198)</f>
        <v>#REF!</v>
      </c>
      <c r="G198" s="9" t="e">
        <f t="shared" si="13"/>
        <v>#REF!</v>
      </c>
      <c r="H198" s="9" t="e">
        <f t="shared" si="14"/>
        <v>#REF!</v>
      </c>
      <c r="I198" s="9" t="e">
        <f t="shared" si="15"/>
        <v>#REF!</v>
      </c>
      <c r="J198" s="9" t="e">
        <f>IF(I198&lt;&gt;"",IF(_xlfn.RANK.EQ(I198,$I$2:$I$326,0)&lt;=ROUND(COUNTIFS($E$2:$E$326,"&gt;=50",$D$2:$D$326,"&gt;=55")/100*#REF!,0),"",E198),"")</f>
        <v>#REF!</v>
      </c>
      <c r="K198" s="9" t="e">
        <f>IF(J198&lt;&gt;"",IF(_xlfn.RANK.EQ(J198,$J$2:$J$326,0)&lt;=ROUND(COUNTIFS($E$2:$E$326,"&gt;=50",$D$2:$D$326,"&gt;=55")/100*#REF!,0),"",E198),"")</f>
        <v>#REF!</v>
      </c>
      <c r="L198" s="9" t="e">
        <f>IF(K198&lt;&gt;"",IF(_xlfn.RANK.EQ(K198,$K$2:$K$326,0)&lt;=ROUND(COUNTIFS($E$2:$E$326,"&gt;=50",$D$2:$D$326,"&gt;=55")/100*#REF!,0),"",E198),"")</f>
        <v>#REF!</v>
      </c>
      <c r="M198" s="9" t="e">
        <f>IF(L198&lt;&gt;"",IF(_xlfn.RANK.EQ(L198,$L$2:$L$326,0)&lt;=ROUND(COUNTIFS($E$2:$E$326,"&gt;=50",$D$2:$D$326,"&gt;=55")/100*#REF!,0),"",E198),"")</f>
        <v>#REF!</v>
      </c>
      <c r="N198" s="9" t="e">
        <f>IF(M198&lt;&gt;"",IF(_xlfn.RANK.EQ(M198,$M$2:$M$326,0)&lt;=ROUND(COUNTIFS($E$2:$E$326,"&gt;=50",$D$2:$D$326,"&gt;=55")/100*#REF!,0),"",E198),"")</f>
        <v>#REF!</v>
      </c>
      <c r="O198" s="9" t="e">
        <f>IF(N198&lt;&gt;"",IF(_xlfn.RANK.EQ(N198,$N$2:$N$326,0)&lt;=ROUND(COUNTIFS($E$2:$E$326,"&gt;=50",$D$2:$D$326,"&gt;=55")/100*#REF!,0),"",E198),"")</f>
        <v>#REF!</v>
      </c>
      <c r="P198" s="9" t="str" cm="1">
        <f t="array" ref="P198">IF(A158&lt;&gt;"",IF(_xlfn.BITOR(B158&lt;&gt;"GR",B158&lt;&gt;""),IF(AND(H198&gt;=50,B158&gt;=55),_xlfn.RANK.EQ(H198,$H$2:$H$1000,0),_xlfn.IFS(#REF!="FD",999,#REF!="FF",1000)),IF(AND(H198&gt;=50,D198&gt;=55),_xlfn.RANK.EQ(H198,$H$2:$H$326,0),_xlfn.IFS(#REF!="FD",999,#REF!="FF",1000))),"")</f>
        <v/>
      </c>
    </row>
    <row r="199" spans="1:16" x14ac:dyDescent="0.35">
      <c r="A199" s="29"/>
      <c r="B199" s="3"/>
      <c r="C199" s="16" t="e">
        <f>IF(_xlfn.BITOR(#REF!="GR",#REF!=""),0,#REF!)</f>
        <v>#REF!</v>
      </c>
      <c r="D199" s="16" t="e">
        <f>IF(_xlfn.BITOR(#REF!="",#REF!="GR"),0,#REF!)</f>
        <v>#REF!</v>
      </c>
      <c r="E199" s="9" t="e">
        <f t="shared" si="12"/>
        <v>#REF!</v>
      </c>
      <c r="F199" s="9" t="e">
        <f>IF(AND(B159&lt;&gt;"",B159&lt;&gt;"GR"),(C199*0.4)+(B159*0.6),E199)</f>
        <v>#REF!</v>
      </c>
      <c r="G199" s="9" t="e">
        <f t="shared" si="13"/>
        <v>#REF!</v>
      </c>
      <c r="H199" s="9" t="e">
        <f t="shared" si="14"/>
        <v>#REF!</v>
      </c>
      <c r="I199" s="9" t="e">
        <f t="shared" si="15"/>
        <v>#REF!</v>
      </c>
      <c r="J199" s="9" t="e">
        <f>IF(I199&lt;&gt;"",IF(_xlfn.RANK.EQ(I199,$I$2:$I$326,0)&lt;=ROUND(COUNTIFS($E$2:$E$326,"&gt;=50",$D$2:$D$326,"&gt;=55")/100*#REF!,0),"",E199),"")</f>
        <v>#REF!</v>
      </c>
      <c r="K199" s="9" t="e">
        <f>IF(J199&lt;&gt;"",IF(_xlfn.RANK.EQ(J199,$J$2:$J$326,0)&lt;=ROUND(COUNTIFS($E$2:$E$326,"&gt;=50",$D$2:$D$326,"&gt;=55")/100*#REF!,0),"",E199),"")</f>
        <v>#REF!</v>
      </c>
      <c r="L199" s="9" t="e">
        <f>IF(K199&lt;&gt;"",IF(_xlfn.RANK.EQ(K199,$K$2:$K$326,0)&lt;=ROUND(COUNTIFS($E$2:$E$326,"&gt;=50",$D$2:$D$326,"&gt;=55")/100*#REF!,0),"",E199),"")</f>
        <v>#REF!</v>
      </c>
      <c r="M199" s="9" t="e">
        <f>IF(L199&lt;&gt;"",IF(_xlfn.RANK.EQ(L199,$L$2:$L$326,0)&lt;=ROUND(COUNTIFS($E$2:$E$326,"&gt;=50",$D$2:$D$326,"&gt;=55")/100*#REF!,0),"",E199),"")</f>
        <v>#REF!</v>
      </c>
      <c r="N199" s="9" t="e">
        <f>IF(M199&lt;&gt;"",IF(_xlfn.RANK.EQ(M199,$M$2:$M$326,0)&lt;=ROUND(COUNTIFS($E$2:$E$326,"&gt;=50",$D$2:$D$326,"&gt;=55")/100*#REF!,0),"",E199),"")</f>
        <v>#REF!</v>
      </c>
      <c r="O199" s="9" t="e">
        <f>IF(N199&lt;&gt;"",IF(_xlfn.RANK.EQ(N199,$N$2:$N$326,0)&lt;=ROUND(COUNTIFS($E$2:$E$326,"&gt;=50",$D$2:$D$326,"&gt;=55")/100*#REF!,0),"",E199),"")</f>
        <v>#REF!</v>
      </c>
      <c r="P199" s="9" t="str" cm="1">
        <f t="array" ref="P199">IF(A159&lt;&gt;"",IF(_xlfn.BITOR(B159&lt;&gt;"GR",B159&lt;&gt;""),IF(AND(H199&gt;=50,B159&gt;=55),_xlfn.RANK.EQ(H199,$H$2:$H$1000,0),_xlfn.IFS(#REF!="FD",999,#REF!="FF",1000)),IF(AND(H199&gt;=50,D199&gt;=55),_xlfn.RANK.EQ(H199,$H$2:$H$326,0),_xlfn.IFS(#REF!="FD",999,#REF!="FF",1000))),"")</f>
        <v/>
      </c>
    </row>
    <row r="200" spans="1:16" x14ac:dyDescent="0.35">
      <c r="A200" s="29"/>
      <c r="B200" s="3"/>
      <c r="C200" s="16" t="e">
        <f>IF(_xlfn.BITOR(#REF!="GR",#REF!=""),0,#REF!)</f>
        <v>#REF!</v>
      </c>
      <c r="D200" s="16" t="e">
        <f>IF(_xlfn.BITOR(#REF!="",#REF!="GR"),0,#REF!)</f>
        <v>#REF!</v>
      </c>
      <c r="E200" s="9" t="e">
        <f t="shared" si="12"/>
        <v>#REF!</v>
      </c>
      <c r="F200" s="9" t="e">
        <f>IF(AND(B160&lt;&gt;"",B160&lt;&gt;"GR"),(C200*0.4)+(B160*0.6),E200)</f>
        <v>#REF!</v>
      </c>
      <c r="G200" s="9" t="e">
        <f t="shared" si="13"/>
        <v>#REF!</v>
      </c>
      <c r="H200" s="9" t="e">
        <f t="shared" si="14"/>
        <v>#REF!</v>
      </c>
      <c r="I200" s="9" t="e">
        <f t="shared" si="15"/>
        <v>#REF!</v>
      </c>
      <c r="J200" s="9" t="e">
        <f>IF(I200&lt;&gt;"",IF(_xlfn.RANK.EQ(I200,$I$2:$I$326,0)&lt;=ROUND(COUNTIFS($E$2:$E$326,"&gt;=50",$D$2:$D$326,"&gt;=55")/100*#REF!,0),"",E200),"")</f>
        <v>#REF!</v>
      </c>
      <c r="K200" s="9" t="e">
        <f>IF(J200&lt;&gt;"",IF(_xlfn.RANK.EQ(J200,$J$2:$J$326,0)&lt;=ROUND(COUNTIFS($E$2:$E$326,"&gt;=50",$D$2:$D$326,"&gt;=55")/100*#REF!,0),"",E200),"")</f>
        <v>#REF!</v>
      </c>
      <c r="L200" s="9" t="e">
        <f>IF(K200&lt;&gt;"",IF(_xlfn.RANK.EQ(K200,$K$2:$K$326,0)&lt;=ROUND(COUNTIFS($E$2:$E$326,"&gt;=50",$D$2:$D$326,"&gt;=55")/100*#REF!,0),"",E200),"")</f>
        <v>#REF!</v>
      </c>
      <c r="M200" s="9" t="e">
        <f>IF(L200&lt;&gt;"",IF(_xlfn.RANK.EQ(L200,$L$2:$L$326,0)&lt;=ROUND(COUNTIFS($E$2:$E$326,"&gt;=50",$D$2:$D$326,"&gt;=55")/100*#REF!,0),"",E200),"")</f>
        <v>#REF!</v>
      </c>
      <c r="N200" s="9" t="e">
        <f>IF(M200&lt;&gt;"",IF(_xlfn.RANK.EQ(M200,$M$2:$M$326,0)&lt;=ROUND(COUNTIFS($E$2:$E$326,"&gt;=50",$D$2:$D$326,"&gt;=55")/100*#REF!,0),"",E200),"")</f>
        <v>#REF!</v>
      </c>
      <c r="O200" s="9" t="e">
        <f>IF(N200&lt;&gt;"",IF(_xlfn.RANK.EQ(N200,$N$2:$N$326,0)&lt;=ROUND(COUNTIFS($E$2:$E$326,"&gt;=50",$D$2:$D$326,"&gt;=55")/100*#REF!,0),"",E200),"")</f>
        <v>#REF!</v>
      </c>
      <c r="P200" s="9" t="str" cm="1">
        <f t="array" ref="P200">IF(A160&lt;&gt;"",IF(_xlfn.BITOR(B160&lt;&gt;"GR",B160&lt;&gt;""),IF(AND(H200&gt;=50,B160&gt;=55),_xlfn.RANK.EQ(H200,$H$2:$H$1000,0),_xlfn.IFS(#REF!="FD",999,#REF!="FF",1000)),IF(AND(H200&gt;=50,D200&gt;=55),_xlfn.RANK.EQ(H200,$H$2:$H$326,0),_xlfn.IFS(#REF!="FD",999,#REF!="FF",1000))),"")</f>
        <v/>
      </c>
    </row>
    <row r="201" spans="1:16" x14ac:dyDescent="0.35">
      <c r="A201" s="29"/>
      <c r="B201" s="3"/>
      <c r="C201" s="16" t="e">
        <f>IF(_xlfn.BITOR(#REF!="GR",#REF!=""),0,#REF!)</f>
        <v>#REF!</v>
      </c>
      <c r="D201" s="16" t="e">
        <f>IF(_xlfn.BITOR(#REF!="",#REF!="GR"),0,#REF!)</f>
        <v>#REF!</v>
      </c>
      <c r="E201" s="9" t="e">
        <f t="shared" si="12"/>
        <v>#REF!</v>
      </c>
      <c r="F201" s="9" t="e">
        <f>IF(AND(B161&lt;&gt;"",B161&lt;&gt;"GR"),(C201*0.4)+(B161*0.6),E201)</f>
        <v>#REF!</v>
      </c>
      <c r="G201" s="9" t="e">
        <f t="shared" si="13"/>
        <v>#REF!</v>
      </c>
      <c r="H201" s="9" t="e">
        <f t="shared" si="14"/>
        <v>#REF!</v>
      </c>
      <c r="I201" s="9" t="e">
        <f t="shared" si="15"/>
        <v>#REF!</v>
      </c>
      <c r="J201" s="9" t="e">
        <f>IF(I201&lt;&gt;"",IF(_xlfn.RANK.EQ(I201,$I$2:$I$326,0)&lt;=ROUND(COUNTIFS($E$2:$E$326,"&gt;=50",$D$2:$D$326,"&gt;=55")/100*#REF!,0),"",E201),"")</f>
        <v>#REF!</v>
      </c>
      <c r="K201" s="9" t="e">
        <f>IF(J201&lt;&gt;"",IF(_xlfn.RANK.EQ(J201,$J$2:$J$326,0)&lt;=ROUND(COUNTIFS($E$2:$E$326,"&gt;=50",$D$2:$D$326,"&gt;=55")/100*#REF!,0),"",E201),"")</f>
        <v>#REF!</v>
      </c>
      <c r="L201" s="9" t="e">
        <f>IF(K201&lt;&gt;"",IF(_xlfn.RANK.EQ(K201,$K$2:$K$326,0)&lt;=ROUND(COUNTIFS($E$2:$E$326,"&gt;=50",$D$2:$D$326,"&gt;=55")/100*#REF!,0),"",E201),"")</f>
        <v>#REF!</v>
      </c>
      <c r="M201" s="9" t="e">
        <f>IF(L201&lt;&gt;"",IF(_xlfn.RANK.EQ(L201,$L$2:$L$326,0)&lt;=ROUND(COUNTIFS($E$2:$E$326,"&gt;=50",$D$2:$D$326,"&gt;=55")/100*#REF!,0),"",E201),"")</f>
        <v>#REF!</v>
      </c>
      <c r="N201" s="9" t="e">
        <f>IF(M201&lt;&gt;"",IF(_xlfn.RANK.EQ(M201,$M$2:$M$326,0)&lt;=ROUND(COUNTIFS($E$2:$E$326,"&gt;=50",$D$2:$D$326,"&gt;=55")/100*#REF!,0),"",E201),"")</f>
        <v>#REF!</v>
      </c>
      <c r="O201" s="9" t="e">
        <f>IF(N201&lt;&gt;"",IF(_xlfn.RANK.EQ(N201,$N$2:$N$326,0)&lt;=ROUND(COUNTIFS($E$2:$E$326,"&gt;=50",$D$2:$D$326,"&gt;=55")/100*#REF!,0),"",E201),"")</f>
        <v>#REF!</v>
      </c>
      <c r="P201" s="9" t="str" cm="1">
        <f t="array" ref="P201">IF(A161&lt;&gt;"",IF(_xlfn.BITOR(B161&lt;&gt;"GR",B161&lt;&gt;""),IF(AND(H201&gt;=50,B161&gt;=55),_xlfn.RANK.EQ(H201,$H$2:$H$1000,0),_xlfn.IFS(#REF!="FD",999,#REF!="FF",1000)),IF(AND(H201&gt;=50,D201&gt;=55),_xlfn.RANK.EQ(H201,$H$2:$H$326,0),_xlfn.IFS(#REF!="FD",999,#REF!="FF",1000))),"")</f>
        <v/>
      </c>
    </row>
    <row r="202" spans="1:16" x14ac:dyDescent="0.35">
      <c r="A202" s="29"/>
      <c r="B202" s="3"/>
      <c r="C202" s="16" t="e">
        <f>IF(_xlfn.BITOR(#REF!="GR",#REF!=""),0,#REF!)</f>
        <v>#REF!</v>
      </c>
      <c r="D202" s="16" t="e">
        <f>IF(_xlfn.BITOR(#REF!="",#REF!="GR"),0,#REF!)</f>
        <v>#REF!</v>
      </c>
      <c r="E202" s="9" t="e">
        <f t="shared" si="12"/>
        <v>#REF!</v>
      </c>
      <c r="F202" s="9" t="e">
        <f>IF(AND(B162&lt;&gt;"",B162&lt;&gt;"GR"),(C202*0.4)+(B162*0.6),E202)</f>
        <v>#REF!</v>
      </c>
      <c r="G202" s="9" t="e">
        <f t="shared" si="13"/>
        <v>#REF!</v>
      </c>
      <c r="H202" s="9" t="e">
        <f t="shared" si="14"/>
        <v>#REF!</v>
      </c>
      <c r="I202" s="9" t="e">
        <f t="shared" si="15"/>
        <v>#REF!</v>
      </c>
      <c r="J202" s="9" t="e">
        <f>IF(I202&lt;&gt;"",IF(_xlfn.RANK.EQ(I202,$I$2:$I$326,0)&lt;=ROUND(COUNTIFS($E$2:$E$326,"&gt;=50",$D$2:$D$326,"&gt;=55")/100*#REF!,0),"",E202),"")</f>
        <v>#REF!</v>
      </c>
      <c r="K202" s="9" t="e">
        <f>IF(J202&lt;&gt;"",IF(_xlfn.RANK.EQ(J202,$J$2:$J$326,0)&lt;=ROUND(COUNTIFS($E$2:$E$326,"&gt;=50",$D$2:$D$326,"&gt;=55")/100*#REF!,0),"",E202),"")</f>
        <v>#REF!</v>
      </c>
      <c r="L202" s="9" t="e">
        <f>IF(K202&lt;&gt;"",IF(_xlfn.RANK.EQ(K202,$K$2:$K$326,0)&lt;=ROUND(COUNTIFS($E$2:$E$326,"&gt;=50",$D$2:$D$326,"&gt;=55")/100*#REF!,0),"",E202),"")</f>
        <v>#REF!</v>
      </c>
      <c r="M202" s="9" t="e">
        <f>IF(L202&lt;&gt;"",IF(_xlfn.RANK.EQ(L202,$L$2:$L$326,0)&lt;=ROUND(COUNTIFS($E$2:$E$326,"&gt;=50",$D$2:$D$326,"&gt;=55")/100*#REF!,0),"",E202),"")</f>
        <v>#REF!</v>
      </c>
      <c r="N202" s="9" t="e">
        <f>IF(M202&lt;&gt;"",IF(_xlfn.RANK.EQ(M202,$M$2:$M$326,0)&lt;=ROUND(COUNTIFS($E$2:$E$326,"&gt;=50",$D$2:$D$326,"&gt;=55")/100*#REF!,0),"",E202),"")</f>
        <v>#REF!</v>
      </c>
      <c r="O202" s="9" t="e">
        <f>IF(N202&lt;&gt;"",IF(_xlfn.RANK.EQ(N202,$N$2:$N$326,0)&lt;=ROUND(COUNTIFS($E$2:$E$326,"&gt;=50",$D$2:$D$326,"&gt;=55")/100*#REF!,0),"",E202),"")</f>
        <v>#REF!</v>
      </c>
      <c r="P202" s="9" t="str" cm="1">
        <f t="array" ref="P202">IF(A162&lt;&gt;"",IF(_xlfn.BITOR(B162&lt;&gt;"GR",B162&lt;&gt;""),IF(AND(H202&gt;=50,B162&gt;=55),_xlfn.RANK.EQ(H202,$H$2:$H$1000,0),_xlfn.IFS(#REF!="FD",999,#REF!="FF",1000)),IF(AND(H202&gt;=50,D202&gt;=55),_xlfn.RANK.EQ(H202,$H$2:$H$326,0),_xlfn.IFS(#REF!="FD",999,#REF!="FF",1000))),"")</f>
        <v/>
      </c>
    </row>
    <row r="203" spans="1:16" x14ac:dyDescent="0.35">
      <c r="A203" s="29"/>
      <c r="B203" s="3"/>
      <c r="C203" s="16" t="e">
        <f>IF(_xlfn.BITOR(#REF!="GR",#REF!=""),0,#REF!)</f>
        <v>#REF!</v>
      </c>
      <c r="D203" s="16" t="e">
        <f>IF(_xlfn.BITOR(#REF!="",#REF!="GR"),0,#REF!)</f>
        <v>#REF!</v>
      </c>
      <c r="E203" s="9" t="e">
        <f t="shared" si="12"/>
        <v>#REF!</v>
      </c>
      <c r="F203" s="9" t="e">
        <f>IF(AND(B163&lt;&gt;"",B163&lt;&gt;"GR"),(C203*0.4)+(B163*0.6),E203)</f>
        <v>#REF!</v>
      </c>
      <c r="G203" s="9" t="e">
        <f t="shared" si="13"/>
        <v>#REF!</v>
      </c>
      <c r="H203" s="9" t="e">
        <f t="shared" si="14"/>
        <v>#REF!</v>
      </c>
      <c r="I203" s="9" t="e">
        <f t="shared" si="15"/>
        <v>#REF!</v>
      </c>
      <c r="J203" s="9" t="e">
        <f>IF(I203&lt;&gt;"",IF(_xlfn.RANK.EQ(I203,$I$2:$I$326,0)&lt;=ROUND(COUNTIFS($E$2:$E$326,"&gt;=50",$D$2:$D$326,"&gt;=55")/100*#REF!,0),"",E203),"")</f>
        <v>#REF!</v>
      </c>
      <c r="K203" s="9" t="e">
        <f>IF(J203&lt;&gt;"",IF(_xlfn.RANK.EQ(J203,$J$2:$J$326,0)&lt;=ROUND(COUNTIFS($E$2:$E$326,"&gt;=50",$D$2:$D$326,"&gt;=55")/100*#REF!,0),"",E203),"")</f>
        <v>#REF!</v>
      </c>
      <c r="L203" s="9" t="e">
        <f>IF(K203&lt;&gt;"",IF(_xlfn.RANK.EQ(K203,$K$2:$K$326,0)&lt;=ROUND(COUNTIFS($E$2:$E$326,"&gt;=50",$D$2:$D$326,"&gt;=55")/100*#REF!,0),"",E203),"")</f>
        <v>#REF!</v>
      </c>
      <c r="M203" s="9" t="e">
        <f>IF(L203&lt;&gt;"",IF(_xlfn.RANK.EQ(L203,$L$2:$L$326,0)&lt;=ROUND(COUNTIFS($E$2:$E$326,"&gt;=50",$D$2:$D$326,"&gt;=55")/100*#REF!,0),"",E203),"")</f>
        <v>#REF!</v>
      </c>
      <c r="N203" s="9" t="e">
        <f>IF(M203&lt;&gt;"",IF(_xlfn.RANK.EQ(M203,$M$2:$M$326,0)&lt;=ROUND(COUNTIFS($E$2:$E$326,"&gt;=50",$D$2:$D$326,"&gt;=55")/100*#REF!,0),"",E203),"")</f>
        <v>#REF!</v>
      </c>
      <c r="O203" s="9" t="e">
        <f>IF(N203&lt;&gt;"",IF(_xlfn.RANK.EQ(N203,$N$2:$N$326,0)&lt;=ROUND(COUNTIFS($E$2:$E$326,"&gt;=50",$D$2:$D$326,"&gt;=55")/100*#REF!,0),"",E203),"")</f>
        <v>#REF!</v>
      </c>
      <c r="P203" s="9" t="str" cm="1">
        <f t="array" ref="P203">IF(A163&lt;&gt;"",IF(_xlfn.BITOR(B163&lt;&gt;"GR",B163&lt;&gt;""),IF(AND(H203&gt;=50,B163&gt;=55),_xlfn.RANK.EQ(H203,$H$2:$H$1000,0),_xlfn.IFS(#REF!="FD",999,#REF!="FF",1000)),IF(AND(H203&gt;=50,D203&gt;=55),_xlfn.RANK.EQ(H203,$H$2:$H$326,0),_xlfn.IFS(#REF!="FD",999,#REF!="FF",1000))),"")</f>
        <v/>
      </c>
    </row>
    <row r="204" spans="1:16" x14ac:dyDescent="0.35">
      <c r="A204" s="29"/>
      <c r="B204" s="3"/>
      <c r="C204" s="16" t="e">
        <f>IF(_xlfn.BITOR(#REF!="GR",#REF!=""),0,#REF!)</f>
        <v>#REF!</v>
      </c>
      <c r="D204" s="16" t="e">
        <f>IF(_xlfn.BITOR(#REF!="",#REF!="GR"),0,#REF!)</f>
        <v>#REF!</v>
      </c>
      <c r="E204" s="9" t="e">
        <f t="shared" si="12"/>
        <v>#REF!</v>
      </c>
      <c r="F204" s="9" t="e">
        <f>IF(AND(B164&lt;&gt;"",B164&lt;&gt;"GR"),(C204*0.4)+(B164*0.6),E204)</f>
        <v>#REF!</v>
      </c>
      <c r="G204" s="9" t="e">
        <f t="shared" si="13"/>
        <v>#REF!</v>
      </c>
      <c r="H204" s="9" t="e">
        <f t="shared" si="14"/>
        <v>#REF!</v>
      </c>
      <c r="I204" s="9" t="e">
        <f t="shared" si="15"/>
        <v>#REF!</v>
      </c>
      <c r="J204" s="9" t="e">
        <f>IF(I204&lt;&gt;"",IF(_xlfn.RANK.EQ(I204,$I$2:$I$326,0)&lt;=ROUND(COUNTIFS($E$2:$E$326,"&gt;=50",$D$2:$D$326,"&gt;=55")/100*#REF!,0),"",E204),"")</f>
        <v>#REF!</v>
      </c>
      <c r="K204" s="9" t="e">
        <f>IF(J204&lt;&gt;"",IF(_xlfn.RANK.EQ(J204,$J$2:$J$326,0)&lt;=ROUND(COUNTIFS($E$2:$E$326,"&gt;=50",$D$2:$D$326,"&gt;=55")/100*#REF!,0),"",E204),"")</f>
        <v>#REF!</v>
      </c>
      <c r="L204" s="9" t="e">
        <f>IF(K204&lt;&gt;"",IF(_xlfn.RANK.EQ(K204,$K$2:$K$326,0)&lt;=ROUND(COUNTIFS($E$2:$E$326,"&gt;=50",$D$2:$D$326,"&gt;=55")/100*#REF!,0),"",E204),"")</f>
        <v>#REF!</v>
      </c>
      <c r="M204" s="9" t="e">
        <f>IF(L204&lt;&gt;"",IF(_xlfn.RANK.EQ(L204,$L$2:$L$326,0)&lt;=ROUND(COUNTIFS($E$2:$E$326,"&gt;=50",$D$2:$D$326,"&gt;=55")/100*#REF!,0),"",E204),"")</f>
        <v>#REF!</v>
      </c>
      <c r="N204" s="9" t="e">
        <f>IF(M204&lt;&gt;"",IF(_xlfn.RANK.EQ(M204,$M$2:$M$326,0)&lt;=ROUND(COUNTIFS($E$2:$E$326,"&gt;=50",$D$2:$D$326,"&gt;=55")/100*#REF!,0),"",E204),"")</f>
        <v>#REF!</v>
      </c>
      <c r="O204" s="9" t="e">
        <f>IF(N204&lt;&gt;"",IF(_xlfn.RANK.EQ(N204,$N$2:$N$326,0)&lt;=ROUND(COUNTIFS($E$2:$E$326,"&gt;=50",$D$2:$D$326,"&gt;=55")/100*#REF!,0),"",E204),"")</f>
        <v>#REF!</v>
      </c>
      <c r="P204" s="9" t="str" cm="1">
        <f t="array" ref="P204">IF(A164&lt;&gt;"",IF(_xlfn.BITOR(B164&lt;&gt;"GR",B164&lt;&gt;""),IF(AND(H204&gt;=50,B164&gt;=55),_xlfn.RANK.EQ(H204,$H$2:$H$1000,0),_xlfn.IFS(#REF!="FD",999,#REF!="FF",1000)),IF(AND(H204&gt;=50,D204&gt;=55),_xlfn.RANK.EQ(H204,$H$2:$H$326,0),_xlfn.IFS(#REF!="FD",999,#REF!="FF",1000))),"")</f>
        <v/>
      </c>
    </row>
    <row r="205" spans="1:16" x14ac:dyDescent="0.35">
      <c r="A205" s="29"/>
      <c r="B205" s="3"/>
      <c r="C205" s="16" t="e">
        <f>IF(_xlfn.BITOR(#REF!="GR",#REF!=""),0,#REF!)</f>
        <v>#REF!</v>
      </c>
      <c r="D205" s="16" t="e">
        <f>IF(_xlfn.BITOR(#REF!="",#REF!="GR"),0,#REF!)</f>
        <v>#REF!</v>
      </c>
      <c r="E205" s="9" t="e">
        <f t="shared" si="12"/>
        <v>#REF!</v>
      </c>
      <c r="F205" s="9" t="e">
        <f>IF(AND(B165&lt;&gt;"",B165&lt;&gt;"GR"),(C205*0.4)+(B165*0.6),E205)</f>
        <v>#REF!</v>
      </c>
      <c r="G205" s="9" t="e">
        <f t="shared" si="13"/>
        <v>#REF!</v>
      </c>
      <c r="H205" s="9" t="e">
        <f t="shared" si="14"/>
        <v>#REF!</v>
      </c>
      <c r="I205" s="9" t="e">
        <f t="shared" si="15"/>
        <v>#REF!</v>
      </c>
      <c r="J205" s="9" t="e">
        <f>IF(I205&lt;&gt;"",IF(_xlfn.RANK.EQ(I205,$I$2:$I$326,0)&lt;=ROUND(COUNTIFS($E$2:$E$326,"&gt;=50",$D$2:$D$326,"&gt;=55")/100*#REF!,0),"",E205),"")</f>
        <v>#REF!</v>
      </c>
      <c r="K205" s="9" t="e">
        <f>IF(J205&lt;&gt;"",IF(_xlfn.RANK.EQ(J205,$J$2:$J$326,0)&lt;=ROUND(COUNTIFS($E$2:$E$326,"&gt;=50",$D$2:$D$326,"&gt;=55")/100*#REF!,0),"",E205),"")</f>
        <v>#REF!</v>
      </c>
      <c r="L205" s="9" t="e">
        <f>IF(K205&lt;&gt;"",IF(_xlfn.RANK.EQ(K205,$K$2:$K$326,0)&lt;=ROUND(COUNTIFS($E$2:$E$326,"&gt;=50",$D$2:$D$326,"&gt;=55")/100*#REF!,0),"",E205),"")</f>
        <v>#REF!</v>
      </c>
      <c r="M205" s="9" t="e">
        <f>IF(L205&lt;&gt;"",IF(_xlfn.RANK.EQ(L205,$L$2:$L$326,0)&lt;=ROUND(COUNTIFS($E$2:$E$326,"&gt;=50",$D$2:$D$326,"&gt;=55")/100*#REF!,0),"",E205),"")</f>
        <v>#REF!</v>
      </c>
      <c r="N205" s="9" t="e">
        <f>IF(M205&lt;&gt;"",IF(_xlfn.RANK.EQ(M205,$M$2:$M$326,0)&lt;=ROUND(COUNTIFS($E$2:$E$326,"&gt;=50",$D$2:$D$326,"&gt;=55")/100*#REF!,0),"",E205),"")</f>
        <v>#REF!</v>
      </c>
      <c r="O205" s="9" t="e">
        <f>IF(N205&lt;&gt;"",IF(_xlfn.RANK.EQ(N205,$N$2:$N$326,0)&lt;=ROUND(COUNTIFS($E$2:$E$326,"&gt;=50",$D$2:$D$326,"&gt;=55")/100*#REF!,0),"",E205),"")</f>
        <v>#REF!</v>
      </c>
      <c r="P205" s="9" t="str" cm="1">
        <f t="array" ref="P205">IF(A165&lt;&gt;"",IF(_xlfn.BITOR(B165&lt;&gt;"GR",B165&lt;&gt;""),IF(AND(H205&gt;=50,B165&gt;=55),_xlfn.RANK.EQ(H205,$H$2:$H$1000,0),_xlfn.IFS(#REF!="FD",999,#REF!="FF",1000)),IF(AND(H205&gt;=50,D205&gt;=55),_xlfn.RANK.EQ(H205,$H$2:$H$326,0),_xlfn.IFS(#REF!="FD",999,#REF!="FF",1000))),"")</f>
        <v/>
      </c>
    </row>
    <row r="206" spans="1:16" x14ac:dyDescent="0.35">
      <c r="A206" s="29"/>
      <c r="B206" s="3"/>
      <c r="C206" s="16" t="e">
        <f>IF(_xlfn.BITOR(#REF!="GR",#REF!=""),0,#REF!)</f>
        <v>#REF!</v>
      </c>
      <c r="D206" s="16" t="e">
        <f>IF(_xlfn.BITOR(#REF!="",#REF!="GR"),0,#REF!)</f>
        <v>#REF!</v>
      </c>
      <c r="E206" s="9" t="e">
        <f t="shared" si="12"/>
        <v>#REF!</v>
      </c>
      <c r="F206" s="9" t="e">
        <f>IF(AND(B166&lt;&gt;"",B166&lt;&gt;"GR"),(C206*0.4)+(B166*0.6),E206)</f>
        <v>#REF!</v>
      </c>
      <c r="G206" s="9" t="e">
        <f t="shared" si="13"/>
        <v>#REF!</v>
      </c>
      <c r="H206" s="9" t="e">
        <f t="shared" si="14"/>
        <v>#REF!</v>
      </c>
      <c r="I206" s="9" t="e">
        <f t="shared" si="15"/>
        <v>#REF!</v>
      </c>
      <c r="J206" s="9" t="e">
        <f>IF(I206&lt;&gt;"",IF(_xlfn.RANK.EQ(I206,$I$2:$I$326,0)&lt;=ROUND(COUNTIFS($E$2:$E$326,"&gt;=50",$D$2:$D$326,"&gt;=55")/100*#REF!,0),"",E206),"")</f>
        <v>#REF!</v>
      </c>
      <c r="K206" s="9" t="e">
        <f>IF(J206&lt;&gt;"",IF(_xlfn.RANK.EQ(J206,$J$2:$J$326,0)&lt;=ROUND(COUNTIFS($E$2:$E$326,"&gt;=50",$D$2:$D$326,"&gt;=55")/100*#REF!,0),"",E206),"")</f>
        <v>#REF!</v>
      </c>
      <c r="L206" s="9" t="e">
        <f>IF(K206&lt;&gt;"",IF(_xlfn.RANK.EQ(K206,$K$2:$K$326,0)&lt;=ROUND(COUNTIFS($E$2:$E$326,"&gt;=50",$D$2:$D$326,"&gt;=55")/100*#REF!,0),"",E206),"")</f>
        <v>#REF!</v>
      </c>
      <c r="M206" s="9" t="e">
        <f>IF(L206&lt;&gt;"",IF(_xlfn.RANK.EQ(L206,$L$2:$L$326,0)&lt;=ROUND(COUNTIFS($E$2:$E$326,"&gt;=50",$D$2:$D$326,"&gt;=55")/100*#REF!,0),"",E206),"")</f>
        <v>#REF!</v>
      </c>
      <c r="N206" s="9" t="e">
        <f>IF(M206&lt;&gt;"",IF(_xlfn.RANK.EQ(M206,$M$2:$M$326,0)&lt;=ROUND(COUNTIFS($E$2:$E$326,"&gt;=50",$D$2:$D$326,"&gt;=55")/100*#REF!,0),"",E206),"")</f>
        <v>#REF!</v>
      </c>
      <c r="O206" s="9" t="e">
        <f>IF(N206&lt;&gt;"",IF(_xlfn.RANK.EQ(N206,$N$2:$N$326,0)&lt;=ROUND(COUNTIFS($E$2:$E$326,"&gt;=50",$D$2:$D$326,"&gt;=55")/100*#REF!,0),"",E206),"")</f>
        <v>#REF!</v>
      </c>
      <c r="P206" s="9" t="str" cm="1">
        <f t="array" ref="P206">IF(A166&lt;&gt;"",IF(_xlfn.BITOR(B166&lt;&gt;"GR",B166&lt;&gt;""),IF(AND(H206&gt;=50,B166&gt;=55),_xlfn.RANK.EQ(H206,$H$2:$H$1000,0),_xlfn.IFS(#REF!="FD",999,#REF!="FF",1000)),IF(AND(H206&gt;=50,D206&gt;=55),_xlfn.RANK.EQ(H206,$H$2:$H$326,0),_xlfn.IFS(#REF!="FD",999,#REF!="FF",1000))),"")</f>
        <v/>
      </c>
    </row>
    <row r="207" spans="1:16" x14ac:dyDescent="0.35">
      <c r="A207" s="29"/>
      <c r="B207" s="3"/>
      <c r="C207" s="16" t="e">
        <f>IF(_xlfn.BITOR(#REF!="GR",#REF!=""),0,#REF!)</f>
        <v>#REF!</v>
      </c>
      <c r="D207" s="16" t="e">
        <f>IF(_xlfn.BITOR(#REF!="",#REF!="GR"),0,#REF!)</f>
        <v>#REF!</v>
      </c>
      <c r="E207" s="9" t="e">
        <f t="shared" si="12"/>
        <v>#REF!</v>
      </c>
      <c r="F207" s="9" t="e">
        <f>IF(AND(B167&lt;&gt;"",B167&lt;&gt;"GR"),(C207*0.4)+(B167*0.6),E207)</f>
        <v>#REF!</v>
      </c>
      <c r="G207" s="9" t="e">
        <f t="shared" si="13"/>
        <v>#REF!</v>
      </c>
      <c r="H207" s="9" t="e">
        <f t="shared" si="14"/>
        <v>#REF!</v>
      </c>
      <c r="I207" s="9" t="e">
        <f t="shared" si="15"/>
        <v>#REF!</v>
      </c>
      <c r="J207" s="9" t="e">
        <f>IF(I207&lt;&gt;"",IF(_xlfn.RANK.EQ(I207,$I$2:$I$326,0)&lt;=ROUND(COUNTIFS($E$2:$E$326,"&gt;=50",$D$2:$D$326,"&gt;=55")/100*#REF!,0),"",E207),"")</f>
        <v>#REF!</v>
      </c>
      <c r="K207" s="9" t="e">
        <f>IF(J207&lt;&gt;"",IF(_xlfn.RANK.EQ(J207,$J$2:$J$326,0)&lt;=ROUND(COUNTIFS($E$2:$E$326,"&gt;=50",$D$2:$D$326,"&gt;=55")/100*#REF!,0),"",E207),"")</f>
        <v>#REF!</v>
      </c>
      <c r="L207" s="9" t="e">
        <f>IF(K207&lt;&gt;"",IF(_xlfn.RANK.EQ(K207,$K$2:$K$326,0)&lt;=ROUND(COUNTIFS($E$2:$E$326,"&gt;=50",$D$2:$D$326,"&gt;=55")/100*#REF!,0),"",E207),"")</f>
        <v>#REF!</v>
      </c>
      <c r="M207" s="9" t="e">
        <f>IF(L207&lt;&gt;"",IF(_xlfn.RANK.EQ(L207,$L$2:$L$326,0)&lt;=ROUND(COUNTIFS($E$2:$E$326,"&gt;=50",$D$2:$D$326,"&gt;=55")/100*#REF!,0),"",E207),"")</f>
        <v>#REF!</v>
      </c>
      <c r="N207" s="9" t="e">
        <f>IF(M207&lt;&gt;"",IF(_xlfn.RANK.EQ(M207,$M$2:$M$326,0)&lt;=ROUND(COUNTIFS($E$2:$E$326,"&gt;=50",$D$2:$D$326,"&gt;=55")/100*#REF!,0),"",E207),"")</f>
        <v>#REF!</v>
      </c>
      <c r="O207" s="9" t="e">
        <f>IF(N207&lt;&gt;"",IF(_xlfn.RANK.EQ(N207,$N$2:$N$326,0)&lt;=ROUND(COUNTIFS($E$2:$E$326,"&gt;=50",$D$2:$D$326,"&gt;=55")/100*#REF!,0),"",E207),"")</f>
        <v>#REF!</v>
      </c>
      <c r="P207" s="9" t="str" cm="1">
        <f t="array" ref="P207">IF(A167&lt;&gt;"",IF(_xlfn.BITOR(B167&lt;&gt;"GR",B167&lt;&gt;""),IF(AND(H207&gt;=50,B167&gt;=55),_xlfn.RANK.EQ(H207,$H$2:$H$1000,0),_xlfn.IFS(#REF!="FD",999,#REF!="FF",1000)),IF(AND(H207&gt;=50,D207&gt;=55),_xlfn.RANK.EQ(H207,$H$2:$H$326,0),_xlfn.IFS(#REF!="FD",999,#REF!="FF",1000))),"")</f>
        <v/>
      </c>
    </row>
    <row r="208" spans="1:16" x14ac:dyDescent="0.35">
      <c r="A208" s="29"/>
      <c r="B208" s="3"/>
      <c r="C208" s="16" t="e">
        <f>IF(_xlfn.BITOR(#REF!="GR",#REF!=""),0,#REF!)</f>
        <v>#REF!</v>
      </c>
      <c r="D208" s="16" t="e">
        <f>IF(_xlfn.BITOR(#REF!="",#REF!="GR"),0,#REF!)</f>
        <v>#REF!</v>
      </c>
      <c r="E208" s="9" t="e">
        <f t="shared" si="12"/>
        <v>#REF!</v>
      </c>
      <c r="F208" s="9" t="e">
        <f>IF(AND(B168&lt;&gt;"",B168&lt;&gt;"GR"),(C208*0.4)+(B168*0.6),E208)</f>
        <v>#REF!</v>
      </c>
      <c r="G208" s="9" t="e">
        <f t="shared" si="13"/>
        <v>#REF!</v>
      </c>
      <c r="H208" s="9" t="e">
        <f t="shared" si="14"/>
        <v>#REF!</v>
      </c>
      <c r="I208" s="9" t="e">
        <f t="shared" si="15"/>
        <v>#REF!</v>
      </c>
      <c r="J208" s="9" t="e">
        <f>IF(I208&lt;&gt;"",IF(_xlfn.RANK.EQ(I208,$I$2:$I$326,0)&lt;=ROUND(COUNTIFS($E$2:$E$326,"&gt;=50",$D$2:$D$326,"&gt;=55")/100*#REF!,0),"",E208),"")</f>
        <v>#REF!</v>
      </c>
      <c r="K208" s="9" t="e">
        <f>IF(J208&lt;&gt;"",IF(_xlfn.RANK.EQ(J208,$J$2:$J$326,0)&lt;=ROUND(COUNTIFS($E$2:$E$326,"&gt;=50",$D$2:$D$326,"&gt;=55")/100*#REF!,0),"",E208),"")</f>
        <v>#REF!</v>
      </c>
      <c r="L208" s="9" t="e">
        <f>IF(K208&lt;&gt;"",IF(_xlfn.RANK.EQ(K208,$K$2:$K$326,0)&lt;=ROUND(COUNTIFS($E$2:$E$326,"&gt;=50",$D$2:$D$326,"&gt;=55")/100*#REF!,0),"",E208),"")</f>
        <v>#REF!</v>
      </c>
      <c r="M208" s="9" t="e">
        <f>IF(L208&lt;&gt;"",IF(_xlfn.RANK.EQ(L208,$L$2:$L$326,0)&lt;=ROUND(COUNTIFS($E$2:$E$326,"&gt;=50",$D$2:$D$326,"&gt;=55")/100*#REF!,0),"",E208),"")</f>
        <v>#REF!</v>
      </c>
      <c r="N208" s="9" t="e">
        <f>IF(M208&lt;&gt;"",IF(_xlfn.RANK.EQ(M208,$M$2:$M$326,0)&lt;=ROUND(COUNTIFS($E$2:$E$326,"&gt;=50",$D$2:$D$326,"&gt;=55")/100*#REF!,0),"",E208),"")</f>
        <v>#REF!</v>
      </c>
      <c r="O208" s="9" t="e">
        <f>IF(N208&lt;&gt;"",IF(_xlfn.RANK.EQ(N208,$N$2:$N$326,0)&lt;=ROUND(COUNTIFS($E$2:$E$326,"&gt;=50",$D$2:$D$326,"&gt;=55")/100*#REF!,0),"",E208),"")</f>
        <v>#REF!</v>
      </c>
      <c r="P208" s="9" t="str" cm="1">
        <f t="array" ref="P208">IF(A168&lt;&gt;"",IF(_xlfn.BITOR(B168&lt;&gt;"GR",B168&lt;&gt;""),IF(AND(H208&gt;=50,B168&gt;=55),_xlfn.RANK.EQ(H208,$H$2:$H$1000,0),_xlfn.IFS(#REF!="FD",999,#REF!="FF",1000)),IF(AND(H208&gt;=50,D208&gt;=55),_xlfn.RANK.EQ(H208,$H$2:$H$326,0),_xlfn.IFS(#REF!="FD",999,#REF!="FF",1000))),"")</f>
        <v/>
      </c>
    </row>
    <row r="209" spans="1:16" x14ac:dyDescent="0.35">
      <c r="A209" s="29"/>
      <c r="B209" s="3"/>
      <c r="C209" s="16" t="e">
        <f>IF(_xlfn.BITOR(#REF!="GR",#REF!=""),0,#REF!)</f>
        <v>#REF!</v>
      </c>
      <c r="D209" s="16" t="e">
        <f>IF(_xlfn.BITOR(#REF!="",#REF!="GR"),0,#REF!)</f>
        <v>#REF!</v>
      </c>
      <c r="E209" s="9" t="e">
        <f t="shared" si="12"/>
        <v>#REF!</v>
      </c>
      <c r="F209" s="9" t="e">
        <f>IF(AND(B169&lt;&gt;"",B169&lt;&gt;"GR"),(C209*0.4)+(B169*0.6),E209)</f>
        <v>#REF!</v>
      </c>
      <c r="G209" s="9" t="e">
        <f t="shared" si="13"/>
        <v>#REF!</v>
      </c>
      <c r="H209" s="9" t="e">
        <f t="shared" si="14"/>
        <v>#REF!</v>
      </c>
      <c r="I209" s="9" t="e">
        <f t="shared" si="15"/>
        <v>#REF!</v>
      </c>
      <c r="J209" s="9" t="e">
        <f>IF(I209&lt;&gt;"",IF(_xlfn.RANK.EQ(I209,$I$2:$I$326,0)&lt;=ROUND(COUNTIFS($E$2:$E$326,"&gt;=50",$D$2:$D$326,"&gt;=55")/100*#REF!,0),"",E209),"")</f>
        <v>#REF!</v>
      </c>
      <c r="K209" s="9" t="e">
        <f>IF(J209&lt;&gt;"",IF(_xlfn.RANK.EQ(J209,$J$2:$J$326,0)&lt;=ROUND(COUNTIFS($E$2:$E$326,"&gt;=50",$D$2:$D$326,"&gt;=55")/100*#REF!,0),"",E209),"")</f>
        <v>#REF!</v>
      </c>
      <c r="L209" s="9" t="e">
        <f>IF(K209&lt;&gt;"",IF(_xlfn.RANK.EQ(K209,$K$2:$K$326,0)&lt;=ROUND(COUNTIFS($E$2:$E$326,"&gt;=50",$D$2:$D$326,"&gt;=55")/100*#REF!,0),"",E209),"")</f>
        <v>#REF!</v>
      </c>
      <c r="M209" s="9" t="e">
        <f>IF(L209&lt;&gt;"",IF(_xlfn.RANK.EQ(L209,$L$2:$L$326,0)&lt;=ROUND(COUNTIFS($E$2:$E$326,"&gt;=50",$D$2:$D$326,"&gt;=55")/100*#REF!,0),"",E209),"")</f>
        <v>#REF!</v>
      </c>
      <c r="N209" s="9" t="e">
        <f>IF(M209&lt;&gt;"",IF(_xlfn.RANK.EQ(M209,$M$2:$M$326,0)&lt;=ROUND(COUNTIFS($E$2:$E$326,"&gt;=50",$D$2:$D$326,"&gt;=55")/100*#REF!,0),"",E209),"")</f>
        <v>#REF!</v>
      </c>
      <c r="O209" s="9" t="e">
        <f>IF(N209&lt;&gt;"",IF(_xlfn.RANK.EQ(N209,$N$2:$N$326,0)&lt;=ROUND(COUNTIFS($E$2:$E$326,"&gt;=50",$D$2:$D$326,"&gt;=55")/100*#REF!,0),"",E209),"")</f>
        <v>#REF!</v>
      </c>
      <c r="P209" s="9" t="str" cm="1">
        <f t="array" ref="P209">IF(A169&lt;&gt;"",IF(_xlfn.BITOR(B169&lt;&gt;"GR",B169&lt;&gt;""),IF(AND(H209&gt;=50,B169&gt;=55),_xlfn.RANK.EQ(H209,$H$2:$H$1000,0),_xlfn.IFS(#REF!="FD",999,#REF!="FF",1000)),IF(AND(H209&gt;=50,D209&gt;=55),_xlfn.RANK.EQ(H209,$H$2:$H$326,0),_xlfn.IFS(#REF!="FD",999,#REF!="FF",1000))),"")</f>
        <v/>
      </c>
    </row>
    <row r="210" spans="1:16" x14ac:dyDescent="0.35">
      <c r="A210" s="29"/>
      <c r="B210" s="3"/>
      <c r="C210" s="16" t="e">
        <f>IF(_xlfn.BITOR(#REF!="GR",#REF!=""),0,#REF!)</f>
        <v>#REF!</v>
      </c>
      <c r="D210" s="16" t="e">
        <f>IF(_xlfn.BITOR(#REF!="",#REF!="GR"),0,#REF!)</f>
        <v>#REF!</v>
      </c>
      <c r="E210" s="9" t="e">
        <f t="shared" si="12"/>
        <v>#REF!</v>
      </c>
      <c r="F210" s="9" t="e">
        <f>IF(AND(B170&lt;&gt;"",B170&lt;&gt;"GR"),(C210*0.4)+(B170*0.6),E210)</f>
        <v>#REF!</v>
      </c>
      <c r="G210" s="9" t="e">
        <f t="shared" si="13"/>
        <v>#REF!</v>
      </c>
      <c r="H210" s="9" t="e">
        <f t="shared" si="14"/>
        <v>#REF!</v>
      </c>
      <c r="I210" s="9" t="e">
        <f t="shared" si="15"/>
        <v>#REF!</v>
      </c>
      <c r="J210" s="9" t="e">
        <f>IF(I210&lt;&gt;"",IF(_xlfn.RANK.EQ(I210,$I$2:$I$326,0)&lt;=ROUND(COUNTIFS($E$2:$E$326,"&gt;=50",$D$2:$D$326,"&gt;=55")/100*#REF!,0),"",E210),"")</f>
        <v>#REF!</v>
      </c>
      <c r="K210" s="9" t="e">
        <f>IF(J210&lt;&gt;"",IF(_xlfn.RANK.EQ(J210,$J$2:$J$326,0)&lt;=ROUND(COUNTIFS($E$2:$E$326,"&gt;=50",$D$2:$D$326,"&gt;=55")/100*#REF!,0),"",E210),"")</f>
        <v>#REF!</v>
      </c>
      <c r="L210" s="9" t="e">
        <f>IF(K210&lt;&gt;"",IF(_xlfn.RANK.EQ(K210,$K$2:$K$326,0)&lt;=ROUND(COUNTIFS($E$2:$E$326,"&gt;=50",$D$2:$D$326,"&gt;=55")/100*#REF!,0),"",E210),"")</f>
        <v>#REF!</v>
      </c>
      <c r="M210" s="9" t="e">
        <f>IF(L210&lt;&gt;"",IF(_xlfn.RANK.EQ(L210,$L$2:$L$326,0)&lt;=ROUND(COUNTIFS($E$2:$E$326,"&gt;=50",$D$2:$D$326,"&gt;=55")/100*#REF!,0),"",E210),"")</f>
        <v>#REF!</v>
      </c>
      <c r="N210" s="9" t="e">
        <f>IF(M210&lt;&gt;"",IF(_xlfn.RANK.EQ(M210,$M$2:$M$326,0)&lt;=ROUND(COUNTIFS($E$2:$E$326,"&gt;=50",$D$2:$D$326,"&gt;=55")/100*#REF!,0),"",E210),"")</f>
        <v>#REF!</v>
      </c>
      <c r="O210" s="9" t="e">
        <f>IF(N210&lt;&gt;"",IF(_xlfn.RANK.EQ(N210,$N$2:$N$326,0)&lt;=ROUND(COUNTIFS($E$2:$E$326,"&gt;=50",$D$2:$D$326,"&gt;=55")/100*#REF!,0),"",E210),"")</f>
        <v>#REF!</v>
      </c>
      <c r="P210" s="9" t="str" cm="1">
        <f t="array" ref="P210">IF(A170&lt;&gt;"",IF(_xlfn.BITOR(B170&lt;&gt;"GR",B170&lt;&gt;""),IF(AND(H210&gt;=50,B170&gt;=55),_xlfn.RANK.EQ(H210,$H$2:$H$1000,0),_xlfn.IFS(#REF!="FD",999,#REF!="FF",1000)),IF(AND(H210&gt;=50,D210&gt;=55),_xlfn.RANK.EQ(H210,$H$2:$H$326,0),_xlfn.IFS(#REF!="FD",999,#REF!="FF",1000))),"")</f>
        <v/>
      </c>
    </row>
    <row r="211" spans="1:16" x14ac:dyDescent="0.35">
      <c r="A211" s="29"/>
      <c r="B211" s="3"/>
      <c r="C211" s="16" t="e">
        <f>IF(_xlfn.BITOR(#REF!="GR",#REF!=""),0,#REF!)</f>
        <v>#REF!</v>
      </c>
      <c r="D211" s="16" t="e">
        <f>IF(_xlfn.BITOR(#REF!="",#REF!="GR"),0,#REF!)</f>
        <v>#REF!</v>
      </c>
      <c r="E211" s="9" t="e">
        <f t="shared" si="12"/>
        <v>#REF!</v>
      </c>
      <c r="F211" s="9" t="e">
        <f>IF(AND(B171&lt;&gt;"",B171&lt;&gt;"GR"),(C211*0.4)+(B171*0.6),E211)</f>
        <v>#REF!</v>
      </c>
      <c r="G211" s="9" t="e">
        <f t="shared" si="13"/>
        <v>#REF!</v>
      </c>
      <c r="H211" s="9" t="e">
        <f t="shared" si="14"/>
        <v>#REF!</v>
      </c>
      <c r="I211" s="9" t="e">
        <f t="shared" si="15"/>
        <v>#REF!</v>
      </c>
      <c r="J211" s="9" t="e">
        <f>IF(I211&lt;&gt;"",IF(_xlfn.RANK.EQ(I211,$I$2:$I$326,0)&lt;=ROUND(COUNTIFS($E$2:$E$326,"&gt;=50",$D$2:$D$326,"&gt;=55")/100*#REF!,0),"",E211),"")</f>
        <v>#REF!</v>
      </c>
      <c r="K211" s="9" t="e">
        <f>IF(J211&lt;&gt;"",IF(_xlfn.RANK.EQ(J211,$J$2:$J$326,0)&lt;=ROUND(COUNTIFS($E$2:$E$326,"&gt;=50",$D$2:$D$326,"&gt;=55")/100*#REF!,0),"",E211),"")</f>
        <v>#REF!</v>
      </c>
      <c r="L211" s="9" t="e">
        <f>IF(K211&lt;&gt;"",IF(_xlfn.RANK.EQ(K211,$K$2:$K$326,0)&lt;=ROUND(COUNTIFS($E$2:$E$326,"&gt;=50",$D$2:$D$326,"&gt;=55")/100*#REF!,0),"",E211),"")</f>
        <v>#REF!</v>
      </c>
      <c r="M211" s="9" t="e">
        <f>IF(L211&lt;&gt;"",IF(_xlfn.RANK.EQ(L211,$L$2:$L$326,0)&lt;=ROUND(COUNTIFS($E$2:$E$326,"&gt;=50",$D$2:$D$326,"&gt;=55")/100*#REF!,0),"",E211),"")</f>
        <v>#REF!</v>
      </c>
      <c r="N211" s="9" t="e">
        <f>IF(M211&lt;&gt;"",IF(_xlfn.RANK.EQ(M211,$M$2:$M$326,0)&lt;=ROUND(COUNTIFS($E$2:$E$326,"&gt;=50",$D$2:$D$326,"&gt;=55")/100*#REF!,0),"",E211),"")</f>
        <v>#REF!</v>
      </c>
      <c r="O211" s="9" t="e">
        <f>IF(N211&lt;&gt;"",IF(_xlfn.RANK.EQ(N211,$N$2:$N$326,0)&lt;=ROUND(COUNTIFS($E$2:$E$326,"&gt;=50",$D$2:$D$326,"&gt;=55")/100*#REF!,0),"",E211),"")</f>
        <v>#REF!</v>
      </c>
      <c r="P211" s="9" t="str" cm="1">
        <f t="array" ref="P211">IF(A171&lt;&gt;"",IF(_xlfn.BITOR(B171&lt;&gt;"GR",B171&lt;&gt;""),IF(AND(H211&gt;=50,B171&gt;=55),_xlfn.RANK.EQ(H211,$H$2:$H$1000,0),_xlfn.IFS(#REF!="FD",999,#REF!="FF",1000)),IF(AND(H211&gt;=50,D211&gt;=55),_xlfn.RANK.EQ(H211,$H$2:$H$326,0),_xlfn.IFS(#REF!="FD",999,#REF!="FF",1000))),"")</f>
        <v/>
      </c>
    </row>
    <row r="212" spans="1:16" x14ac:dyDescent="0.35">
      <c r="A212" s="29"/>
      <c r="B212" s="3"/>
      <c r="C212" s="16" t="e">
        <f>IF(_xlfn.BITOR(#REF!="GR",#REF!=""),0,#REF!)</f>
        <v>#REF!</v>
      </c>
      <c r="D212" s="16" t="e">
        <f>IF(_xlfn.BITOR(#REF!="",#REF!="GR"),0,#REF!)</f>
        <v>#REF!</v>
      </c>
      <c r="E212" s="9" t="e">
        <f t="shared" si="12"/>
        <v>#REF!</v>
      </c>
      <c r="F212" s="9" t="e">
        <f>IF(AND(B172&lt;&gt;"",B172&lt;&gt;"GR"),(C212*0.4)+(B172*0.6),E212)</f>
        <v>#REF!</v>
      </c>
      <c r="G212" s="9" t="e">
        <f t="shared" si="13"/>
        <v>#REF!</v>
      </c>
      <c r="H212" s="9" t="e">
        <f t="shared" si="14"/>
        <v>#REF!</v>
      </c>
      <c r="I212" s="9" t="e">
        <f t="shared" si="15"/>
        <v>#REF!</v>
      </c>
      <c r="J212" s="9" t="e">
        <f>IF(I212&lt;&gt;"",IF(_xlfn.RANK.EQ(I212,$I$2:$I$326,0)&lt;=ROUND(COUNTIFS($E$2:$E$326,"&gt;=50",$D$2:$D$326,"&gt;=55")/100*#REF!,0),"",E212),"")</f>
        <v>#REF!</v>
      </c>
      <c r="K212" s="9" t="e">
        <f>IF(J212&lt;&gt;"",IF(_xlfn.RANK.EQ(J212,$J$2:$J$326,0)&lt;=ROUND(COUNTIFS($E$2:$E$326,"&gt;=50",$D$2:$D$326,"&gt;=55")/100*#REF!,0),"",E212),"")</f>
        <v>#REF!</v>
      </c>
      <c r="L212" s="9" t="e">
        <f>IF(K212&lt;&gt;"",IF(_xlfn.RANK.EQ(K212,$K$2:$K$326,0)&lt;=ROUND(COUNTIFS($E$2:$E$326,"&gt;=50",$D$2:$D$326,"&gt;=55")/100*#REF!,0),"",E212),"")</f>
        <v>#REF!</v>
      </c>
      <c r="M212" s="9" t="e">
        <f>IF(L212&lt;&gt;"",IF(_xlfn.RANK.EQ(L212,$L$2:$L$326,0)&lt;=ROUND(COUNTIFS($E$2:$E$326,"&gt;=50",$D$2:$D$326,"&gt;=55")/100*#REF!,0),"",E212),"")</f>
        <v>#REF!</v>
      </c>
      <c r="N212" s="9" t="e">
        <f>IF(M212&lt;&gt;"",IF(_xlfn.RANK.EQ(M212,$M$2:$M$326,0)&lt;=ROUND(COUNTIFS($E$2:$E$326,"&gt;=50",$D$2:$D$326,"&gt;=55")/100*#REF!,0),"",E212),"")</f>
        <v>#REF!</v>
      </c>
      <c r="O212" s="9" t="e">
        <f>IF(N212&lt;&gt;"",IF(_xlfn.RANK.EQ(N212,$N$2:$N$326,0)&lt;=ROUND(COUNTIFS($E$2:$E$326,"&gt;=50",$D$2:$D$326,"&gt;=55")/100*#REF!,0),"",E212),"")</f>
        <v>#REF!</v>
      </c>
      <c r="P212" s="9" t="str" cm="1">
        <f t="array" ref="P212">IF(A172&lt;&gt;"",IF(_xlfn.BITOR(B172&lt;&gt;"GR",B172&lt;&gt;""),IF(AND(H212&gt;=50,B172&gt;=55),_xlfn.RANK.EQ(H212,$H$2:$H$1000,0),_xlfn.IFS(#REF!="FD",999,#REF!="FF",1000)),IF(AND(H212&gt;=50,D212&gt;=55),_xlfn.RANK.EQ(H212,$H$2:$H$326,0),_xlfn.IFS(#REF!="FD",999,#REF!="FF",1000))),"")</f>
        <v/>
      </c>
    </row>
    <row r="213" spans="1:16" x14ac:dyDescent="0.35">
      <c r="A213" s="29"/>
      <c r="B213" s="3"/>
      <c r="C213" s="16" t="e">
        <f>IF(_xlfn.BITOR(#REF!="GR",#REF!=""),0,#REF!)</f>
        <v>#REF!</v>
      </c>
      <c r="D213" s="16" t="e">
        <f>IF(_xlfn.BITOR(#REF!="",#REF!="GR"),0,#REF!)</f>
        <v>#REF!</v>
      </c>
      <c r="E213" s="9" t="e">
        <f t="shared" si="12"/>
        <v>#REF!</v>
      </c>
      <c r="F213" s="9" t="e">
        <f>IF(AND(B173&lt;&gt;"",B173&lt;&gt;"GR"),(C213*0.4)+(B173*0.6),E213)</f>
        <v>#REF!</v>
      </c>
      <c r="G213" s="9" t="e">
        <f t="shared" si="13"/>
        <v>#REF!</v>
      </c>
      <c r="H213" s="9" t="e">
        <f t="shared" si="14"/>
        <v>#REF!</v>
      </c>
      <c r="I213" s="9" t="e">
        <f t="shared" si="15"/>
        <v>#REF!</v>
      </c>
      <c r="J213" s="9" t="e">
        <f>IF(I213&lt;&gt;"",IF(_xlfn.RANK.EQ(I213,$I$2:$I$326,0)&lt;=ROUND(COUNTIFS($E$2:$E$326,"&gt;=50",$D$2:$D$326,"&gt;=55")/100*#REF!,0),"",E213),"")</f>
        <v>#REF!</v>
      </c>
      <c r="K213" s="9" t="e">
        <f>IF(J213&lt;&gt;"",IF(_xlfn.RANK.EQ(J213,$J$2:$J$326,0)&lt;=ROUND(COUNTIFS($E$2:$E$326,"&gt;=50",$D$2:$D$326,"&gt;=55")/100*#REF!,0),"",E213),"")</f>
        <v>#REF!</v>
      </c>
      <c r="L213" s="9" t="e">
        <f>IF(K213&lt;&gt;"",IF(_xlfn.RANK.EQ(K213,$K$2:$K$326,0)&lt;=ROUND(COUNTIFS($E$2:$E$326,"&gt;=50",$D$2:$D$326,"&gt;=55")/100*#REF!,0),"",E213),"")</f>
        <v>#REF!</v>
      </c>
      <c r="M213" s="9" t="e">
        <f>IF(L213&lt;&gt;"",IF(_xlfn.RANK.EQ(L213,$L$2:$L$326,0)&lt;=ROUND(COUNTIFS($E$2:$E$326,"&gt;=50",$D$2:$D$326,"&gt;=55")/100*#REF!,0),"",E213),"")</f>
        <v>#REF!</v>
      </c>
      <c r="N213" s="9" t="e">
        <f>IF(M213&lt;&gt;"",IF(_xlfn.RANK.EQ(M213,$M$2:$M$326,0)&lt;=ROUND(COUNTIFS($E$2:$E$326,"&gt;=50",$D$2:$D$326,"&gt;=55")/100*#REF!,0),"",E213),"")</f>
        <v>#REF!</v>
      </c>
      <c r="O213" s="9" t="e">
        <f>IF(N213&lt;&gt;"",IF(_xlfn.RANK.EQ(N213,$N$2:$N$326,0)&lt;=ROUND(COUNTIFS($E$2:$E$326,"&gt;=50",$D$2:$D$326,"&gt;=55")/100*#REF!,0),"",E213),"")</f>
        <v>#REF!</v>
      </c>
      <c r="P213" s="9" t="str" cm="1">
        <f t="array" ref="P213">IF(A173&lt;&gt;"",IF(_xlfn.BITOR(B173&lt;&gt;"GR",B173&lt;&gt;""),IF(AND(H213&gt;=50,B173&gt;=55),_xlfn.RANK.EQ(H213,$H$2:$H$1000,0),_xlfn.IFS(#REF!="FD",999,#REF!="FF",1000)),IF(AND(H213&gt;=50,D213&gt;=55),_xlfn.RANK.EQ(H213,$H$2:$H$326,0),_xlfn.IFS(#REF!="FD",999,#REF!="FF",1000))),"")</f>
        <v/>
      </c>
    </row>
    <row r="214" spans="1:16" x14ac:dyDescent="0.35">
      <c r="A214" s="29"/>
      <c r="B214" s="3"/>
      <c r="C214" s="16" t="e">
        <f>IF(_xlfn.BITOR(#REF!="GR",#REF!=""),0,#REF!)</f>
        <v>#REF!</v>
      </c>
      <c r="D214" s="16" t="e">
        <f>IF(_xlfn.BITOR(#REF!="",#REF!="GR"),0,#REF!)</f>
        <v>#REF!</v>
      </c>
      <c r="E214" s="9" t="e">
        <f t="shared" si="12"/>
        <v>#REF!</v>
      </c>
      <c r="F214" s="9" t="e">
        <f>IF(AND(B174&lt;&gt;"",B174&lt;&gt;"GR"),(C214*0.4)+(B174*0.6),E214)</f>
        <v>#REF!</v>
      </c>
      <c r="G214" s="9" t="e">
        <f t="shared" si="13"/>
        <v>#REF!</v>
      </c>
      <c r="H214" s="9" t="e">
        <f t="shared" si="14"/>
        <v>#REF!</v>
      </c>
      <c r="I214" s="9" t="e">
        <f t="shared" si="15"/>
        <v>#REF!</v>
      </c>
      <c r="J214" s="9" t="e">
        <f>IF(I214&lt;&gt;"",IF(_xlfn.RANK.EQ(I214,$I$2:$I$326,0)&lt;=ROUND(COUNTIFS($E$2:$E$326,"&gt;=50",$D$2:$D$326,"&gt;=55")/100*#REF!,0),"",E214),"")</f>
        <v>#REF!</v>
      </c>
      <c r="K214" s="9" t="e">
        <f>IF(J214&lt;&gt;"",IF(_xlfn.RANK.EQ(J214,$J$2:$J$326,0)&lt;=ROUND(COUNTIFS($E$2:$E$326,"&gt;=50",$D$2:$D$326,"&gt;=55")/100*#REF!,0),"",E214),"")</f>
        <v>#REF!</v>
      </c>
      <c r="L214" s="9" t="e">
        <f>IF(K214&lt;&gt;"",IF(_xlfn.RANK.EQ(K214,$K$2:$K$326,0)&lt;=ROUND(COUNTIFS($E$2:$E$326,"&gt;=50",$D$2:$D$326,"&gt;=55")/100*#REF!,0),"",E214),"")</f>
        <v>#REF!</v>
      </c>
      <c r="M214" s="9" t="e">
        <f>IF(L214&lt;&gt;"",IF(_xlfn.RANK.EQ(L214,$L$2:$L$326,0)&lt;=ROUND(COUNTIFS($E$2:$E$326,"&gt;=50",$D$2:$D$326,"&gt;=55")/100*#REF!,0),"",E214),"")</f>
        <v>#REF!</v>
      </c>
      <c r="N214" s="9" t="e">
        <f>IF(M214&lt;&gt;"",IF(_xlfn.RANK.EQ(M214,$M$2:$M$326,0)&lt;=ROUND(COUNTIFS($E$2:$E$326,"&gt;=50",$D$2:$D$326,"&gt;=55")/100*#REF!,0),"",E214),"")</f>
        <v>#REF!</v>
      </c>
      <c r="O214" s="9" t="e">
        <f>IF(N214&lt;&gt;"",IF(_xlfn.RANK.EQ(N214,$N$2:$N$326,0)&lt;=ROUND(COUNTIFS($E$2:$E$326,"&gt;=50",$D$2:$D$326,"&gt;=55")/100*#REF!,0),"",E214),"")</f>
        <v>#REF!</v>
      </c>
      <c r="P214" s="9" t="str" cm="1">
        <f t="array" ref="P214">IF(A174&lt;&gt;"",IF(_xlfn.BITOR(B174&lt;&gt;"GR",B174&lt;&gt;""),IF(AND(H214&gt;=50,B174&gt;=55),_xlfn.RANK.EQ(H214,$H$2:$H$1000,0),_xlfn.IFS(#REF!="FD",999,#REF!="FF",1000)),IF(AND(H214&gt;=50,D214&gt;=55),_xlfn.RANK.EQ(H214,$H$2:$H$326,0),_xlfn.IFS(#REF!="FD",999,#REF!="FF",1000))),"")</f>
        <v/>
      </c>
    </row>
    <row r="215" spans="1:16" x14ac:dyDescent="0.35">
      <c r="A215" s="29"/>
      <c r="B215" s="3"/>
      <c r="C215" s="16" t="e">
        <f>IF(_xlfn.BITOR(#REF!="GR",#REF!=""),0,#REF!)</f>
        <v>#REF!</v>
      </c>
      <c r="D215" s="16" t="e">
        <f>IF(_xlfn.BITOR(#REF!="",#REF!="GR"),0,#REF!)</f>
        <v>#REF!</v>
      </c>
      <c r="E215" s="9" t="e">
        <f t="shared" si="12"/>
        <v>#REF!</v>
      </c>
      <c r="F215" s="9" t="e">
        <f>IF(AND(B175&lt;&gt;"",B175&lt;&gt;"GR"),(C215*0.4)+(B175*0.6),E215)</f>
        <v>#REF!</v>
      </c>
      <c r="G215" s="9" t="e">
        <f t="shared" si="13"/>
        <v>#REF!</v>
      </c>
      <c r="H215" s="9" t="e">
        <f t="shared" si="14"/>
        <v>#REF!</v>
      </c>
      <c r="I215" s="9" t="e">
        <f t="shared" si="15"/>
        <v>#REF!</v>
      </c>
      <c r="J215" s="9" t="e">
        <f>IF(I215&lt;&gt;"",IF(_xlfn.RANK.EQ(I215,$I$2:$I$326,0)&lt;=ROUND(COUNTIFS($E$2:$E$326,"&gt;=50",$D$2:$D$326,"&gt;=55")/100*#REF!,0),"",E215),"")</f>
        <v>#REF!</v>
      </c>
      <c r="K215" s="9" t="e">
        <f>IF(J215&lt;&gt;"",IF(_xlfn.RANK.EQ(J215,$J$2:$J$326,0)&lt;=ROUND(COUNTIFS($E$2:$E$326,"&gt;=50",$D$2:$D$326,"&gt;=55")/100*#REF!,0),"",E215),"")</f>
        <v>#REF!</v>
      </c>
      <c r="L215" s="9" t="e">
        <f>IF(K215&lt;&gt;"",IF(_xlfn.RANK.EQ(K215,$K$2:$K$326,0)&lt;=ROUND(COUNTIFS($E$2:$E$326,"&gt;=50",$D$2:$D$326,"&gt;=55")/100*#REF!,0),"",E215),"")</f>
        <v>#REF!</v>
      </c>
      <c r="M215" s="9" t="e">
        <f>IF(L215&lt;&gt;"",IF(_xlfn.RANK.EQ(L215,$L$2:$L$326,0)&lt;=ROUND(COUNTIFS($E$2:$E$326,"&gt;=50",$D$2:$D$326,"&gt;=55")/100*#REF!,0),"",E215),"")</f>
        <v>#REF!</v>
      </c>
      <c r="N215" s="9" t="e">
        <f>IF(M215&lt;&gt;"",IF(_xlfn.RANK.EQ(M215,$M$2:$M$326,0)&lt;=ROUND(COUNTIFS($E$2:$E$326,"&gt;=50",$D$2:$D$326,"&gt;=55")/100*#REF!,0),"",E215),"")</f>
        <v>#REF!</v>
      </c>
      <c r="O215" s="9" t="e">
        <f>IF(N215&lt;&gt;"",IF(_xlfn.RANK.EQ(N215,$N$2:$N$326,0)&lt;=ROUND(COUNTIFS($E$2:$E$326,"&gt;=50",$D$2:$D$326,"&gt;=55")/100*#REF!,0),"",E215),"")</f>
        <v>#REF!</v>
      </c>
      <c r="P215" s="9" t="str" cm="1">
        <f t="array" ref="P215">IF(A175&lt;&gt;"",IF(_xlfn.BITOR(B175&lt;&gt;"GR",B175&lt;&gt;""),IF(AND(H215&gt;=50,B175&gt;=55),_xlfn.RANK.EQ(H215,$H$2:$H$1000,0),_xlfn.IFS(#REF!="FD",999,#REF!="FF",1000)),IF(AND(H215&gt;=50,D215&gt;=55),_xlfn.RANK.EQ(H215,$H$2:$H$326,0),_xlfn.IFS(#REF!="FD",999,#REF!="FF",1000))),"")</f>
        <v/>
      </c>
    </row>
    <row r="216" spans="1:16" x14ac:dyDescent="0.35">
      <c r="A216" s="29"/>
      <c r="B216" s="3"/>
      <c r="C216" s="16" t="e">
        <f>IF(_xlfn.BITOR(#REF!="GR",#REF!=""),0,#REF!)</f>
        <v>#REF!</v>
      </c>
      <c r="D216" s="16" t="e">
        <f>IF(_xlfn.BITOR(#REF!="",#REF!="GR"),0,#REF!)</f>
        <v>#REF!</v>
      </c>
      <c r="E216" s="9" t="e">
        <f t="shared" si="12"/>
        <v>#REF!</v>
      </c>
      <c r="F216" s="9" t="e">
        <f>IF(AND(B176&lt;&gt;"",B176&lt;&gt;"GR"),(C216*0.4)+(B176*0.6),E216)</f>
        <v>#REF!</v>
      </c>
      <c r="G216" s="9" t="e">
        <f t="shared" si="13"/>
        <v>#REF!</v>
      </c>
      <c r="H216" s="9" t="e">
        <f t="shared" si="14"/>
        <v>#REF!</v>
      </c>
      <c r="I216" s="9" t="e">
        <f t="shared" si="15"/>
        <v>#REF!</v>
      </c>
      <c r="J216" s="9" t="e">
        <f>IF(I216&lt;&gt;"",IF(_xlfn.RANK.EQ(I216,$I$2:$I$326,0)&lt;=ROUND(COUNTIFS($E$2:$E$326,"&gt;=50",$D$2:$D$326,"&gt;=55")/100*#REF!,0),"",E216),"")</f>
        <v>#REF!</v>
      </c>
      <c r="K216" s="9" t="e">
        <f>IF(J216&lt;&gt;"",IF(_xlfn.RANK.EQ(J216,$J$2:$J$326,0)&lt;=ROUND(COUNTIFS($E$2:$E$326,"&gt;=50",$D$2:$D$326,"&gt;=55")/100*#REF!,0),"",E216),"")</f>
        <v>#REF!</v>
      </c>
      <c r="L216" s="9" t="e">
        <f>IF(K216&lt;&gt;"",IF(_xlfn.RANK.EQ(K216,$K$2:$K$326,0)&lt;=ROUND(COUNTIFS($E$2:$E$326,"&gt;=50",$D$2:$D$326,"&gt;=55")/100*#REF!,0),"",E216),"")</f>
        <v>#REF!</v>
      </c>
      <c r="M216" s="9" t="e">
        <f>IF(L216&lt;&gt;"",IF(_xlfn.RANK.EQ(L216,$L$2:$L$326,0)&lt;=ROUND(COUNTIFS($E$2:$E$326,"&gt;=50",$D$2:$D$326,"&gt;=55")/100*#REF!,0),"",E216),"")</f>
        <v>#REF!</v>
      </c>
      <c r="N216" s="9" t="e">
        <f>IF(M216&lt;&gt;"",IF(_xlfn.RANK.EQ(M216,$M$2:$M$326,0)&lt;=ROUND(COUNTIFS($E$2:$E$326,"&gt;=50",$D$2:$D$326,"&gt;=55")/100*#REF!,0),"",E216),"")</f>
        <v>#REF!</v>
      </c>
      <c r="O216" s="9" t="e">
        <f>IF(N216&lt;&gt;"",IF(_xlfn.RANK.EQ(N216,$N$2:$N$326,0)&lt;=ROUND(COUNTIFS($E$2:$E$326,"&gt;=50",$D$2:$D$326,"&gt;=55")/100*#REF!,0),"",E216),"")</f>
        <v>#REF!</v>
      </c>
      <c r="P216" s="9" t="str" cm="1">
        <f t="array" ref="P216">IF(A176&lt;&gt;"",IF(_xlfn.BITOR(B176&lt;&gt;"GR",B176&lt;&gt;""),IF(AND(H216&gt;=50,B176&gt;=55),_xlfn.RANK.EQ(H216,$H$2:$H$1000,0),_xlfn.IFS(#REF!="FD",999,#REF!="FF",1000)),IF(AND(H216&gt;=50,D216&gt;=55),_xlfn.RANK.EQ(H216,$H$2:$H$326,0),_xlfn.IFS(#REF!="FD",999,#REF!="FF",1000))),"")</f>
        <v/>
      </c>
    </row>
    <row r="217" spans="1:16" x14ac:dyDescent="0.35">
      <c r="A217" s="29"/>
      <c r="B217" s="3"/>
      <c r="C217" s="16" t="e">
        <f>IF(_xlfn.BITOR(#REF!="GR",#REF!=""),0,#REF!)</f>
        <v>#REF!</v>
      </c>
      <c r="D217" s="16" t="e">
        <f>IF(_xlfn.BITOR(#REF!="",#REF!="GR"),0,#REF!)</f>
        <v>#REF!</v>
      </c>
      <c r="E217" s="9" t="e">
        <f t="shared" si="12"/>
        <v>#REF!</v>
      </c>
      <c r="F217" s="9" t="e">
        <f>IF(AND(B177&lt;&gt;"",B177&lt;&gt;"GR"),(C217*0.4)+(B177*0.6),E217)</f>
        <v>#REF!</v>
      </c>
      <c r="G217" s="9" t="e">
        <f t="shared" si="13"/>
        <v>#REF!</v>
      </c>
      <c r="H217" s="9" t="e">
        <f t="shared" si="14"/>
        <v>#REF!</v>
      </c>
      <c r="I217" s="9" t="e">
        <f t="shared" si="15"/>
        <v>#REF!</v>
      </c>
      <c r="J217" s="9" t="e">
        <f>IF(I217&lt;&gt;"",IF(_xlfn.RANK.EQ(I217,$I$2:$I$326,0)&lt;=ROUND(COUNTIFS($E$2:$E$326,"&gt;=50",$D$2:$D$326,"&gt;=55")/100*#REF!,0),"",E217),"")</f>
        <v>#REF!</v>
      </c>
      <c r="K217" s="9" t="e">
        <f>IF(J217&lt;&gt;"",IF(_xlfn.RANK.EQ(J217,$J$2:$J$326,0)&lt;=ROUND(COUNTIFS($E$2:$E$326,"&gt;=50",$D$2:$D$326,"&gt;=55")/100*#REF!,0),"",E217),"")</f>
        <v>#REF!</v>
      </c>
      <c r="L217" s="9" t="e">
        <f>IF(K217&lt;&gt;"",IF(_xlfn.RANK.EQ(K217,$K$2:$K$326,0)&lt;=ROUND(COUNTIFS($E$2:$E$326,"&gt;=50",$D$2:$D$326,"&gt;=55")/100*#REF!,0),"",E217),"")</f>
        <v>#REF!</v>
      </c>
      <c r="M217" s="9" t="e">
        <f>IF(L217&lt;&gt;"",IF(_xlfn.RANK.EQ(L217,$L$2:$L$326,0)&lt;=ROUND(COUNTIFS($E$2:$E$326,"&gt;=50",$D$2:$D$326,"&gt;=55")/100*#REF!,0),"",E217),"")</f>
        <v>#REF!</v>
      </c>
      <c r="N217" s="9" t="e">
        <f>IF(M217&lt;&gt;"",IF(_xlfn.RANK.EQ(M217,$M$2:$M$326,0)&lt;=ROUND(COUNTIFS($E$2:$E$326,"&gt;=50",$D$2:$D$326,"&gt;=55")/100*#REF!,0),"",E217),"")</f>
        <v>#REF!</v>
      </c>
      <c r="O217" s="9" t="e">
        <f>IF(N217&lt;&gt;"",IF(_xlfn.RANK.EQ(N217,$N$2:$N$326,0)&lt;=ROUND(COUNTIFS($E$2:$E$326,"&gt;=50",$D$2:$D$326,"&gt;=55")/100*#REF!,0),"",E217),"")</f>
        <v>#REF!</v>
      </c>
      <c r="P217" s="9" t="str" cm="1">
        <f t="array" ref="P217">IF(A177&lt;&gt;"",IF(_xlfn.BITOR(B177&lt;&gt;"GR",B177&lt;&gt;""),IF(AND(H217&gt;=50,B177&gt;=55),_xlfn.RANK.EQ(H217,$H$2:$H$1000,0),_xlfn.IFS(#REF!="FD",999,#REF!="FF",1000)),IF(AND(H217&gt;=50,D217&gt;=55),_xlfn.RANK.EQ(H217,$H$2:$H$326,0),_xlfn.IFS(#REF!="FD",999,#REF!="FF",1000))),"")</f>
        <v/>
      </c>
    </row>
    <row r="218" spans="1:16" x14ac:dyDescent="0.35">
      <c r="A218" s="29"/>
      <c r="B218" s="3"/>
      <c r="C218" s="16" t="e">
        <f>IF(_xlfn.BITOR(#REF!="GR",#REF!=""),0,#REF!)</f>
        <v>#REF!</v>
      </c>
      <c r="D218" s="16" t="e">
        <f>IF(_xlfn.BITOR(#REF!="",#REF!="GR"),0,#REF!)</f>
        <v>#REF!</v>
      </c>
      <c r="E218" s="9" t="e">
        <f t="shared" si="12"/>
        <v>#REF!</v>
      </c>
      <c r="F218" s="9" t="e">
        <f>IF(AND(B178&lt;&gt;"",B178&lt;&gt;"GR"),(C218*0.4)+(B178*0.6),E218)</f>
        <v>#REF!</v>
      </c>
      <c r="G218" s="9" t="e">
        <f t="shared" si="13"/>
        <v>#REF!</v>
      </c>
      <c r="H218" s="9" t="e">
        <f t="shared" si="14"/>
        <v>#REF!</v>
      </c>
      <c r="I218" s="9" t="e">
        <f t="shared" si="15"/>
        <v>#REF!</v>
      </c>
      <c r="J218" s="9" t="e">
        <f>IF(I218&lt;&gt;"",IF(_xlfn.RANK.EQ(I218,$I$2:$I$326,0)&lt;=ROUND(COUNTIFS($E$2:$E$326,"&gt;=50",$D$2:$D$326,"&gt;=55")/100*#REF!,0),"",E218),"")</f>
        <v>#REF!</v>
      </c>
      <c r="K218" s="9" t="e">
        <f>IF(J218&lt;&gt;"",IF(_xlfn.RANK.EQ(J218,$J$2:$J$326,0)&lt;=ROUND(COUNTIFS($E$2:$E$326,"&gt;=50",$D$2:$D$326,"&gt;=55")/100*#REF!,0),"",E218),"")</f>
        <v>#REF!</v>
      </c>
      <c r="L218" s="9" t="e">
        <f>IF(K218&lt;&gt;"",IF(_xlfn.RANK.EQ(K218,$K$2:$K$326,0)&lt;=ROUND(COUNTIFS($E$2:$E$326,"&gt;=50",$D$2:$D$326,"&gt;=55")/100*#REF!,0),"",E218),"")</f>
        <v>#REF!</v>
      </c>
      <c r="M218" s="9" t="e">
        <f>IF(L218&lt;&gt;"",IF(_xlfn.RANK.EQ(L218,$L$2:$L$326,0)&lt;=ROUND(COUNTIFS($E$2:$E$326,"&gt;=50",$D$2:$D$326,"&gt;=55")/100*#REF!,0),"",E218),"")</f>
        <v>#REF!</v>
      </c>
      <c r="N218" s="9" t="e">
        <f>IF(M218&lt;&gt;"",IF(_xlfn.RANK.EQ(M218,$M$2:$M$326,0)&lt;=ROUND(COUNTIFS($E$2:$E$326,"&gt;=50",$D$2:$D$326,"&gt;=55")/100*#REF!,0),"",E218),"")</f>
        <v>#REF!</v>
      </c>
      <c r="O218" s="9" t="e">
        <f>IF(N218&lt;&gt;"",IF(_xlfn.RANK.EQ(N218,$N$2:$N$326,0)&lt;=ROUND(COUNTIFS($E$2:$E$326,"&gt;=50",$D$2:$D$326,"&gt;=55")/100*#REF!,0),"",E218),"")</f>
        <v>#REF!</v>
      </c>
      <c r="P218" s="9" t="str" cm="1">
        <f t="array" ref="P218">IF(A178&lt;&gt;"",IF(_xlfn.BITOR(B178&lt;&gt;"GR",B178&lt;&gt;""),IF(AND(H218&gt;=50,B178&gt;=55),_xlfn.RANK.EQ(H218,$H$2:$H$1000,0),_xlfn.IFS(#REF!="FD",999,#REF!="FF",1000)),IF(AND(H218&gt;=50,D218&gt;=55),_xlfn.RANK.EQ(H218,$H$2:$H$326,0),_xlfn.IFS(#REF!="FD",999,#REF!="FF",1000))),"")</f>
        <v/>
      </c>
    </row>
    <row r="219" spans="1:16" x14ac:dyDescent="0.35">
      <c r="A219" s="29"/>
      <c r="B219" s="3"/>
      <c r="C219" s="16" t="e">
        <f>IF(_xlfn.BITOR(#REF!="GR",#REF!=""),0,#REF!)</f>
        <v>#REF!</v>
      </c>
      <c r="D219" s="16" t="e">
        <f>IF(_xlfn.BITOR(#REF!="",#REF!="GR"),0,#REF!)</f>
        <v>#REF!</v>
      </c>
      <c r="E219" s="9" t="e">
        <f t="shared" si="12"/>
        <v>#REF!</v>
      </c>
      <c r="F219" s="9" t="e">
        <f>IF(AND(B179&lt;&gt;"",B179&lt;&gt;"GR"),(C219*0.4)+(B179*0.6),E219)</f>
        <v>#REF!</v>
      </c>
      <c r="G219" s="9" t="e">
        <f t="shared" si="13"/>
        <v>#REF!</v>
      </c>
      <c r="H219" s="9" t="e">
        <f t="shared" si="14"/>
        <v>#REF!</v>
      </c>
      <c r="I219" s="9" t="e">
        <f t="shared" si="15"/>
        <v>#REF!</v>
      </c>
      <c r="J219" s="9" t="e">
        <f>IF(I219&lt;&gt;"",IF(_xlfn.RANK.EQ(I219,$I$2:$I$326,0)&lt;=ROUND(COUNTIFS($E$2:$E$326,"&gt;=50",$D$2:$D$326,"&gt;=55")/100*#REF!,0),"",E219),"")</f>
        <v>#REF!</v>
      </c>
      <c r="K219" s="9" t="e">
        <f>IF(J219&lt;&gt;"",IF(_xlfn.RANK.EQ(J219,$J$2:$J$326,0)&lt;=ROUND(COUNTIFS($E$2:$E$326,"&gt;=50",$D$2:$D$326,"&gt;=55")/100*#REF!,0),"",E219),"")</f>
        <v>#REF!</v>
      </c>
      <c r="L219" s="9" t="e">
        <f>IF(K219&lt;&gt;"",IF(_xlfn.RANK.EQ(K219,$K$2:$K$326,0)&lt;=ROUND(COUNTIFS($E$2:$E$326,"&gt;=50",$D$2:$D$326,"&gt;=55")/100*#REF!,0),"",E219),"")</f>
        <v>#REF!</v>
      </c>
      <c r="M219" s="9" t="e">
        <f>IF(L219&lt;&gt;"",IF(_xlfn.RANK.EQ(L219,$L$2:$L$326,0)&lt;=ROUND(COUNTIFS($E$2:$E$326,"&gt;=50",$D$2:$D$326,"&gt;=55")/100*#REF!,0),"",E219),"")</f>
        <v>#REF!</v>
      </c>
      <c r="N219" s="9" t="e">
        <f>IF(M219&lt;&gt;"",IF(_xlfn.RANK.EQ(M219,$M$2:$M$326,0)&lt;=ROUND(COUNTIFS($E$2:$E$326,"&gt;=50",$D$2:$D$326,"&gt;=55")/100*#REF!,0),"",E219),"")</f>
        <v>#REF!</v>
      </c>
      <c r="O219" s="9" t="e">
        <f>IF(N219&lt;&gt;"",IF(_xlfn.RANK.EQ(N219,$N$2:$N$326,0)&lt;=ROUND(COUNTIFS($E$2:$E$326,"&gt;=50",$D$2:$D$326,"&gt;=55")/100*#REF!,0),"",E219),"")</f>
        <v>#REF!</v>
      </c>
      <c r="P219" s="9" t="str" cm="1">
        <f t="array" ref="P219">IF(A179&lt;&gt;"",IF(_xlfn.BITOR(B179&lt;&gt;"GR",B179&lt;&gt;""),IF(AND(H219&gt;=50,B179&gt;=55),_xlfn.RANK.EQ(H219,$H$2:$H$1000,0),_xlfn.IFS(#REF!="FD",999,#REF!="FF",1000)),IF(AND(H219&gt;=50,D219&gt;=55),_xlfn.RANK.EQ(H219,$H$2:$H$326,0),_xlfn.IFS(#REF!="FD",999,#REF!="FF",1000))),"")</f>
        <v/>
      </c>
    </row>
    <row r="220" spans="1:16" x14ac:dyDescent="0.35">
      <c r="A220" s="29"/>
      <c r="B220" s="3"/>
      <c r="C220" s="16" t="e">
        <f>IF(_xlfn.BITOR(#REF!="GR",#REF!=""),0,#REF!)</f>
        <v>#REF!</v>
      </c>
      <c r="D220" s="16" t="e">
        <f>IF(_xlfn.BITOR(#REF!="",#REF!="GR"),0,#REF!)</f>
        <v>#REF!</v>
      </c>
      <c r="E220" s="9" t="e">
        <f t="shared" si="12"/>
        <v>#REF!</v>
      </c>
      <c r="F220" s="9" t="e">
        <f>IF(AND(B180&lt;&gt;"",B180&lt;&gt;"GR"),(C220*0.4)+(B180*0.6),E220)</f>
        <v>#REF!</v>
      </c>
      <c r="G220" s="9" t="e">
        <f t="shared" si="13"/>
        <v>#REF!</v>
      </c>
      <c r="H220" s="9" t="e">
        <f t="shared" si="14"/>
        <v>#REF!</v>
      </c>
      <c r="I220" s="9" t="e">
        <f t="shared" si="15"/>
        <v>#REF!</v>
      </c>
      <c r="J220" s="9" t="e">
        <f>IF(I220&lt;&gt;"",IF(_xlfn.RANK.EQ(I220,$I$2:$I$326,0)&lt;=ROUND(COUNTIFS($E$2:$E$326,"&gt;=50",$D$2:$D$326,"&gt;=55")/100*#REF!,0),"",E220),"")</f>
        <v>#REF!</v>
      </c>
      <c r="K220" s="9" t="e">
        <f>IF(J220&lt;&gt;"",IF(_xlfn.RANK.EQ(J220,$J$2:$J$326,0)&lt;=ROUND(COUNTIFS($E$2:$E$326,"&gt;=50",$D$2:$D$326,"&gt;=55")/100*#REF!,0),"",E220),"")</f>
        <v>#REF!</v>
      </c>
      <c r="L220" s="9" t="e">
        <f>IF(K220&lt;&gt;"",IF(_xlfn.RANK.EQ(K220,$K$2:$K$326,0)&lt;=ROUND(COUNTIFS($E$2:$E$326,"&gt;=50",$D$2:$D$326,"&gt;=55")/100*#REF!,0),"",E220),"")</f>
        <v>#REF!</v>
      </c>
      <c r="M220" s="9" t="e">
        <f>IF(L220&lt;&gt;"",IF(_xlfn.RANK.EQ(L220,$L$2:$L$326,0)&lt;=ROUND(COUNTIFS($E$2:$E$326,"&gt;=50",$D$2:$D$326,"&gt;=55")/100*#REF!,0),"",E220),"")</f>
        <v>#REF!</v>
      </c>
      <c r="N220" s="9" t="e">
        <f>IF(M220&lt;&gt;"",IF(_xlfn.RANK.EQ(M220,$M$2:$M$326,0)&lt;=ROUND(COUNTIFS($E$2:$E$326,"&gt;=50",$D$2:$D$326,"&gt;=55")/100*#REF!,0),"",E220),"")</f>
        <v>#REF!</v>
      </c>
      <c r="O220" s="9" t="e">
        <f>IF(N220&lt;&gt;"",IF(_xlfn.RANK.EQ(N220,$N$2:$N$326,0)&lt;=ROUND(COUNTIFS($E$2:$E$326,"&gt;=50",$D$2:$D$326,"&gt;=55")/100*#REF!,0),"",E220),"")</f>
        <v>#REF!</v>
      </c>
      <c r="P220" s="9" t="str" cm="1">
        <f t="array" ref="P220">IF(A180&lt;&gt;"",IF(_xlfn.BITOR(B180&lt;&gt;"GR",B180&lt;&gt;""),IF(AND(H220&gt;=50,B180&gt;=55),_xlfn.RANK.EQ(H220,$H$2:$H$1000,0),_xlfn.IFS(#REF!="FD",999,#REF!="FF",1000)),IF(AND(H220&gt;=50,D220&gt;=55),_xlfn.RANK.EQ(H220,$H$2:$H$326,0),_xlfn.IFS(#REF!="FD",999,#REF!="FF",1000))),"")</f>
        <v/>
      </c>
    </row>
    <row r="221" spans="1:16" x14ac:dyDescent="0.35">
      <c r="A221" s="29"/>
      <c r="B221" s="3"/>
      <c r="C221" s="16" t="e">
        <f>IF(_xlfn.BITOR(#REF!="GR",#REF!=""),0,#REF!)</f>
        <v>#REF!</v>
      </c>
      <c r="D221" s="16" t="e">
        <f>IF(_xlfn.BITOR(#REF!="",#REF!="GR"),0,#REF!)</f>
        <v>#REF!</v>
      </c>
      <c r="E221" s="9" t="e">
        <f t="shared" si="12"/>
        <v>#REF!</v>
      </c>
      <c r="F221" s="9" t="e">
        <f>IF(AND(B181&lt;&gt;"",B181&lt;&gt;"GR"),(C221*0.4)+(B181*0.6),E221)</f>
        <v>#REF!</v>
      </c>
      <c r="G221" s="9" t="e">
        <f t="shared" si="13"/>
        <v>#REF!</v>
      </c>
      <c r="H221" s="9" t="e">
        <f t="shared" si="14"/>
        <v>#REF!</v>
      </c>
      <c r="I221" s="9" t="e">
        <f t="shared" si="15"/>
        <v>#REF!</v>
      </c>
      <c r="J221" s="9" t="e">
        <f>IF(I221&lt;&gt;"",IF(_xlfn.RANK.EQ(I221,$I$2:$I$326,0)&lt;=ROUND(COUNTIFS($E$2:$E$326,"&gt;=50",$D$2:$D$326,"&gt;=55")/100*#REF!,0),"",E221),"")</f>
        <v>#REF!</v>
      </c>
      <c r="K221" s="9" t="e">
        <f>IF(J221&lt;&gt;"",IF(_xlfn.RANK.EQ(J221,$J$2:$J$326,0)&lt;=ROUND(COUNTIFS($E$2:$E$326,"&gt;=50",$D$2:$D$326,"&gt;=55")/100*#REF!,0),"",E221),"")</f>
        <v>#REF!</v>
      </c>
      <c r="L221" s="9" t="e">
        <f>IF(K221&lt;&gt;"",IF(_xlfn.RANK.EQ(K221,$K$2:$K$326,0)&lt;=ROUND(COUNTIFS($E$2:$E$326,"&gt;=50",$D$2:$D$326,"&gt;=55")/100*#REF!,0),"",E221),"")</f>
        <v>#REF!</v>
      </c>
      <c r="M221" s="9" t="e">
        <f>IF(L221&lt;&gt;"",IF(_xlfn.RANK.EQ(L221,$L$2:$L$326,0)&lt;=ROUND(COUNTIFS($E$2:$E$326,"&gt;=50",$D$2:$D$326,"&gt;=55")/100*#REF!,0),"",E221),"")</f>
        <v>#REF!</v>
      </c>
      <c r="N221" s="9" t="e">
        <f>IF(M221&lt;&gt;"",IF(_xlfn.RANK.EQ(M221,$M$2:$M$326,0)&lt;=ROUND(COUNTIFS($E$2:$E$326,"&gt;=50",$D$2:$D$326,"&gt;=55")/100*#REF!,0),"",E221),"")</f>
        <v>#REF!</v>
      </c>
      <c r="O221" s="9" t="e">
        <f>IF(N221&lt;&gt;"",IF(_xlfn.RANK.EQ(N221,$N$2:$N$326,0)&lt;=ROUND(COUNTIFS($E$2:$E$326,"&gt;=50",$D$2:$D$326,"&gt;=55")/100*#REF!,0),"",E221),"")</f>
        <v>#REF!</v>
      </c>
      <c r="P221" s="9" t="str" cm="1">
        <f t="array" ref="P221">IF(A181&lt;&gt;"",IF(_xlfn.BITOR(B181&lt;&gt;"GR",B181&lt;&gt;""),IF(AND(H221&gt;=50,B181&gt;=55),_xlfn.RANK.EQ(H221,$H$2:$H$1000,0),_xlfn.IFS(#REF!="FD",999,#REF!="FF",1000)),IF(AND(H221&gt;=50,D221&gt;=55),_xlfn.RANK.EQ(H221,$H$2:$H$326,0),_xlfn.IFS(#REF!="FD",999,#REF!="FF",1000))),"")</f>
        <v/>
      </c>
    </row>
    <row r="222" spans="1:16" x14ac:dyDescent="0.35">
      <c r="A222" s="29"/>
      <c r="B222" s="3"/>
      <c r="C222" s="16" t="e">
        <f>IF(_xlfn.BITOR(#REF!="GR",#REF!=""),0,#REF!)</f>
        <v>#REF!</v>
      </c>
      <c r="D222" s="16" t="e">
        <f>IF(_xlfn.BITOR(#REF!="",#REF!="GR"),0,#REF!)</f>
        <v>#REF!</v>
      </c>
      <c r="E222" s="9" t="e">
        <f t="shared" si="12"/>
        <v>#REF!</v>
      </c>
      <c r="F222" s="9" t="e">
        <f>IF(AND(B182&lt;&gt;"",B182&lt;&gt;"GR"),(C222*0.4)+(B182*0.6),E222)</f>
        <v>#REF!</v>
      </c>
      <c r="G222" s="9" t="e">
        <f t="shared" si="13"/>
        <v>#REF!</v>
      </c>
      <c r="H222" s="9" t="e">
        <f t="shared" si="14"/>
        <v>#REF!</v>
      </c>
      <c r="I222" s="9" t="e">
        <f t="shared" si="15"/>
        <v>#REF!</v>
      </c>
      <c r="J222" s="9" t="e">
        <f>IF(I222&lt;&gt;"",IF(_xlfn.RANK.EQ(I222,$I$2:$I$326,0)&lt;=ROUND(COUNTIFS($E$2:$E$326,"&gt;=50",$D$2:$D$326,"&gt;=55")/100*#REF!,0),"",E222),"")</f>
        <v>#REF!</v>
      </c>
      <c r="K222" s="9" t="e">
        <f>IF(J222&lt;&gt;"",IF(_xlfn.RANK.EQ(J222,$J$2:$J$326,0)&lt;=ROUND(COUNTIFS($E$2:$E$326,"&gt;=50",$D$2:$D$326,"&gt;=55")/100*#REF!,0),"",E222),"")</f>
        <v>#REF!</v>
      </c>
      <c r="L222" s="9" t="e">
        <f>IF(K222&lt;&gt;"",IF(_xlfn.RANK.EQ(K222,$K$2:$K$326,0)&lt;=ROUND(COUNTIFS($E$2:$E$326,"&gt;=50",$D$2:$D$326,"&gt;=55")/100*#REF!,0),"",E222),"")</f>
        <v>#REF!</v>
      </c>
      <c r="M222" s="9" t="e">
        <f>IF(L222&lt;&gt;"",IF(_xlfn.RANK.EQ(L222,$L$2:$L$326,0)&lt;=ROUND(COUNTIFS($E$2:$E$326,"&gt;=50",$D$2:$D$326,"&gt;=55")/100*#REF!,0),"",E222),"")</f>
        <v>#REF!</v>
      </c>
      <c r="N222" s="9" t="e">
        <f>IF(M222&lt;&gt;"",IF(_xlfn.RANK.EQ(M222,$M$2:$M$326,0)&lt;=ROUND(COUNTIFS($E$2:$E$326,"&gt;=50",$D$2:$D$326,"&gt;=55")/100*#REF!,0),"",E222),"")</f>
        <v>#REF!</v>
      </c>
      <c r="O222" s="9" t="e">
        <f>IF(N222&lt;&gt;"",IF(_xlfn.RANK.EQ(N222,$N$2:$N$326,0)&lt;=ROUND(COUNTIFS($E$2:$E$326,"&gt;=50",$D$2:$D$326,"&gt;=55")/100*#REF!,0),"",E222),"")</f>
        <v>#REF!</v>
      </c>
      <c r="P222" s="9" t="str" cm="1">
        <f t="array" ref="P222">IF(A182&lt;&gt;"",IF(_xlfn.BITOR(B182&lt;&gt;"GR",B182&lt;&gt;""),IF(AND(H222&gt;=50,B182&gt;=55),_xlfn.RANK.EQ(H222,$H$2:$H$1000,0),_xlfn.IFS(#REF!="FD",999,#REF!="FF",1000)),IF(AND(H222&gt;=50,D222&gt;=55),_xlfn.RANK.EQ(H222,$H$2:$H$326,0),_xlfn.IFS(#REF!="FD",999,#REF!="FF",1000))),"")</f>
        <v/>
      </c>
    </row>
    <row r="223" spans="1:16" x14ac:dyDescent="0.35">
      <c r="A223" s="29"/>
      <c r="B223" s="3"/>
      <c r="C223" s="16" t="e">
        <f>IF(_xlfn.BITOR(#REF!="GR",#REF!=""),0,#REF!)</f>
        <v>#REF!</v>
      </c>
      <c r="D223" s="16" t="e">
        <f>IF(_xlfn.BITOR(#REF!="",#REF!="GR"),0,#REF!)</f>
        <v>#REF!</v>
      </c>
      <c r="E223" s="9" t="e">
        <f t="shared" si="12"/>
        <v>#REF!</v>
      </c>
      <c r="F223" s="9" t="e">
        <f>IF(AND(B183&lt;&gt;"",B183&lt;&gt;"GR"),(C223*0.4)+(B183*0.6),E223)</f>
        <v>#REF!</v>
      </c>
      <c r="G223" s="9" t="e">
        <f t="shared" si="13"/>
        <v>#REF!</v>
      </c>
      <c r="H223" s="9" t="e">
        <f t="shared" si="14"/>
        <v>#REF!</v>
      </c>
      <c r="I223" s="9" t="e">
        <f t="shared" si="15"/>
        <v>#REF!</v>
      </c>
      <c r="J223" s="9" t="e">
        <f>IF(I223&lt;&gt;"",IF(_xlfn.RANK.EQ(I223,$I$2:$I$326,0)&lt;=ROUND(COUNTIFS($E$2:$E$326,"&gt;=50",$D$2:$D$326,"&gt;=55")/100*#REF!,0),"",E223),"")</f>
        <v>#REF!</v>
      </c>
      <c r="K223" s="9" t="e">
        <f>IF(J223&lt;&gt;"",IF(_xlfn.RANK.EQ(J223,$J$2:$J$326,0)&lt;=ROUND(COUNTIFS($E$2:$E$326,"&gt;=50",$D$2:$D$326,"&gt;=55")/100*#REF!,0),"",E223),"")</f>
        <v>#REF!</v>
      </c>
      <c r="L223" s="9" t="e">
        <f>IF(K223&lt;&gt;"",IF(_xlfn.RANK.EQ(K223,$K$2:$K$326,0)&lt;=ROUND(COUNTIFS($E$2:$E$326,"&gt;=50",$D$2:$D$326,"&gt;=55")/100*#REF!,0),"",E223),"")</f>
        <v>#REF!</v>
      </c>
      <c r="M223" s="9" t="e">
        <f>IF(L223&lt;&gt;"",IF(_xlfn.RANK.EQ(L223,$L$2:$L$326,0)&lt;=ROUND(COUNTIFS($E$2:$E$326,"&gt;=50",$D$2:$D$326,"&gt;=55")/100*#REF!,0),"",E223),"")</f>
        <v>#REF!</v>
      </c>
      <c r="N223" s="9" t="e">
        <f>IF(M223&lt;&gt;"",IF(_xlfn.RANK.EQ(M223,$M$2:$M$326,0)&lt;=ROUND(COUNTIFS($E$2:$E$326,"&gt;=50",$D$2:$D$326,"&gt;=55")/100*#REF!,0),"",E223),"")</f>
        <v>#REF!</v>
      </c>
      <c r="O223" s="9" t="e">
        <f>IF(N223&lt;&gt;"",IF(_xlfn.RANK.EQ(N223,$N$2:$N$326,0)&lt;=ROUND(COUNTIFS($E$2:$E$326,"&gt;=50",$D$2:$D$326,"&gt;=55")/100*#REF!,0),"",E223),"")</f>
        <v>#REF!</v>
      </c>
      <c r="P223" s="9" t="str" cm="1">
        <f t="array" ref="P223">IF(A183&lt;&gt;"",IF(_xlfn.BITOR(B183&lt;&gt;"GR",B183&lt;&gt;""),IF(AND(H223&gt;=50,B183&gt;=55),_xlfn.RANK.EQ(H223,$H$2:$H$1000,0),_xlfn.IFS(#REF!="FD",999,#REF!="FF",1000)),IF(AND(H223&gt;=50,D223&gt;=55),_xlfn.RANK.EQ(H223,$H$2:$H$326,0),_xlfn.IFS(#REF!="FD",999,#REF!="FF",1000))),"")</f>
        <v/>
      </c>
    </row>
    <row r="224" spans="1:16" x14ac:dyDescent="0.35">
      <c r="A224" s="29"/>
      <c r="B224" s="3"/>
      <c r="C224" s="16" t="e">
        <f>IF(_xlfn.BITOR(#REF!="GR",#REF!=""),0,#REF!)</f>
        <v>#REF!</v>
      </c>
      <c r="D224" s="16" t="e">
        <f>IF(_xlfn.BITOR(#REF!="",#REF!="GR"),0,#REF!)</f>
        <v>#REF!</v>
      </c>
      <c r="E224" s="9" t="e">
        <f t="shared" si="12"/>
        <v>#REF!</v>
      </c>
      <c r="F224" s="9" t="e">
        <f>IF(AND(B184&lt;&gt;"",B184&lt;&gt;"GR"),(C224*0.4)+(B184*0.6),E224)</f>
        <v>#REF!</v>
      </c>
      <c r="G224" s="9" t="e">
        <f t="shared" si="13"/>
        <v>#REF!</v>
      </c>
      <c r="H224" s="9" t="e">
        <f t="shared" si="14"/>
        <v>#REF!</v>
      </c>
      <c r="I224" s="9" t="e">
        <f t="shared" si="15"/>
        <v>#REF!</v>
      </c>
      <c r="J224" s="9" t="e">
        <f>IF(I224&lt;&gt;"",IF(_xlfn.RANK.EQ(I224,$I$2:$I$326,0)&lt;=ROUND(COUNTIFS($E$2:$E$326,"&gt;=50",$D$2:$D$326,"&gt;=55")/100*#REF!,0),"",E224),"")</f>
        <v>#REF!</v>
      </c>
      <c r="K224" s="9" t="e">
        <f>IF(J224&lt;&gt;"",IF(_xlfn.RANK.EQ(J224,$J$2:$J$326,0)&lt;=ROUND(COUNTIFS($E$2:$E$326,"&gt;=50",$D$2:$D$326,"&gt;=55")/100*#REF!,0),"",E224),"")</f>
        <v>#REF!</v>
      </c>
      <c r="L224" s="9" t="e">
        <f>IF(K224&lt;&gt;"",IF(_xlfn.RANK.EQ(K224,$K$2:$K$326,0)&lt;=ROUND(COUNTIFS($E$2:$E$326,"&gt;=50",$D$2:$D$326,"&gt;=55")/100*#REF!,0),"",E224),"")</f>
        <v>#REF!</v>
      </c>
      <c r="M224" s="9" t="e">
        <f>IF(L224&lt;&gt;"",IF(_xlfn.RANK.EQ(L224,$L$2:$L$326,0)&lt;=ROUND(COUNTIFS($E$2:$E$326,"&gt;=50",$D$2:$D$326,"&gt;=55")/100*#REF!,0),"",E224),"")</f>
        <v>#REF!</v>
      </c>
      <c r="N224" s="9" t="e">
        <f>IF(M224&lt;&gt;"",IF(_xlfn.RANK.EQ(M224,$M$2:$M$326,0)&lt;=ROUND(COUNTIFS($E$2:$E$326,"&gt;=50",$D$2:$D$326,"&gt;=55")/100*#REF!,0),"",E224),"")</f>
        <v>#REF!</v>
      </c>
      <c r="O224" s="9" t="e">
        <f>IF(N224&lt;&gt;"",IF(_xlfn.RANK.EQ(N224,$N$2:$N$326,0)&lt;=ROUND(COUNTIFS($E$2:$E$326,"&gt;=50",$D$2:$D$326,"&gt;=55")/100*#REF!,0),"",E224),"")</f>
        <v>#REF!</v>
      </c>
      <c r="P224" s="9" t="str" cm="1">
        <f t="array" ref="P224">IF(A184&lt;&gt;"",IF(_xlfn.BITOR(B184&lt;&gt;"GR",B184&lt;&gt;""),IF(AND(H224&gt;=50,B184&gt;=55),_xlfn.RANK.EQ(H224,$H$2:$H$1000,0),_xlfn.IFS(#REF!="FD",999,#REF!="FF",1000)),IF(AND(H224&gt;=50,D224&gt;=55),_xlfn.RANK.EQ(H224,$H$2:$H$326,0),_xlfn.IFS(#REF!="FD",999,#REF!="FF",1000))),"")</f>
        <v/>
      </c>
    </row>
    <row r="225" spans="1:16" x14ac:dyDescent="0.35">
      <c r="A225" s="29"/>
      <c r="B225" s="3"/>
      <c r="C225" s="16" t="e">
        <f>IF(_xlfn.BITOR(#REF!="GR",#REF!=""),0,#REF!)</f>
        <v>#REF!</v>
      </c>
      <c r="D225" s="16" t="e">
        <f>IF(_xlfn.BITOR(#REF!="",#REF!="GR"),0,#REF!)</f>
        <v>#REF!</v>
      </c>
      <c r="E225" s="9" t="e">
        <f t="shared" si="12"/>
        <v>#REF!</v>
      </c>
      <c r="F225" s="9" t="e">
        <f>IF(AND(B185&lt;&gt;"",B185&lt;&gt;"GR"),(C225*0.4)+(B185*0.6),E225)</f>
        <v>#REF!</v>
      </c>
      <c r="G225" s="9" t="e">
        <f t="shared" si="13"/>
        <v>#REF!</v>
      </c>
      <c r="H225" s="9" t="e">
        <f t="shared" si="14"/>
        <v>#REF!</v>
      </c>
      <c r="I225" s="9" t="e">
        <f t="shared" si="15"/>
        <v>#REF!</v>
      </c>
      <c r="J225" s="9" t="e">
        <f>IF(I225&lt;&gt;"",IF(_xlfn.RANK.EQ(I225,$I$2:$I$326,0)&lt;=ROUND(COUNTIFS($E$2:$E$326,"&gt;=50",$D$2:$D$326,"&gt;=55")/100*#REF!,0),"",E225),"")</f>
        <v>#REF!</v>
      </c>
      <c r="K225" s="9" t="e">
        <f>IF(J225&lt;&gt;"",IF(_xlfn.RANK.EQ(J225,$J$2:$J$326,0)&lt;=ROUND(COUNTIFS($E$2:$E$326,"&gt;=50",$D$2:$D$326,"&gt;=55")/100*#REF!,0),"",E225),"")</f>
        <v>#REF!</v>
      </c>
      <c r="L225" s="9" t="e">
        <f>IF(K225&lt;&gt;"",IF(_xlfn.RANK.EQ(K225,$K$2:$K$326,0)&lt;=ROUND(COUNTIFS($E$2:$E$326,"&gt;=50",$D$2:$D$326,"&gt;=55")/100*#REF!,0),"",E225),"")</f>
        <v>#REF!</v>
      </c>
      <c r="M225" s="9" t="e">
        <f>IF(L225&lt;&gt;"",IF(_xlfn.RANK.EQ(L225,$L$2:$L$326,0)&lt;=ROUND(COUNTIFS($E$2:$E$326,"&gt;=50",$D$2:$D$326,"&gt;=55")/100*#REF!,0),"",E225),"")</f>
        <v>#REF!</v>
      </c>
      <c r="N225" s="9" t="e">
        <f>IF(M225&lt;&gt;"",IF(_xlfn.RANK.EQ(M225,$M$2:$M$326,0)&lt;=ROUND(COUNTIFS($E$2:$E$326,"&gt;=50",$D$2:$D$326,"&gt;=55")/100*#REF!,0),"",E225),"")</f>
        <v>#REF!</v>
      </c>
      <c r="O225" s="9" t="e">
        <f>IF(N225&lt;&gt;"",IF(_xlfn.RANK.EQ(N225,$N$2:$N$326,0)&lt;=ROUND(COUNTIFS($E$2:$E$326,"&gt;=50",$D$2:$D$326,"&gt;=55")/100*#REF!,0),"",E225),"")</f>
        <v>#REF!</v>
      </c>
      <c r="P225" s="9" t="str" cm="1">
        <f t="array" ref="P225">IF(A185&lt;&gt;"",IF(_xlfn.BITOR(B185&lt;&gt;"GR",B185&lt;&gt;""),IF(AND(H225&gt;=50,B185&gt;=55),_xlfn.RANK.EQ(H225,$H$2:$H$1000,0),_xlfn.IFS(#REF!="FD",999,#REF!="FF",1000)),IF(AND(H225&gt;=50,D225&gt;=55),_xlfn.RANK.EQ(H225,$H$2:$H$326,0),_xlfn.IFS(#REF!="FD",999,#REF!="FF",1000))),"")</f>
        <v/>
      </c>
    </row>
    <row r="226" spans="1:16" x14ac:dyDescent="0.35">
      <c r="A226" s="29"/>
      <c r="B226" s="3"/>
      <c r="C226" s="16" t="e">
        <f>IF(_xlfn.BITOR(#REF!="GR",#REF!=""),0,#REF!)</f>
        <v>#REF!</v>
      </c>
      <c r="D226" s="16" t="e">
        <f>IF(_xlfn.BITOR(#REF!="",#REF!="GR"),0,#REF!)</f>
        <v>#REF!</v>
      </c>
      <c r="E226" s="9" t="e">
        <f t="shared" si="12"/>
        <v>#REF!</v>
      </c>
      <c r="F226" s="9" t="e">
        <f>IF(AND(B186&lt;&gt;"",B186&lt;&gt;"GR"),(C226*0.4)+(B186*0.6),E226)</f>
        <v>#REF!</v>
      </c>
      <c r="G226" s="9" t="e">
        <f t="shared" si="13"/>
        <v>#REF!</v>
      </c>
      <c r="H226" s="9" t="e">
        <f t="shared" si="14"/>
        <v>#REF!</v>
      </c>
      <c r="I226" s="9" t="e">
        <f t="shared" si="15"/>
        <v>#REF!</v>
      </c>
      <c r="J226" s="9" t="e">
        <f>IF(I226&lt;&gt;"",IF(_xlfn.RANK.EQ(I226,$I$2:$I$326,0)&lt;=ROUND(COUNTIFS($E$2:$E$326,"&gt;=50",$D$2:$D$326,"&gt;=55")/100*#REF!,0),"",E226),"")</f>
        <v>#REF!</v>
      </c>
      <c r="K226" s="9" t="e">
        <f>IF(J226&lt;&gt;"",IF(_xlfn.RANK.EQ(J226,$J$2:$J$326,0)&lt;=ROUND(COUNTIFS($E$2:$E$326,"&gt;=50",$D$2:$D$326,"&gt;=55")/100*#REF!,0),"",E226),"")</f>
        <v>#REF!</v>
      </c>
      <c r="L226" s="9" t="e">
        <f>IF(K226&lt;&gt;"",IF(_xlfn.RANK.EQ(K226,$K$2:$K$326,0)&lt;=ROUND(COUNTIFS($E$2:$E$326,"&gt;=50",$D$2:$D$326,"&gt;=55")/100*#REF!,0),"",E226),"")</f>
        <v>#REF!</v>
      </c>
      <c r="M226" s="9" t="e">
        <f>IF(L226&lt;&gt;"",IF(_xlfn.RANK.EQ(L226,$L$2:$L$326,0)&lt;=ROUND(COUNTIFS($E$2:$E$326,"&gt;=50",$D$2:$D$326,"&gt;=55")/100*#REF!,0),"",E226),"")</f>
        <v>#REF!</v>
      </c>
      <c r="N226" s="9" t="e">
        <f>IF(M226&lt;&gt;"",IF(_xlfn.RANK.EQ(M226,$M$2:$M$326,0)&lt;=ROUND(COUNTIFS($E$2:$E$326,"&gt;=50",$D$2:$D$326,"&gt;=55")/100*#REF!,0),"",E226),"")</f>
        <v>#REF!</v>
      </c>
      <c r="O226" s="9" t="e">
        <f>IF(N226&lt;&gt;"",IF(_xlfn.RANK.EQ(N226,$N$2:$N$326,0)&lt;=ROUND(COUNTIFS($E$2:$E$326,"&gt;=50",$D$2:$D$326,"&gt;=55")/100*#REF!,0),"",E226),"")</f>
        <v>#REF!</v>
      </c>
      <c r="P226" s="9" t="str" cm="1">
        <f t="array" ref="P226">IF(A186&lt;&gt;"",IF(_xlfn.BITOR(B186&lt;&gt;"GR",B186&lt;&gt;""),IF(AND(H226&gt;=50,B186&gt;=55),_xlfn.RANK.EQ(H226,$H$2:$H$1000,0),_xlfn.IFS(#REF!="FD",999,#REF!="FF",1000)),IF(AND(H226&gt;=50,D226&gt;=55),_xlfn.RANK.EQ(H226,$H$2:$H$326,0),_xlfn.IFS(#REF!="FD",999,#REF!="FF",1000))),"")</f>
        <v/>
      </c>
    </row>
    <row r="227" spans="1:16" x14ac:dyDescent="0.35">
      <c r="A227" s="29"/>
      <c r="B227" s="3"/>
      <c r="C227" s="16" t="e">
        <f>IF(_xlfn.BITOR(#REF!="GR",#REF!=""),0,#REF!)</f>
        <v>#REF!</v>
      </c>
      <c r="D227" s="16" t="e">
        <f>IF(_xlfn.BITOR(#REF!="",#REF!="GR"),0,#REF!)</f>
        <v>#REF!</v>
      </c>
      <c r="E227" s="9" t="e">
        <f t="shared" si="12"/>
        <v>#REF!</v>
      </c>
      <c r="F227" s="9" t="e">
        <f>IF(AND(B187&lt;&gt;"",B187&lt;&gt;"GR"),(C227*0.4)+(B187*0.6),E227)</f>
        <v>#REF!</v>
      </c>
      <c r="G227" s="9" t="e">
        <f t="shared" si="13"/>
        <v>#REF!</v>
      </c>
      <c r="H227" s="9" t="e">
        <f t="shared" si="14"/>
        <v>#REF!</v>
      </c>
      <c r="I227" s="9" t="e">
        <f t="shared" si="15"/>
        <v>#REF!</v>
      </c>
      <c r="J227" s="9" t="e">
        <f>IF(I227&lt;&gt;"",IF(_xlfn.RANK.EQ(I227,$I$2:$I$326,0)&lt;=ROUND(COUNTIFS($E$2:$E$326,"&gt;=50",$D$2:$D$326,"&gt;=55")/100*#REF!,0),"",E227),"")</f>
        <v>#REF!</v>
      </c>
      <c r="K227" s="9" t="e">
        <f>IF(J227&lt;&gt;"",IF(_xlfn.RANK.EQ(J227,$J$2:$J$326,0)&lt;=ROUND(COUNTIFS($E$2:$E$326,"&gt;=50",$D$2:$D$326,"&gt;=55")/100*#REF!,0),"",E227),"")</f>
        <v>#REF!</v>
      </c>
      <c r="L227" s="9" t="e">
        <f>IF(K227&lt;&gt;"",IF(_xlfn.RANK.EQ(K227,$K$2:$K$326,0)&lt;=ROUND(COUNTIFS($E$2:$E$326,"&gt;=50",$D$2:$D$326,"&gt;=55")/100*#REF!,0),"",E227),"")</f>
        <v>#REF!</v>
      </c>
      <c r="M227" s="9" t="e">
        <f>IF(L227&lt;&gt;"",IF(_xlfn.RANK.EQ(L227,$L$2:$L$326,0)&lt;=ROUND(COUNTIFS($E$2:$E$326,"&gt;=50",$D$2:$D$326,"&gt;=55")/100*#REF!,0),"",E227),"")</f>
        <v>#REF!</v>
      </c>
      <c r="N227" s="9" t="e">
        <f>IF(M227&lt;&gt;"",IF(_xlfn.RANK.EQ(M227,$M$2:$M$326,0)&lt;=ROUND(COUNTIFS($E$2:$E$326,"&gt;=50",$D$2:$D$326,"&gt;=55")/100*#REF!,0),"",E227),"")</f>
        <v>#REF!</v>
      </c>
      <c r="O227" s="9" t="e">
        <f>IF(N227&lt;&gt;"",IF(_xlfn.RANK.EQ(N227,$N$2:$N$326,0)&lt;=ROUND(COUNTIFS($E$2:$E$326,"&gt;=50",$D$2:$D$326,"&gt;=55")/100*#REF!,0),"",E227),"")</f>
        <v>#REF!</v>
      </c>
      <c r="P227" s="9" t="str" cm="1">
        <f t="array" ref="P227">IF(A187&lt;&gt;"",IF(_xlfn.BITOR(B187&lt;&gt;"GR",B187&lt;&gt;""),IF(AND(H227&gt;=50,B187&gt;=55),_xlfn.RANK.EQ(H227,$H$2:$H$1000,0),_xlfn.IFS(#REF!="FD",999,#REF!="FF",1000)),IF(AND(H227&gt;=50,D227&gt;=55),_xlfn.RANK.EQ(H227,$H$2:$H$326,0),_xlfn.IFS(#REF!="FD",999,#REF!="FF",1000))),"")</f>
        <v/>
      </c>
    </row>
    <row r="228" spans="1:16" x14ac:dyDescent="0.35">
      <c r="A228" s="29"/>
      <c r="B228" s="3"/>
      <c r="C228" s="16" t="e">
        <f>IF(_xlfn.BITOR(#REF!="GR",#REF!=""),0,#REF!)</f>
        <v>#REF!</v>
      </c>
      <c r="D228" s="16" t="e">
        <f>IF(_xlfn.BITOR(#REF!="",#REF!="GR"),0,#REF!)</f>
        <v>#REF!</v>
      </c>
      <c r="E228" s="9" t="e">
        <f t="shared" si="12"/>
        <v>#REF!</v>
      </c>
      <c r="F228" s="9" t="e">
        <f>IF(AND(B188&lt;&gt;"",B188&lt;&gt;"GR"),(C228*0.4)+(B188*0.6),E228)</f>
        <v>#REF!</v>
      </c>
      <c r="G228" s="9" t="e">
        <f t="shared" si="13"/>
        <v>#REF!</v>
      </c>
      <c r="H228" s="9" t="e">
        <f t="shared" si="14"/>
        <v>#REF!</v>
      </c>
      <c r="I228" s="9" t="e">
        <f t="shared" si="15"/>
        <v>#REF!</v>
      </c>
      <c r="J228" s="9" t="e">
        <f>IF(I228&lt;&gt;"",IF(_xlfn.RANK.EQ(I228,$I$2:$I$326,0)&lt;=ROUND(COUNTIFS($E$2:$E$326,"&gt;=50",$D$2:$D$326,"&gt;=55")/100*#REF!,0),"",E228),"")</f>
        <v>#REF!</v>
      </c>
      <c r="K228" s="9" t="e">
        <f>IF(J228&lt;&gt;"",IF(_xlfn.RANK.EQ(J228,$J$2:$J$326,0)&lt;=ROUND(COUNTIFS($E$2:$E$326,"&gt;=50",$D$2:$D$326,"&gt;=55")/100*#REF!,0),"",E228),"")</f>
        <v>#REF!</v>
      </c>
      <c r="L228" s="9" t="e">
        <f>IF(K228&lt;&gt;"",IF(_xlfn.RANK.EQ(K228,$K$2:$K$326,0)&lt;=ROUND(COUNTIFS($E$2:$E$326,"&gt;=50",$D$2:$D$326,"&gt;=55")/100*#REF!,0),"",E228),"")</f>
        <v>#REF!</v>
      </c>
      <c r="M228" s="9" t="e">
        <f>IF(L228&lt;&gt;"",IF(_xlfn.RANK.EQ(L228,$L$2:$L$326,0)&lt;=ROUND(COUNTIFS($E$2:$E$326,"&gt;=50",$D$2:$D$326,"&gt;=55")/100*#REF!,0),"",E228),"")</f>
        <v>#REF!</v>
      </c>
      <c r="N228" s="9" t="e">
        <f>IF(M228&lt;&gt;"",IF(_xlfn.RANK.EQ(M228,$M$2:$M$326,0)&lt;=ROUND(COUNTIFS($E$2:$E$326,"&gt;=50",$D$2:$D$326,"&gt;=55")/100*#REF!,0),"",E228),"")</f>
        <v>#REF!</v>
      </c>
      <c r="O228" s="9" t="e">
        <f>IF(N228&lt;&gt;"",IF(_xlfn.RANK.EQ(N228,$N$2:$N$326,0)&lt;=ROUND(COUNTIFS($E$2:$E$326,"&gt;=50",$D$2:$D$326,"&gt;=55")/100*#REF!,0),"",E228),"")</f>
        <v>#REF!</v>
      </c>
      <c r="P228" s="9" t="str" cm="1">
        <f t="array" ref="P228">IF(A188&lt;&gt;"",IF(_xlfn.BITOR(B188&lt;&gt;"GR",B188&lt;&gt;""),IF(AND(H228&gt;=50,B188&gt;=55),_xlfn.RANK.EQ(H228,$H$2:$H$1000,0),_xlfn.IFS(#REF!="FD",999,#REF!="FF",1000)),IF(AND(H228&gt;=50,D228&gt;=55),_xlfn.RANK.EQ(H228,$H$2:$H$326,0),_xlfn.IFS(#REF!="FD",999,#REF!="FF",1000))),"")</f>
        <v/>
      </c>
    </row>
    <row r="229" spans="1:16" x14ac:dyDescent="0.35">
      <c r="A229" s="29"/>
      <c r="B229" s="3"/>
      <c r="C229" s="16" t="e">
        <f>IF(_xlfn.BITOR(#REF!="GR",#REF!=""),0,#REF!)</f>
        <v>#REF!</v>
      </c>
      <c r="D229" s="16" t="e">
        <f>IF(_xlfn.BITOR(#REF!="",#REF!="GR"),0,#REF!)</f>
        <v>#REF!</v>
      </c>
      <c r="E229" s="9" t="e">
        <f t="shared" si="12"/>
        <v>#REF!</v>
      </c>
      <c r="F229" s="9" t="e">
        <f>IF(AND(B189&lt;&gt;"",B189&lt;&gt;"GR"),(C229*0.4)+(B189*0.6),E229)</f>
        <v>#REF!</v>
      </c>
      <c r="G229" s="9" t="e">
        <f t="shared" si="13"/>
        <v>#REF!</v>
      </c>
      <c r="H229" s="9" t="e">
        <f t="shared" si="14"/>
        <v>#REF!</v>
      </c>
      <c r="I229" s="9" t="e">
        <f t="shared" si="15"/>
        <v>#REF!</v>
      </c>
      <c r="J229" s="9" t="e">
        <f>IF(I229&lt;&gt;"",IF(_xlfn.RANK.EQ(I229,$I$2:$I$326,0)&lt;=ROUND(COUNTIFS($E$2:$E$326,"&gt;=50",$D$2:$D$326,"&gt;=55")/100*#REF!,0),"",E229),"")</f>
        <v>#REF!</v>
      </c>
      <c r="K229" s="9" t="e">
        <f>IF(J229&lt;&gt;"",IF(_xlfn.RANK.EQ(J229,$J$2:$J$326,0)&lt;=ROUND(COUNTIFS($E$2:$E$326,"&gt;=50",$D$2:$D$326,"&gt;=55")/100*#REF!,0),"",E229),"")</f>
        <v>#REF!</v>
      </c>
      <c r="L229" s="9" t="e">
        <f>IF(K229&lt;&gt;"",IF(_xlfn.RANK.EQ(K229,$K$2:$K$326,0)&lt;=ROUND(COUNTIFS($E$2:$E$326,"&gt;=50",$D$2:$D$326,"&gt;=55")/100*#REF!,0),"",E229),"")</f>
        <v>#REF!</v>
      </c>
      <c r="M229" s="9" t="e">
        <f>IF(L229&lt;&gt;"",IF(_xlfn.RANK.EQ(L229,$L$2:$L$326,0)&lt;=ROUND(COUNTIFS($E$2:$E$326,"&gt;=50",$D$2:$D$326,"&gt;=55")/100*#REF!,0),"",E229),"")</f>
        <v>#REF!</v>
      </c>
      <c r="N229" s="9" t="e">
        <f>IF(M229&lt;&gt;"",IF(_xlfn.RANK.EQ(M229,$M$2:$M$326,0)&lt;=ROUND(COUNTIFS($E$2:$E$326,"&gt;=50",$D$2:$D$326,"&gt;=55")/100*#REF!,0),"",E229),"")</f>
        <v>#REF!</v>
      </c>
      <c r="O229" s="9" t="e">
        <f>IF(N229&lt;&gt;"",IF(_xlfn.RANK.EQ(N229,$N$2:$N$326,0)&lt;=ROUND(COUNTIFS($E$2:$E$326,"&gt;=50",$D$2:$D$326,"&gt;=55")/100*#REF!,0),"",E229),"")</f>
        <v>#REF!</v>
      </c>
      <c r="P229" s="9" t="str" cm="1">
        <f t="array" ref="P229">IF(A189&lt;&gt;"",IF(_xlfn.BITOR(B189&lt;&gt;"GR",B189&lt;&gt;""),IF(AND(H229&gt;=50,B189&gt;=55),_xlfn.RANK.EQ(H229,$H$2:$H$1000,0),_xlfn.IFS(#REF!="FD",999,#REF!="FF",1000)),IF(AND(H229&gt;=50,D229&gt;=55),_xlfn.RANK.EQ(H229,$H$2:$H$326,0),_xlfn.IFS(#REF!="FD",999,#REF!="FF",1000))),"")</f>
        <v/>
      </c>
    </row>
    <row r="230" spans="1:16" x14ac:dyDescent="0.35">
      <c r="A230" s="29"/>
      <c r="B230" s="3"/>
      <c r="C230" s="16" t="e">
        <f>IF(_xlfn.BITOR(#REF!="GR",#REF!=""),0,#REF!)</f>
        <v>#REF!</v>
      </c>
      <c r="D230" s="16" t="e">
        <f>IF(_xlfn.BITOR(#REF!="",#REF!="GR"),0,#REF!)</f>
        <v>#REF!</v>
      </c>
      <c r="E230" s="9" t="e">
        <f t="shared" si="12"/>
        <v>#REF!</v>
      </c>
      <c r="F230" s="9" t="e">
        <f>IF(AND(B190&lt;&gt;"",B190&lt;&gt;"GR"),(C230*0.4)+(B190*0.6),E230)</f>
        <v>#REF!</v>
      </c>
      <c r="G230" s="9" t="e">
        <f t="shared" si="13"/>
        <v>#REF!</v>
      </c>
      <c r="H230" s="9" t="e">
        <f t="shared" si="14"/>
        <v>#REF!</v>
      </c>
      <c r="I230" s="9" t="e">
        <f t="shared" si="15"/>
        <v>#REF!</v>
      </c>
      <c r="J230" s="9" t="e">
        <f>IF(I230&lt;&gt;"",IF(_xlfn.RANK.EQ(I230,$I$2:$I$326,0)&lt;=ROUND(COUNTIFS($E$2:$E$326,"&gt;=50",$D$2:$D$326,"&gt;=55")/100*#REF!,0),"",E230),"")</f>
        <v>#REF!</v>
      </c>
      <c r="K230" s="9" t="e">
        <f>IF(J230&lt;&gt;"",IF(_xlfn.RANK.EQ(J230,$J$2:$J$326,0)&lt;=ROUND(COUNTIFS($E$2:$E$326,"&gt;=50",$D$2:$D$326,"&gt;=55")/100*#REF!,0),"",E230),"")</f>
        <v>#REF!</v>
      </c>
      <c r="L230" s="9" t="e">
        <f>IF(K230&lt;&gt;"",IF(_xlfn.RANK.EQ(K230,$K$2:$K$326,0)&lt;=ROUND(COUNTIFS($E$2:$E$326,"&gt;=50",$D$2:$D$326,"&gt;=55")/100*#REF!,0),"",E230),"")</f>
        <v>#REF!</v>
      </c>
      <c r="M230" s="9" t="e">
        <f>IF(L230&lt;&gt;"",IF(_xlfn.RANK.EQ(L230,$L$2:$L$326,0)&lt;=ROUND(COUNTIFS($E$2:$E$326,"&gt;=50",$D$2:$D$326,"&gt;=55")/100*#REF!,0),"",E230),"")</f>
        <v>#REF!</v>
      </c>
      <c r="N230" s="9" t="e">
        <f>IF(M230&lt;&gt;"",IF(_xlfn.RANK.EQ(M230,$M$2:$M$326,0)&lt;=ROUND(COUNTIFS($E$2:$E$326,"&gt;=50",$D$2:$D$326,"&gt;=55")/100*#REF!,0),"",E230),"")</f>
        <v>#REF!</v>
      </c>
      <c r="O230" s="9" t="e">
        <f>IF(N230&lt;&gt;"",IF(_xlfn.RANK.EQ(N230,$N$2:$N$326,0)&lt;=ROUND(COUNTIFS($E$2:$E$326,"&gt;=50",$D$2:$D$326,"&gt;=55")/100*#REF!,0),"",E230),"")</f>
        <v>#REF!</v>
      </c>
      <c r="P230" s="9" t="str" cm="1">
        <f t="array" ref="P230">IF(A190&lt;&gt;"",IF(_xlfn.BITOR(B190&lt;&gt;"GR",B190&lt;&gt;""),IF(AND(H230&gt;=50,B190&gt;=55),_xlfn.RANK.EQ(H230,$H$2:$H$1000,0),_xlfn.IFS(#REF!="FD",999,#REF!="FF",1000)),IF(AND(H230&gt;=50,D230&gt;=55),_xlfn.RANK.EQ(H230,$H$2:$H$326,0),_xlfn.IFS(#REF!="FD",999,#REF!="FF",1000))),"")</f>
        <v/>
      </c>
    </row>
    <row r="231" spans="1:16" x14ac:dyDescent="0.35">
      <c r="A231" s="29"/>
      <c r="B231" s="3"/>
      <c r="C231" s="16" t="e">
        <f>IF(_xlfn.BITOR(#REF!="GR",#REF!=""),0,#REF!)</f>
        <v>#REF!</v>
      </c>
      <c r="D231" s="16" t="e">
        <f>IF(_xlfn.BITOR(#REF!="",#REF!="GR"),0,#REF!)</f>
        <v>#REF!</v>
      </c>
      <c r="E231" s="9" t="e">
        <f t="shared" si="12"/>
        <v>#REF!</v>
      </c>
      <c r="F231" s="9" t="e">
        <f>IF(AND(B191&lt;&gt;"",B191&lt;&gt;"GR"),(C231*0.4)+(B191*0.6),E231)</f>
        <v>#REF!</v>
      </c>
      <c r="G231" s="9" t="e">
        <f t="shared" si="13"/>
        <v>#REF!</v>
      </c>
      <c r="H231" s="9" t="e">
        <f t="shared" si="14"/>
        <v>#REF!</v>
      </c>
      <c r="I231" s="9" t="e">
        <f t="shared" si="15"/>
        <v>#REF!</v>
      </c>
      <c r="J231" s="9" t="e">
        <f>IF(I231&lt;&gt;"",IF(_xlfn.RANK.EQ(I231,$I$2:$I$326,0)&lt;=ROUND(COUNTIFS($E$2:$E$326,"&gt;=50",$D$2:$D$326,"&gt;=55")/100*#REF!,0),"",E231),"")</f>
        <v>#REF!</v>
      </c>
      <c r="K231" s="9" t="e">
        <f>IF(J231&lt;&gt;"",IF(_xlfn.RANK.EQ(J231,$J$2:$J$326,0)&lt;=ROUND(COUNTIFS($E$2:$E$326,"&gt;=50",$D$2:$D$326,"&gt;=55")/100*#REF!,0),"",E231),"")</f>
        <v>#REF!</v>
      </c>
      <c r="L231" s="9" t="e">
        <f>IF(K231&lt;&gt;"",IF(_xlfn.RANK.EQ(K231,$K$2:$K$326,0)&lt;=ROUND(COUNTIFS($E$2:$E$326,"&gt;=50",$D$2:$D$326,"&gt;=55")/100*#REF!,0),"",E231),"")</f>
        <v>#REF!</v>
      </c>
      <c r="M231" s="9" t="e">
        <f>IF(L231&lt;&gt;"",IF(_xlfn.RANK.EQ(L231,$L$2:$L$326,0)&lt;=ROUND(COUNTIFS($E$2:$E$326,"&gt;=50",$D$2:$D$326,"&gt;=55")/100*#REF!,0),"",E231),"")</f>
        <v>#REF!</v>
      </c>
      <c r="N231" s="9" t="e">
        <f>IF(M231&lt;&gt;"",IF(_xlfn.RANK.EQ(M231,$M$2:$M$326,0)&lt;=ROUND(COUNTIFS($E$2:$E$326,"&gt;=50",$D$2:$D$326,"&gt;=55")/100*#REF!,0),"",E231),"")</f>
        <v>#REF!</v>
      </c>
      <c r="O231" s="9" t="e">
        <f>IF(N231&lt;&gt;"",IF(_xlfn.RANK.EQ(N231,$N$2:$N$326,0)&lt;=ROUND(COUNTIFS($E$2:$E$326,"&gt;=50",$D$2:$D$326,"&gt;=55")/100*#REF!,0),"",E231),"")</f>
        <v>#REF!</v>
      </c>
      <c r="P231" s="9" t="str" cm="1">
        <f t="array" ref="P231">IF(A191&lt;&gt;"",IF(_xlfn.BITOR(B191&lt;&gt;"GR",B191&lt;&gt;""),IF(AND(H231&gt;=50,B191&gt;=55),_xlfn.RANK.EQ(H231,$H$2:$H$1000,0),_xlfn.IFS(#REF!="FD",999,#REF!="FF",1000)),IF(AND(H231&gt;=50,D231&gt;=55),_xlfn.RANK.EQ(H231,$H$2:$H$326,0),_xlfn.IFS(#REF!="FD",999,#REF!="FF",1000))),"")</f>
        <v/>
      </c>
    </row>
    <row r="232" spans="1:16" x14ac:dyDescent="0.35">
      <c r="A232" s="29"/>
      <c r="B232" s="3"/>
      <c r="C232" s="16" t="e">
        <f>IF(_xlfn.BITOR(#REF!="GR",#REF!=""),0,#REF!)</f>
        <v>#REF!</v>
      </c>
      <c r="D232" s="16" t="e">
        <f>IF(_xlfn.BITOR(#REF!="",#REF!="GR"),0,#REF!)</f>
        <v>#REF!</v>
      </c>
      <c r="E232" s="9" t="e">
        <f t="shared" si="12"/>
        <v>#REF!</v>
      </c>
      <c r="F232" s="9" t="e">
        <f>IF(AND(B192&lt;&gt;"",B192&lt;&gt;"GR"),(C232*0.4)+(B192*0.6),E232)</f>
        <v>#REF!</v>
      </c>
      <c r="G232" s="9" t="e">
        <f t="shared" si="13"/>
        <v>#REF!</v>
      </c>
      <c r="H232" s="9" t="e">
        <f t="shared" si="14"/>
        <v>#REF!</v>
      </c>
      <c r="I232" s="9" t="e">
        <f t="shared" si="15"/>
        <v>#REF!</v>
      </c>
      <c r="J232" s="9" t="e">
        <f>IF(I232&lt;&gt;"",IF(_xlfn.RANK.EQ(I232,$I$2:$I$326,0)&lt;=ROUND(COUNTIFS($E$2:$E$326,"&gt;=50",$D$2:$D$326,"&gt;=55")/100*#REF!,0),"",E232),"")</f>
        <v>#REF!</v>
      </c>
      <c r="K232" s="9" t="e">
        <f>IF(J232&lt;&gt;"",IF(_xlfn.RANK.EQ(J232,$J$2:$J$326,0)&lt;=ROUND(COUNTIFS($E$2:$E$326,"&gt;=50",$D$2:$D$326,"&gt;=55")/100*#REF!,0),"",E232),"")</f>
        <v>#REF!</v>
      </c>
      <c r="L232" s="9" t="e">
        <f>IF(K232&lt;&gt;"",IF(_xlfn.RANK.EQ(K232,$K$2:$K$326,0)&lt;=ROUND(COUNTIFS($E$2:$E$326,"&gt;=50",$D$2:$D$326,"&gt;=55")/100*#REF!,0),"",E232),"")</f>
        <v>#REF!</v>
      </c>
      <c r="M232" s="9" t="e">
        <f>IF(L232&lt;&gt;"",IF(_xlfn.RANK.EQ(L232,$L$2:$L$326,0)&lt;=ROUND(COUNTIFS($E$2:$E$326,"&gt;=50",$D$2:$D$326,"&gt;=55")/100*#REF!,0),"",E232),"")</f>
        <v>#REF!</v>
      </c>
      <c r="N232" s="9" t="e">
        <f>IF(M232&lt;&gt;"",IF(_xlfn.RANK.EQ(M232,$M$2:$M$326,0)&lt;=ROUND(COUNTIFS($E$2:$E$326,"&gt;=50",$D$2:$D$326,"&gt;=55")/100*#REF!,0),"",E232),"")</f>
        <v>#REF!</v>
      </c>
      <c r="O232" s="9" t="e">
        <f>IF(N232&lt;&gt;"",IF(_xlfn.RANK.EQ(N232,$N$2:$N$326,0)&lt;=ROUND(COUNTIFS($E$2:$E$326,"&gt;=50",$D$2:$D$326,"&gt;=55")/100*#REF!,0),"",E232),"")</f>
        <v>#REF!</v>
      </c>
      <c r="P232" s="9" t="str" cm="1">
        <f t="array" ref="P232">IF(A192&lt;&gt;"",IF(_xlfn.BITOR(B192&lt;&gt;"GR",B192&lt;&gt;""),IF(AND(H232&gt;=50,B192&gt;=55),_xlfn.RANK.EQ(H232,$H$2:$H$1000,0),_xlfn.IFS(#REF!="FD",999,#REF!="FF",1000)),IF(AND(H232&gt;=50,D232&gt;=55),_xlfn.RANK.EQ(H232,$H$2:$H$326,0),_xlfn.IFS(#REF!="FD",999,#REF!="FF",1000))),"")</f>
        <v/>
      </c>
    </row>
    <row r="233" spans="1:16" x14ac:dyDescent="0.35">
      <c r="A233" s="29"/>
      <c r="B233" s="3"/>
      <c r="C233" s="16" t="e">
        <f>IF(_xlfn.BITOR(#REF!="GR",#REF!=""),0,#REF!)</f>
        <v>#REF!</v>
      </c>
      <c r="D233" s="16" t="e">
        <f>IF(_xlfn.BITOR(#REF!="",#REF!="GR"),0,#REF!)</f>
        <v>#REF!</v>
      </c>
      <c r="E233" s="9" t="e">
        <f t="shared" si="12"/>
        <v>#REF!</v>
      </c>
      <c r="F233" s="9" t="e">
        <f>IF(AND(B193&lt;&gt;"",B193&lt;&gt;"GR"),(C233*0.4)+(B193*0.6),E233)</f>
        <v>#REF!</v>
      </c>
      <c r="G233" s="9" t="e">
        <f t="shared" si="13"/>
        <v>#REF!</v>
      </c>
      <c r="H233" s="9" t="e">
        <f t="shared" si="14"/>
        <v>#REF!</v>
      </c>
      <c r="I233" s="9" t="e">
        <f t="shared" si="15"/>
        <v>#REF!</v>
      </c>
      <c r="J233" s="9" t="e">
        <f>IF(I233&lt;&gt;"",IF(_xlfn.RANK.EQ(I233,$I$2:$I$326,0)&lt;=ROUND(COUNTIFS($E$2:$E$326,"&gt;=50",$D$2:$D$326,"&gt;=55")/100*#REF!,0),"",E233),"")</f>
        <v>#REF!</v>
      </c>
      <c r="K233" s="9" t="e">
        <f>IF(J233&lt;&gt;"",IF(_xlfn.RANK.EQ(J233,$J$2:$J$326,0)&lt;=ROUND(COUNTIFS($E$2:$E$326,"&gt;=50",$D$2:$D$326,"&gt;=55")/100*#REF!,0),"",E233),"")</f>
        <v>#REF!</v>
      </c>
      <c r="L233" s="9" t="e">
        <f>IF(K233&lt;&gt;"",IF(_xlfn.RANK.EQ(K233,$K$2:$K$326,0)&lt;=ROUND(COUNTIFS($E$2:$E$326,"&gt;=50",$D$2:$D$326,"&gt;=55")/100*#REF!,0),"",E233),"")</f>
        <v>#REF!</v>
      </c>
      <c r="M233" s="9" t="e">
        <f>IF(L233&lt;&gt;"",IF(_xlfn.RANK.EQ(L233,$L$2:$L$326,0)&lt;=ROUND(COUNTIFS($E$2:$E$326,"&gt;=50",$D$2:$D$326,"&gt;=55")/100*#REF!,0),"",E233),"")</f>
        <v>#REF!</v>
      </c>
      <c r="N233" s="9" t="e">
        <f>IF(M233&lt;&gt;"",IF(_xlfn.RANK.EQ(M233,$M$2:$M$326,0)&lt;=ROUND(COUNTIFS($E$2:$E$326,"&gt;=50",$D$2:$D$326,"&gt;=55")/100*#REF!,0),"",E233),"")</f>
        <v>#REF!</v>
      </c>
      <c r="O233" s="9" t="e">
        <f>IF(N233&lt;&gt;"",IF(_xlfn.RANK.EQ(N233,$N$2:$N$326,0)&lt;=ROUND(COUNTIFS($E$2:$E$326,"&gt;=50",$D$2:$D$326,"&gt;=55")/100*#REF!,0),"",E233),"")</f>
        <v>#REF!</v>
      </c>
      <c r="P233" s="9" t="str" cm="1">
        <f t="array" ref="P233">IF(A193&lt;&gt;"",IF(_xlfn.BITOR(B193&lt;&gt;"GR",B193&lt;&gt;""),IF(AND(H233&gt;=50,B193&gt;=55),_xlfn.RANK.EQ(H233,$H$2:$H$1000,0),_xlfn.IFS(#REF!="FD",999,#REF!="FF",1000)),IF(AND(H233&gt;=50,D233&gt;=55),_xlfn.RANK.EQ(H233,$H$2:$H$326,0),_xlfn.IFS(#REF!="FD",999,#REF!="FF",1000))),"")</f>
        <v/>
      </c>
    </row>
    <row r="234" spans="1:16" x14ac:dyDescent="0.35">
      <c r="A234" s="29"/>
      <c r="B234" s="3"/>
      <c r="C234" s="16" t="e">
        <f>IF(_xlfn.BITOR(#REF!="GR",#REF!=""),0,#REF!)</f>
        <v>#REF!</v>
      </c>
      <c r="D234" s="16" t="e">
        <f>IF(_xlfn.BITOR(#REF!="",#REF!="GR"),0,#REF!)</f>
        <v>#REF!</v>
      </c>
      <c r="E234" s="9" t="e">
        <f t="shared" si="12"/>
        <v>#REF!</v>
      </c>
      <c r="F234" s="9" t="e">
        <f>IF(AND(B194&lt;&gt;"",B194&lt;&gt;"GR"),(C234*0.4)+(B194*0.6),E234)</f>
        <v>#REF!</v>
      </c>
      <c r="G234" s="9" t="e">
        <f t="shared" si="13"/>
        <v>#REF!</v>
      </c>
      <c r="H234" s="9" t="e">
        <f t="shared" si="14"/>
        <v>#REF!</v>
      </c>
      <c r="I234" s="9" t="e">
        <f t="shared" si="15"/>
        <v>#REF!</v>
      </c>
      <c r="J234" s="9" t="e">
        <f>IF(I234&lt;&gt;"",IF(_xlfn.RANK.EQ(I234,$I$2:$I$326,0)&lt;=ROUND(COUNTIFS($E$2:$E$326,"&gt;=50",$D$2:$D$326,"&gt;=55")/100*#REF!,0),"",E234),"")</f>
        <v>#REF!</v>
      </c>
      <c r="K234" s="9" t="e">
        <f>IF(J234&lt;&gt;"",IF(_xlfn.RANK.EQ(J234,$J$2:$J$326,0)&lt;=ROUND(COUNTIFS($E$2:$E$326,"&gt;=50",$D$2:$D$326,"&gt;=55")/100*#REF!,0),"",E234),"")</f>
        <v>#REF!</v>
      </c>
      <c r="L234" s="9" t="e">
        <f>IF(K234&lt;&gt;"",IF(_xlfn.RANK.EQ(K234,$K$2:$K$326,0)&lt;=ROUND(COUNTIFS($E$2:$E$326,"&gt;=50",$D$2:$D$326,"&gt;=55")/100*#REF!,0),"",E234),"")</f>
        <v>#REF!</v>
      </c>
      <c r="M234" s="9" t="e">
        <f>IF(L234&lt;&gt;"",IF(_xlfn.RANK.EQ(L234,$L$2:$L$326,0)&lt;=ROUND(COUNTIFS($E$2:$E$326,"&gt;=50",$D$2:$D$326,"&gt;=55")/100*#REF!,0),"",E234),"")</f>
        <v>#REF!</v>
      </c>
      <c r="N234" s="9" t="e">
        <f>IF(M234&lt;&gt;"",IF(_xlfn.RANK.EQ(M234,$M$2:$M$326,0)&lt;=ROUND(COUNTIFS($E$2:$E$326,"&gt;=50",$D$2:$D$326,"&gt;=55")/100*#REF!,0),"",E234),"")</f>
        <v>#REF!</v>
      </c>
      <c r="O234" s="9" t="e">
        <f>IF(N234&lt;&gt;"",IF(_xlfn.RANK.EQ(N234,$N$2:$N$326,0)&lt;=ROUND(COUNTIFS($E$2:$E$326,"&gt;=50",$D$2:$D$326,"&gt;=55")/100*#REF!,0),"",E234),"")</f>
        <v>#REF!</v>
      </c>
      <c r="P234" s="9" t="str" cm="1">
        <f t="array" ref="P234">IF(A194&lt;&gt;"",IF(_xlfn.BITOR(B194&lt;&gt;"GR",B194&lt;&gt;""),IF(AND(H234&gt;=50,B194&gt;=55),_xlfn.RANK.EQ(H234,$H$2:$H$1000,0),_xlfn.IFS(#REF!="FD",999,#REF!="FF",1000)),IF(AND(H234&gt;=50,D234&gt;=55),_xlfn.RANK.EQ(H234,$H$2:$H$326,0),_xlfn.IFS(#REF!="FD",999,#REF!="FF",1000))),"")</f>
        <v/>
      </c>
    </row>
    <row r="235" spans="1:16" x14ac:dyDescent="0.35">
      <c r="A235" s="29"/>
      <c r="B235" s="3"/>
      <c r="C235" s="16" t="e">
        <f>IF(_xlfn.BITOR(#REF!="GR",#REF!=""),0,#REF!)</f>
        <v>#REF!</v>
      </c>
      <c r="D235" s="16" t="e">
        <f>IF(_xlfn.BITOR(#REF!="",#REF!="GR"),0,#REF!)</f>
        <v>#REF!</v>
      </c>
      <c r="E235" s="9" t="e">
        <f t="shared" si="12"/>
        <v>#REF!</v>
      </c>
      <c r="F235" s="9" t="e">
        <f>IF(AND(B195&lt;&gt;"",B195&lt;&gt;"GR"),(C235*0.4)+(B195*0.6),E235)</f>
        <v>#REF!</v>
      </c>
      <c r="G235" s="9" t="e">
        <f t="shared" si="13"/>
        <v>#REF!</v>
      </c>
      <c r="H235" s="9" t="e">
        <f t="shared" si="14"/>
        <v>#REF!</v>
      </c>
      <c r="I235" s="9" t="e">
        <f t="shared" si="15"/>
        <v>#REF!</v>
      </c>
      <c r="J235" s="9" t="e">
        <f>IF(I235&lt;&gt;"",IF(_xlfn.RANK.EQ(I235,$I$2:$I$326,0)&lt;=ROUND(COUNTIFS($E$2:$E$326,"&gt;=50",$D$2:$D$326,"&gt;=55")/100*#REF!,0),"",E235),"")</f>
        <v>#REF!</v>
      </c>
      <c r="K235" s="9" t="e">
        <f>IF(J235&lt;&gt;"",IF(_xlfn.RANK.EQ(J235,$J$2:$J$326,0)&lt;=ROUND(COUNTIFS($E$2:$E$326,"&gt;=50",$D$2:$D$326,"&gt;=55")/100*#REF!,0),"",E235),"")</f>
        <v>#REF!</v>
      </c>
      <c r="L235" s="9" t="e">
        <f>IF(K235&lt;&gt;"",IF(_xlfn.RANK.EQ(K235,$K$2:$K$326,0)&lt;=ROUND(COUNTIFS($E$2:$E$326,"&gt;=50",$D$2:$D$326,"&gt;=55")/100*#REF!,0),"",E235),"")</f>
        <v>#REF!</v>
      </c>
      <c r="M235" s="9" t="e">
        <f>IF(L235&lt;&gt;"",IF(_xlfn.RANK.EQ(L235,$L$2:$L$326,0)&lt;=ROUND(COUNTIFS($E$2:$E$326,"&gt;=50",$D$2:$D$326,"&gt;=55")/100*#REF!,0),"",E235),"")</f>
        <v>#REF!</v>
      </c>
      <c r="N235" s="9" t="e">
        <f>IF(M235&lt;&gt;"",IF(_xlfn.RANK.EQ(M235,$M$2:$M$326,0)&lt;=ROUND(COUNTIFS($E$2:$E$326,"&gt;=50",$D$2:$D$326,"&gt;=55")/100*#REF!,0),"",E235),"")</f>
        <v>#REF!</v>
      </c>
      <c r="O235" s="9" t="e">
        <f>IF(N235&lt;&gt;"",IF(_xlfn.RANK.EQ(N235,$N$2:$N$326,0)&lt;=ROUND(COUNTIFS($E$2:$E$326,"&gt;=50",$D$2:$D$326,"&gt;=55")/100*#REF!,0),"",E235),"")</f>
        <v>#REF!</v>
      </c>
      <c r="P235" s="9" t="str" cm="1">
        <f t="array" ref="P235">IF(A195&lt;&gt;"",IF(_xlfn.BITOR(B195&lt;&gt;"GR",B195&lt;&gt;""),IF(AND(H235&gt;=50,B195&gt;=55),_xlfn.RANK.EQ(H235,$H$2:$H$1000,0),_xlfn.IFS(#REF!="FD",999,#REF!="FF",1000)),IF(AND(H235&gt;=50,D235&gt;=55),_xlfn.RANK.EQ(H235,$H$2:$H$326,0),_xlfn.IFS(#REF!="FD",999,#REF!="FF",1000))),"")</f>
        <v/>
      </c>
    </row>
    <row r="236" spans="1:16" x14ac:dyDescent="0.35">
      <c r="A236" s="29"/>
      <c r="B236" s="3"/>
      <c r="C236" s="16" t="e">
        <f>IF(_xlfn.BITOR(#REF!="GR",#REF!=""),0,#REF!)</f>
        <v>#REF!</v>
      </c>
      <c r="D236" s="16" t="e">
        <f>IF(_xlfn.BITOR(#REF!="",#REF!="GR"),0,#REF!)</f>
        <v>#REF!</v>
      </c>
      <c r="E236" s="9" t="e">
        <f t="shared" si="12"/>
        <v>#REF!</v>
      </c>
      <c r="F236" s="9" t="e">
        <f>IF(AND(B196&lt;&gt;"",B196&lt;&gt;"GR"),(C236*0.4)+(B196*0.6),E236)</f>
        <v>#REF!</v>
      </c>
      <c r="G236" s="9" t="e">
        <f t="shared" si="13"/>
        <v>#REF!</v>
      </c>
      <c r="H236" s="9" t="e">
        <f t="shared" si="14"/>
        <v>#REF!</v>
      </c>
      <c r="I236" s="9" t="e">
        <f t="shared" si="15"/>
        <v>#REF!</v>
      </c>
      <c r="J236" s="9" t="e">
        <f>IF(I236&lt;&gt;"",IF(_xlfn.RANK.EQ(I236,$I$2:$I$326,0)&lt;=ROUND(COUNTIFS($E$2:$E$326,"&gt;=50",$D$2:$D$326,"&gt;=55")/100*#REF!,0),"",E236),"")</f>
        <v>#REF!</v>
      </c>
      <c r="K236" s="9" t="e">
        <f>IF(J236&lt;&gt;"",IF(_xlfn.RANK.EQ(J236,$J$2:$J$326,0)&lt;=ROUND(COUNTIFS($E$2:$E$326,"&gt;=50",$D$2:$D$326,"&gt;=55")/100*#REF!,0),"",E236),"")</f>
        <v>#REF!</v>
      </c>
      <c r="L236" s="9" t="e">
        <f>IF(K236&lt;&gt;"",IF(_xlfn.RANK.EQ(K236,$K$2:$K$326,0)&lt;=ROUND(COUNTIFS($E$2:$E$326,"&gt;=50",$D$2:$D$326,"&gt;=55")/100*#REF!,0),"",E236),"")</f>
        <v>#REF!</v>
      </c>
      <c r="M236" s="9" t="e">
        <f>IF(L236&lt;&gt;"",IF(_xlfn.RANK.EQ(L236,$L$2:$L$326,0)&lt;=ROUND(COUNTIFS($E$2:$E$326,"&gt;=50",$D$2:$D$326,"&gt;=55")/100*#REF!,0),"",E236),"")</f>
        <v>#REF!</v>
      </c>
      <c r="N236" s="9" t="e">
        <f>IF(M236&lt;&gt;"",IF(_xlfn.RANK.EQ(M236,$M$2:$M$326,0)&lt;=ROUND(COUNTIFS($E$2:$E$326,"&gt;=50",$D$2:$D$326,"&gt;=55")/100*#REF!,0),"",E236),"")</f>
        <v>#REF!</v>
      </c>
      <c r="O236" s="9" t="e">
        <f>IF(N236&lt;&gt;"",IF(_xlfn.RANK.EQ(N236,$N$2:$N$326,0)&lt;=ROUND(COUNTIFS($E$2:$E$326,"&gt;=50",$D$2:$D$326,"&gt;=55")/100*#REF!,0),"",E236),"")</f>
        <v>#REF!</v>
      </c>
      <c r="P236" s="9" t="str" cm="1">
        <f t="array" ref="P236">IF(A196&lt;&gt;"",IF(_xlfn.BITOR(B196&lt;&gt;"GR",B196&lt;&gt;""),IF(AND(H236&gt;=50,B196&gt;=55),_xlfn.RANK.EQ(H236,$H$2:$H$1000,0),_xlfn.IFS(#REF!="FD",999,#REF!="FF",1000)),IF(AND(H236&gt;=50,D236&gt;=55),_xlfn.RANK.EQ(H236,$H$2:$H$326,0),_xlfn.IFS(#REF!="FD",999,#REF!="FF",1000))),"")</f>
        <v/>
      </c>
    </row>
    <row r="237" spans="1:16" x14ac:dyDescent="0.35">
      <c r="A237" s="29"/>
      <c r="B237" s="3"/>
      <c r="C237" s="16" t="e">
        <f>IF(_xlfn.BITOR(#REF!="GR",#REF!=""),0,#REF!)</f>
        <v>#REF!</v>
      </c>
      <c r="D237" s="16" t="e">
        <f>IF(_xlfn.BITOR(#REF!="",#REF!="GR"),0,#REF!)</f>
        <v>#REF!</v>
      </c>
      <c r="E237" s="9" t="e">
        <f t="shared" si="12"/>
        <v>#REF!</v>
      </c>
      <c r="F237" s="9" t="e">
        <f>IF(AND(B197&lt;&gt;"",B197&lt;&gt;"GR"),(C237*0.4)+(B197*0.6),E237)</f>
        <v>#REF!</v>
      </c>
      <c r="G237" s="9" t="e">
        <f t="shared" si="13"/>
        <v>#REF!</v>
      </c>
      <c r="H237" s="9" t="e">
        <f t="shared" si="14"/>
        <v>#REF!</v>
      </c>
      <c r="I237" s="9" t="e">
        <f t="shared" si="15"/>
        <v>#REF!</v>
      </c>
      <c r="J237" s="9" t="e">
        <f>IF(I237&lt;&gt;"",IF(_xlfn.RANK.EQ(I237,$I$2:$I$326,0)&lt;=ROUND(COUNTIFS($E$2:$E$326,"&gt;=50",$D$2:$D$326,"&gt;=55")/100*#REF!,0),"",E237),"")</f>
        <v>#REF!</v>
      </c>
      <c r="K237" s="9" t="e">
        <f>IF(J237&lt;&gt;"",IF(_xlfn.RANK.EQ(J237,$J$2:$J$326,0)&lt;=ROUND(COUNTIFS($E$2:$E$326,"&gt;=50",$D$2:$D$326,"&gt;=55")/100*#REF!,0),"",E237),"")</f>
        <v>#REF!</v>
      </c>
      <c r="L237" s="9" t="e">
        <f>IF(K237&lt;&gt;"",IF(_xlfn.RANK.EQ(K237,$K$2:$K$326,0)&lt;=ROUND(COUNTIFS($E$2:$E$326,"&gt;=50",$D$2:$D$326,"&gt;=55")/100*#REF!,0),"",E237),"")</f>
        <v>#REF!</v>
      </c>
      <c r="M237" s="9" t="e">
        <f>IF(L237&lt;&gt;"",IF(_xlfn.RANK.EQ(L237,$L$2:$L$326,0)&lt;=ROUND(COUNTIFS($E$2:$E$326,"&gt;=50",$D$2:$D$326,"&gt;=55")/100*#REF!,0),"",E237),"")</f>
        <v>#REF!</v>
      </c>
      <c r="N237" s="9" t="e">
        <f>IF(M237&lt;&gt;"",IF(_xlfn.RANK.EQ(M237,$M$2:$M$326,0)&lt;=ROUND(COUNTIFS($E$2:$E$326,"&gt;=50",$D$2:$D$326,"&gt;=55")/100*#REF!,0),"",E237),"")</f>
        <v>#REF!</v>
      </c>
      <c r="O237" s="9" t="e">
        <f>IF(N237&lt;&gt;"",IF(_xlfn.RANK.EQ(N237,$N$2:$N$326,0)&lt;=ROUND(COUNTIFS($E$2:$E$326,"&gt;=50",$D$2:$D$326,"&gt;=55")/100*#REF!,0),"",E237),"")</f>
        <v>#REF!</v>
      </c>
      <c r="P237" s="9" t="str" cm="1">
        <f t="array" ref="P237">IF(A197&lt;&gt;"",IF(_xlfn.BITOR(B197&lt;&gt;"GR",B197&lt;&gt;""),IF(AND(H237&gt;=50,B197&gt;=55),_xlfn.RANK.EQ(H237,$H$2:$H$1000,0),_xlfn.IFS(#REF!="FD",999,#REF!="FF",1000)),IF(AND(H237&gt;=50,D237&gt;=55),_xlfn.RANK.EQ(H237,$H$2:$H$326,0),_xlfn.IFS(#REF!="FD",999,#REF!="FF",1000))),"")</f>
        <v/>
      </c>
    </row>
    <row r="238" spans="1:16" x14ac:dyDescent="0.35">
      <c r="A238" s="29"/>
      <c r="B238" s="3"/>
      <c r="C238" s="16" t="e">
        <f>IF(_xlfn.BITOR(#REF!="GR",#REF!=""),0,#REF!)</f>
        <v>#REF!</v>
      </c>
      <c r="D238" s="16" t="e">
        <f>IF(_xlfn.BITOR(#REF!="",#REF!="GR"),0,#REF!)</f>
        <v>#REF!</v>
      </c>
      <c r="E238" s="9" t="e">
        <f t="shared" si="12"/>
        <v>#REF!</v>
      </c>
      <c r="F238" s="9" t="e">
        <f>IF(AND(B198&lt;&gt;"",B198&lt;&gt;"GR"),(C238*0.4)+(B198*0.6),E238)</f>
        <v>#REF!</v>
      </c>
      <c r="G238" s="9" t="e">
        <f t="shared" si="13"/>
        <v>#REF!</v>
      </c>
      <c r="H238" s="9" t="e">
        <f t="shared" si="14"/>
        <v>#REF!</v>
      </c>
      <c r="I238" s="9" t="e">
        <f t="shared" si="15"/>
        <v>#REF!</v>
      </c>
      <c r="J238" s="9" t="e">
        <f>IF(I238&lt;&gt;"",IF(_xlfn.RANK.EQ(I238,$I$2:$I$326,0)&lt;=ROUND(COUNTIFS($E$2:$E$326,"&gt;=50",$D$2:$D$326,"&gt;=55")/100*#REF!,0),"",E238),"")</f>
        <v>#REF!</v>
      </c>
      <c r="K238" s="9" t="e">
        <f>IF(J238&lt;&gt;"",IF(_xlfn.RANK.EQ(J238,$J$2:$J$326,0)&lt;=ROUND(COUNTIFS($E$2:$E$326,"&gt;=50",$D$2:$D$326,"&gt;=55")/100*#REF!,0),"",E238),"")</f>
        <v>#REF!</v>
      </c>
      <c r="L238" s="9" t="e">
        <f>IF(K238&lt;&gt;"",IF(_xlfn.RANK.EQ(K238,$K$2:$K$326,0)&lt;=ROUND(COUNTIFS($E$2:$E$326,"&gt;=50",$D$2:$D$326,"&gt;=55")/100*#REF!,0),"",E238),"")</f>
        <v>#REF!</v>
      </c>
      <c r="M238" s="9" t="e">
        <f>IF(L238&lt;&gt;"",IF(_xlfn.RANK.EQ(L238,$L$2:$L$326,0)&lt;=ROUND(COUNTIFS($E$2:$E$326,"&gt;=50",$D$2:$D$326,"&gt;=55")/100*#REF!,0),"",E238),"")</f>
        <v>#REF!</v>
      </c>
      <c r="N238" s="9" t="e">
        <f>IF(M238&lt;&gt;"",IF(_xlfn.RANK.EQ(M238,$M$2:$M$326,0)&lt;=ROUND(COUNTIFS($E$2:$E$326,"&gt;=50",$D$2:$D$326,"&gt;=55")/100*#REF!,0),"",E238),"")</f>
        <v>#REF!</v>
      </c>
      <c r="O238" s="9" t="e">
        <f>IF(N238&lt;&gt;"",IF(_xlfn.RANK.EQ(N238,$N$2:$N$326,0)&lt;=ROUND(COUNTIFS($E$2:$E$326,"&gt;=50",$D$2:$D$326,"&gt;=55")/100*#REF!,0),"",E238),"")</f>
        <v>#REF!</v>
      </c>
      <c r="P238" s="9" t="str" cm="1">
        <f t="array" ref="P238">IF(A198&lt;&gt;"",IF(_xlfn.BITOR(B198&lt;&gt;"GR",B198&lt;&gt;""),IF(AND(H238&gt;=50,B198&gt;=55),_xlfn.RANK.EQ(H238,$H$2:$H$1000,0),_xlfn.IFS(#REF!="FD",999,#REF!="FF",1000)),IF(AND(H238&gt;=50,D238&gt;=55),_xlfn.RANK.EQ(H238,$H$2:$H$326,0),_xlfn.IFS(#REF!="FD",999,#REF!="FF",1000))),"")</f>
        <v/>
      </c>
    </row>
    <row r="239" spans="1:16" x14ac:dyDescent="0.35">
      <c r="A239" s="29"/>
      <c r="B239" s="3"/>
      <c r="C239" s="16" t="e">
        <f>IF(_xlfn.BITOR(#REF!="GR",#REF!=""),0,#REF!)</f>
        <v>#REF!</v>
      </c>
      <c r="D239" s="16" t="e">
        <f>IF(_xlfn.BITOR(#REF!="",#REF!="GR"),0,#REF!)</f>
        <v>#REF!</v>
      </c>
      <c r="E239" s="9" t="e">
        <f t="shared" si="12"/>
        <v>#REF!</v>
      </c>
      <c r="F239" s="9" t="e">
        <f>IF(AND(B199&lt;&gt;"",B199&lt;&gt;"GR"),(C239*0.4)+(B199*0.6),E239)</f>
        <v>#REF!</v>
      </c>
      <c r="G239" s="9" t="e">
        <f t="shared" si="13"/>
        <v>#REF!</v>
      </c>
      <c r="H239" s="9" t="e">
        <f t="shared" si="14"/>
        <v>#REF!</v>
      </c>
      <c r="I239" s="9" t="e">
        <f t="shared" si="15"/>
        <v>#REF!</v>
      </c>
      <c r="J239" s="9" t="e">
        <f>IF(I239&lt;&gt;"",IF(_xlfn.RANK.EQ(I239,$I$2:$I$326,0)&lt;=ROUND(COUNTIFS($E$2:$E$326,"&gt;=50",$D$2:$D$326,"&gt;=55")/100*#REF!,0),"",E239),"")</f>
        <v>#REF!</v>
      </c>
      <c r="K239" s="9" t="e">
        <f>IF(J239&lt;&gt;"",IF(_xlfn.RANK.EQ(J239,$J$2:$J$326,0)&lt;=ROUND(COUNTIFS($E$2:$E$326,"&gt;=50",$D$2:$D$326,"&gt;=55")/100*#REF!,0),"",E239),"")</f>
        <v>#REF!</v>
      </c>
      <c r="L239" s="9" t="e">
        <f>IF(K239&lt;&gt;"",IF(_xlfn.RANK.EQ(K239,$K$2:$K$326,0)&lt;=ROUND(COUNTIFS($E$2:$E$326,"&gt;=50",$D$2:$D$326,"&gt;=55")/100*#REF!,0),"",E239),"")</f>
        <v>#REF!</v>
      </c>
      <c r="M239" s="9" t="e">
        <f>IF(L239&lt;&gt;"",IF(_xlfn.RANK.EQ(L239,$L$2:$L$326,0)&lt;=ROUND(COUNTIFS($E$2:$E$326,"&gt;=50",$D$2:$D$326,"&gt;=55")/100*#REF!,0),"",E239),"")</f>
        <v>#REF!</v>
      </c>
      <c r="N239" s="9" t="e">
        <f>IF(M239&lt;&gt;"",IF(_xlfn.RANK.EQ(M239,$M$2:$M$326,0)&lt;=ROUND(COUNTIFS($E$2:$E$326,"&gt;=50",$D$2:$D$326,"&gt;=55")/100*#REF!,0),"",E239),"")</f>
        <v>#REF!</v>
      </c>
      <c r="O239" s="9" t="e">
        <f>IF(N239&lt;&gt;"",IF(_xlfn.RANK.EQ(N239,$N$2:$N$326,0)&lt;=ROUND(COUNTIFS($E$2:$E$326,"&gt;=50",$D$2:$D$326,"&gt;=55")/100*#REF!,0),"",E239),"")</f>
        <v>#REF!</v>
      </c>
      <c r="P239" s="9" t="str" cm="1">
        <f t="array" ref="P239">IF(A199&lt;&gt;"",IF(_xlfn.BITOR(B199&lt;&gt;"GR",B199&lt;&gt;""),IF(AND(H239&gt;=50,B199&gt;=55),_xlfn.RANK.EQ(H239,$H$2:$H$1000,0),_xlfn.IFS(#REF!="FD",999,#REF!="FF",1000)),IF(AND(H239&gt;=50,D239&gt;=55),_xlfn.RANK.EQ(H239,$H$2:$H$326,0),_xlfn.IFS(#REF!="FD",999,#REF!="FF",1000))),"")</f>
        <v/>
      </c>
    </row>
    <row r="240" spans="1:16" x14ac:dyDescent="0.35">
      <c r="A240" s="29"/>
      <c r="B240" s="3"/>
      <c r="C240" s="16" t="e">
        <f>IF(_xlfn.BITOR(#REF!="GR",#REF!=""),0,#REF!)</f>
        <v>#REF!</v>
      </c>
      <c r="D240" s="16" t="e">
        <f>IF(_xlfn.BITOR(#REF!="",#REF!="GR"),0,#REF!)</f>
        <v>#REF!</v>
      </c>
      <c r="E240" s="9" t="e">
        <f t="shared" si="12"/>
        <v>#REF!</v>
      </c>
      <c r="F240" s="9" t="e">
        <f>IF(AND(B200&lt;&gt;"",B200&lt;&gt;"GR"),(C240*0.4)+(B200*0.6),E240)</f>
        <v>#REF!</v>
      </c>
      <c r="G240" s="9" t="e">
        <f t="shared" si="13"/>
        <v>#REF!</v>
      </c>
      <c r="H240" s="9" t="e">
        <f t="shared" si="14"/>
        <v>#REF!</v>
      </c>
      <c r="I240" s="9" t="e">
        <f t="shared" si="15"/>
        <v>#REF!</v>
      </c>
      <c r="J240" s="9" t="e">
        <f>IF(I240&lt;&gt;"",IF(_xlfn.RANK.EQ(I240,$I$2:$I$326,0)&lt;=ROUND(COUNTIFS($E$2:$E$326,"&gt;=50",$D$2:$D$326,"&gt;=55")/100*#REF!,0),"",E240),"")</f>
        <v>#REF!</v>
      </c>
      <c r="K240" s="9" t="e">
        <f>IF(J240&lt;&gt;"",IF(_xlfn.RANK.EQ(J240,$J$2:$J$326,0)&lt;=ROUND(COUNTIFS($E$2:$E$326,"&gt;=50",$D$2:$D$326,"&gt;=55")/100*#REF!,0),"",E240),"")</f>
        <v>#REF!</v>
      </c>
      <c r="L240" s="9" t="e">
        <f>IF(K240&lt;&gt;"",IF(_xlfn.RANK.EQ(K240,$K$2:$K$326,0)&lt;=ROUND(COUNTIFS($E$2:$E$326,"&gt;=50",$D$2:$D$326,"&gt;=55")/100*#REF!,0),"",E240),"")</f>
        <v>#REF!</v>
      </c>
      <c r="M240" s="9" t="e">
        <f>IF(L240&lt;&gt;"",IF(_xlfn.RANK.EQ(L240,$L$2:$L$326,0)&lt;=ROUND(COUNTIFS($E$2:$E$326,"&gt;=50",$D$2:$D$326,"&gt;=55")/100*#REF!,0),"",E240),"")</f>
        <v>#REF!</v>
      </c>
      <c r="N240" s="9" t="e">
        <f>IF(M240&lt;&gt;"",IF(_xlfn.RANK.EQ(M240,$M$2:$M$326,0)&lt;=ROUND(COUNTIFS($E$2:$E$326,"&gt;=50",$D$2:$D$326,"&gt;=55")/100*#REF!,0),"",E240),"")</f>
        <v>#REF!</v>
      </c>
      <c r="O240" s="9" t="e">
        <f>IF(N240&lt;&gt;"",IF(_xlfn.RANK.EQ(N240,$N$2:$N$326,0)&lt;=ROUND(COUNTIFS($E$2:$E$326,"&gt;=50",$D$2:$D$326,"&gt;=55")/100*#REF!,0),"",E240),"")</f>
        <v>#REF!</v>
      </c>
      <c r="P240" s="9" t="str" cm="1">
        <f t="array" ref="P240">IF(A200&lt;&gt;"",IF(_xlfn.BITOR(B200&lt;&gt;"GR",B200&lt;&gt;""),IF(AND(H240&gt;=50,B200&gt;=55),_xlfn.RANK.EQ(H240,$H$2:$H$1000,0),_xlfn.IFS(#REF!="FD",999,#REF!="FF",1000)),IF(AND(H240&gt;=50,D240&gt;=55),_xlfn.RANK.EQ(H240,$H$2:$H$326,0),_xlfn.IFS(#REF!="FD",999,#REF!="FF",1000))),"")</f>
        <v/>
      </c>
    </row>
    <row r="241" spans="1:16" x14ac:dyDescent="0.35">
      <c r="A241" s="29"/>
      <c r="B241" s="3"/>
      <c r="C241" s="16" t="e">
        <f>IF(_xlfn.BITOR(#REF!="GR",#REF!=""),0,#REF!)</f>
        <v>#REF!</v>
      </c>
      <c r="D241" s="16" t="e">
        <f>IF(_xlfn.BITOR(#REF!="",#REF!="GR"),0,#REF!)</f>
        <v>#REF!</v>
      </c>
      <c r="E241" s="9" t="e">
        <f t="shared" si="12"/>
        <v>#REF!</v>
      </c>
      <c r="F241" s="9" t="e">
        <f>IF(AND(B201&lt;&gt;"",B201&lt;&gt;"GR"),(C241*0.4)+(B201*0.6),E241)</f>
        <v>#REF!</v>
      </c>
      <c r="G241" s="9" t="e">
        <f t="shared" si="13"/>
        <v>#REF!</v>
      </c>
      <c r="H241" s="9" t="e">
        <f t="shared" si="14"/>
        <v>#REF!</v>
      </c>
      <c r="I241" s="9" t="e">
        <f t="shared" si="15"/>
        <v>#REF!</v>
      </c>
      <c r="J241" s="9" t="e">
        <f>IF(I241&lt;&gt;"",IF(_xlfn.RANK.EQ(I241,$I$2:$I$326,0)&lt;=ROUND(COUNTIFS($E$2:$E$326,"&gt;=50",$D$2:$D$326,"&gt;=55")/100*#REF!,0),"",E241),"")</f>
        <v>#REF!</v>
      </c>
      <c r="K241" s="9" t="e">
        <f>IF(J241&lt;&gt;"",IF(_xlfn.RANK.EQ(J241,$J$2:$J$326,0)&lt;=ROUND(COUNTIFS($E$2:$E$326,"&gt;=50",$D$2:$D$326,"&gt;=55")/100*#REF!,0),"",E241),"")</f>
        <v>#REF!</v>
      </c>
      <c r="L241" s="9" t="e">
        <f>IF(K241&lt;&gt;"",IF(_xlfn.RANK.EQ(K241,$K$2:$K$326,0)&lt;=ROUND(COUNTIFS($E$2:$E$326,"&gt;=50",$D$2:$D$326,"&gt;=55")/100*#REF!,0),"",E241),"")</f>
        <v>#REF!</v>
      </c>
      <c r="M241" s="9" t="e">
        <f>IF(L241&lt;&gt;"",IF(_xlfn.RANK.EQ(L241,$L$2:$L$326,0)&lt;=ROUND(COUNTIFS($E$2:$E$326,"&gt;=50",$D$2:$D$326,"&gt;=55")/100*#REF!,0),"",E241),"")</f>
        <v>#REF!</v>
      </c>
      <c r="N241" s="9" t="e">
        <f>IF(M241&lt;&gt;"",IF(_xlfn.RANK.EQ(M241,$M$2:$M$326,0)&lt;=ROUND(COUNTIFS($E$2:$E$326,"&gt;=50",$D$2:$D$326,"&gt;=55")/100*#REF!,0),"",E241),"")</f>
        <v>#REF!</v>
      </c>
      <c r="O241" s="9" t="e">
        <f>IF(N241&lt;&gt;"",IF(_xlfn.RANK.EQ(N241,$N$2:$N$326,0)&lt;=ROUND(COUNTIFS($E$2:$E$326,"&gt;=50",$D$2:$D$326,"&gt;=55")/100*#REF!,0),"",E241),"")</f>
        <v>#REF!</v>
      </c>
      <c r="P241" s="9" t="str" cm="1">
        <f t="array" ref="P241">IF(A201&lt;&gt;"",IF(_xlfn.BITOR(B201&lt;&gt;"GR",B201&lt;&gt;""),IF(AND(H241&gt;=50,B201&gt;=55),_xlfn.RANK.EQ(H241,$H$2:$H$1000,0),_xlfn.IFS(#REF!="FD",999,#REF!="FF",1000)),IF(AND(H241&gt;=50,D241&gt;=55),_xlfn.RANK.EQ(H241,$H$2:$H$326,0),_xlfn.IFS(#REF!="FD",999,#REF!="FF",1000))),"")</f>
        <v/>
      </c>
    </row>
    <row r="242" spans="1:16" x14ac:dyDescent="0.35">
      <c r="A242" s="29"/>
      <c r="B242" s="3"/>
      <c r="C242" s="16" t="e">
        <f>IF(_xlfn.BITOR(#REF!="GR",#REF!=""),0,#REF!)</f>
        <v>#REF!</v>
      </c>
      <c r="D242" s="16" t="e">
        <f>IF(_xlfn.BITOR(#REF!="",#REF!="GR"),0,#REF!)</f>
        <v>#REF!</v>
      </c>
      <c r="E242" s="9" t="e">
        <f t="shared" si="12"/>
        <v>#REF!</v>
      </c>
      <c r="F242" s="9" t="e">
        <f>IF(AND(B202&lt;&gt;"",B202&lt;&gt;"GR"),(C242*0.4)+(B202*0.6),E242)</f>
        <v>#REF!</v>
      </c>
      <c r="G242" s="9" t="e">
        <f t="shared" si="13"/>
        <v>#REF!</v>
      </c>
      <c r="H242" s="9" t="e">
        <f t="shared" si="14"/>
        <v>#REF!</v>
      </c>
      <c r="I242" s="9" t="e">
        <f t="shared" si="15"/>
        <v>#REF!</v>
      </c>
      <c r="J242" s="9" t="e">
        <f>IF(I242&lt;&gt;"",IF(_xlfn.RANK.EQ(I242,$I$2:$I$326,0)&lt;=ROUND(COUNTIFS($E$2:$E$326,"&gt;=50",$D$2:$D$326,"&gt;=55")/100*#REF!,0),"",E242),"")</f>
        <v>#REF!</v>
      </c>
      <c r="K242" s="9" t="e">
        <f>IF(J242&lt;&gt;"",IF(_xlfn.RANK.EQ(J242,$J$2:$J$326,0)&lt;=ROUND(COUNTIFS($E$2:$E$326,"&gt;=50",$D$2:$D$326,"&gt;=55")/100*#REF!,0),"",E242),"")</f>
        <v>#REF!</v>
      </c>
      <c r="L242" s="9" t="e">
        <f>IF(K242&lt;&gt;"",IF(_xlfn.RANK.EQ(K242,$K$2:$K$326,0)&lt;=ROUND(COUNTIFS($E$2:$E$326,"&gt;=50",$D$2:$D$326,"&gt;=55")/100*#REF!,0),"",E242),"")</f>
        <v>#REF!</v>
      </c>
      <c r="M242" s="9" t="e">
        <f>IF(L242&lt;&gt;"",IF(_xlfn.RANK.EQ(L242,$L$2:$L$326,0)&lt;=ROUND(COUNTIFS($E$2:$E$326,"&gt;=50",$D$2:$D$326,"&gt;=55")/100*#REF!,0),"",E242),"")</f>
        <v>#REF!</v>
      </c>
      <c r="N242" s="9" t="e">
        <f>IF(M242&lt;&gt;"",IF(_xlfn.RANK.EQ(M242,$M$2:$M$326,0)&lt;=ROUND(COUNTIFS($E$2:$E$326,"&gt;=50",$D$2:$D$326,"&gt;=55")/100*#REF!,0),"",E242),"")</f>
        <v>#REF!</v>
      </c>
      <c r="O242" s="9" t="e">
        <f>IF(N242&lt;&gt;"",IF(_xlfn.RANK.EQ(N242,$N$2:$N$326,0)&lt;=ROUND(COUNTIFS($E$2:$E$326,"&gt;=50",$D$2:$D$326,"&gt;=55")/100*#REF!,0),"",E242),"")</f>
        <v>#REF!</v>
      </c>
      <c r="P242" s="9" t="str" cm="1">
        <f t="array" ref="P242">IF(A202&lt;&gt;"",IF(_xlfn.BITOR(B202&lt;&gt;"GR",B202&lt;&gt;""),IF(AND(H242&gt;=50,B202&gt;=55),_xlfn.RANK.EQ(H242,$H$2:$H$1000,0),_xlfn.IFS(#REF!="FD",999,#REF!="FF",1000)),IF(AND(H242&gt;=50,D242&gt;=55),_xlfn.RANK.EQ(H242,$H$2:$H$326,0),_xlfn.IFS(#REF!="FD",999,#REF!="FF",1000))),"")</f>
        <v/>
      </c>
    </row>
    <row r="243" spans="1:16" x14ac:dyDescent="0.35">
      <c r="A243" s="3"/>
      <c r="B243" s="3"/>
      <c r="C243" s="16" t="e">
        <f>IF(_xlfn.BITOR(#REF!="GR",#REF!=""),0,#REF!)</f>
        <v>#REF!</v>
      </c>
      <c r="D243" s="16" t="e">
        <f>IF(_xlfn.BITOR(#REF!="",#REF!="GR"),0,#REF!)</f>
        <v>#REF!</v>
      </c>
      <c r="E243" s="9" t="e">
        <f t="shared" si="12"/>
        <v>#REF!</v>
      </c>
      <c r="F243" s="9" t="e">
        <f>IF(AND(B203&lt;&gt;"",B203&lt;&gt;"GR"),(C243*0.4)+(B203*0.6),E243)</f>
        <v>#REF!</v>
      </c>
      <c r="G243" s="9" t="e">
        <f t="shared" si="13"/>
        <v>#REF!</v>
      </c>
      <c r="H243" s="9" t="e">
        <f t="shared" si="14"/>
        <v>#REF!</v>
      </c>
      <c r="I243" s="9" t="e">
        <f t="shared" si="15"/>
        <v>#REF!</v>
      </c>
      <c r="J243" s="9" t="e">
        <f>IF(I243&lt;&gt;"",IF(_xlfn.RANK.EQ(I243,$I$2:$I$326,0)&lt;=ROUND(COUNTIFS($E$2:$E$326,"&gt;=50",$D$2:$D$326,"&gt;=55")/100*#REF!,0),"",E243),"")</f>
        <v>#REF!</v>
      </c>
      <c r="K243" s="9" t="e">
        <f>IF(J243&lt;&gt;"",IF(_xlfn.RANK.EQ(J243,$J$2:$J$326,0)&lt;=ROUND(COUNTIFS($E$2:$E$326,"&gt;=50",$D$2:$D$326,"&gt;=55")/100*#REF!,0),"",E243),"")</f>
        <v>#REF!</v>
      </c>
      <c r="L243" s="9" t="e">
        <f>IF(K243&lt;&gt;"",IF(_xlfn.RANK.EQ(K243,$K$2:$K$326,0)&lt;=ROUND(COUNTIFS($E$2:$E$326,"&gt;=50",$D$2:$D$326,"&gt;=55")/100*#REF!,0),"",E243),"")</f>
        <v>#REF!</v>
      </c>
      <c r="M243" s="9" t="e">
        <f>IF(L243&lt;&gt;"",IF(_xlfn.RANK.EQ(L243,$L$2:$L$326,0)&lt;=ROUND(COUNTIFS($E$2:$E$326,"&gt;=50",$D$2:$D$326,"&gt;=55")/100*#REF!,0),"",E243),"")</f>
        <v>#REF!</v>
      </c>
      <c r="N243" s="9" t="e">
        <f>IF(M243&lt;&gt;"",IF(_xlfn.RANK.EQ(M243,$M$2:$M$326,0)&lt;=ROUND(COUNTIFS($E$2:$E$326,"&gt;=50",$D$2:$D$326,"&gt;=55")/100*#REF!,0),"",E243),"")</f>
        <v>#REF!</v>
      </c>
      <c r="O243" s="9" t="e">
        <f>IF(N243&lt;&gt;"",IF(_xlfn.RANK.EQ(N243,$N$2:$N$326,0)&lt;=ROUND(COUNTIFS($E$2:$E$326,"&gt;=50",$D$2:$D$326,"&gt;=55")/100*#REF!,0),"",E243),"")</f>
        <v>#REF!</v>
      </c>
      <c r="P243" s="9" t="str" cm="1">
        <f t="array" ref="P243">IF(A203&lt;&gt;"",IF(_xlfn.BITOR(B203&lt;&gt;"GR",B203&lt;&gt;""),IF(AND(H243&gt;=50,B203&gt;=55),_xlfn.RANK.EQ(H243,$H$2:$H$1000,0),_xlfn.IFS(#REF!="FD",999,#REF!="FF",1000)),IF(AND(H243&gt;=50,D243&gt;=55),_xlfn.RANK.EQ(H243,$H$2:$H$326,0),_xlfn.IFS(#REF!="FD",999,#REF!="FF",1000))),"")</f>
        <v/>
      </c>
    </row>
    <row r="244" spans="1:16" x14ac:dyDescent="0.35">
      <c r="A244" s="3"/>
      <c r="B244" s="3"/>
      <c r="C244" s="16" t="e">
        <f>IF(_xlfn.BITOR(#REF!="GR",#REF!=""),0,#REF!)</f>
        <v>#REF!</v>
      </c>
      <c r="D244" s="16" t="e">
        <f>IF(_xlfn.BITOR(#REF!="",#REF!="GR"),0,#REF!)</f>
        <v>#REF!</v>
      </c>
      <c r="E244" s="9" t="e">
        <f t="shared" si="12"/>
        <v>#REF!</v>
      </c>
      <c r="F244" s="9" t="e">
        <f>IF(AND(B204&lt;&gt;"",B204&lt;&gt;"GR"),(C244*0.4)+(B204*0.6),E244)</f>
        <v>#REF!</v>
      </c>
      <c r="G244" s="9" t="e">
        <f t="shared" si="13"/>
        <v>#REF!</v>
      </c>
      <c r="H244" s="9" t="e">
        <f t="shared" si="14"/>
        <v>#REF!</v>
      </c>
      <c r="I244" s="9" t="e">
        <f t="shared" si="15"/>
        <v>#REF!</v>
      </c>
      <c r="J244" s="9" t="e">
        <f>IF(I244&lt;&gt;"",IF(_xlfn.RANK.EQ(I244,$I$2:$I$326,0)&lt;=ROUND(COUNTIFS($E$2:$E$326,"&gt;=50",$D$2:$D$326,"&gt;=55")/100*#REF!,0),"",E244),"")</f>
        <v>#REF!</v>
      </c>
      <c r="K244" s="9" t="e">
        <f>IF(J244&lt;&gt;"",IF(_xlfn.RANK.EQ(J244,$J$2:$J$326,0)&lt;=ROUND(COUNTIFS($E$2:$E$326,"&gt;=50",$D$2:$D$326,"&gt;=55")/100*#REF!,0),"",E244),"")</f>
        <v>#REF!</v>
      </c>
      <c r="L244" s="9" t="e">
        <f>IF(K244&lt;&gt;"",IF(_xlfn.RANK.EQ(K244,$K$2:$K$326,0)&lt;=ROUND(COUNTIFS($E$2:$E$326,"&gt;=50",$D$2:$D$326,"&gt;=55")/100*#REF!,0),"",E244),"")</f>
        <v>#REF!</v>
      </c>
      <c r="M244" s="9" t="e">
        <f>IF(L244&lt;&gt;"",IF(_xlfn.RANK.EQ(L244,$L$2:$L$326,0)&lt;=ROUND(COUNTIFS($E$2:$E$326,"&gt;=50",$D$2:$D$326,"&gt;=55")/100*#REF!,0),"",E244),"")</f>
        <v>#REF!</v>
      </c>
      <c r="N244" s="9" t="e">
        <f>IF(M244&lt;&gt;"",IF(_xlfn.RANK.EQ(M244,$M$2:$M$326,0)&lt;=ROUND(COUNTIFS($E$2:$E$326,"&gt;=50",$D$2:$D$326,"&gt;=55")/100*#REF!,0),"",E244),"")</f>
        <v>#REF!</v>
      </c>
      <c r="O244" s="9" t="e">
        <f>IF(N244&lt;&gt;"",IF(_xlfn.RANK.EQ(N244,$N$2:$N$326,0)&lt;=ROUND(COUNTIFS($E$2:$E$326,"&gt;=50",$D$2:$D$326,"&gt;=55")/100*#REF!,0),"",E244),"")</f>
        <v>#REF!</v>
      </c>
      <c r="P244" s="9" t="str" cm="1">
        <f t="array" ref="P244">IF(A204&lt;&gt;"",IF(_xlfn.BITOR(B204&lt;&gt;"GR",B204&lt;&gt;""),IF(AND(H244&gt;=50,B204&gt;=55),_xlfn.RANK.EQ(H244,$H$2:$H$1000,0),_xlfn.IFS(#REF!="FD",999,#REF!="FF",1000)),IF(AND(H244&gt;=50,D244&gt;=55),_xlfn.RANK.EQ(H244,$H$2:$H$326,0),_xlfn.IFS(#REF!="FD",999,#REF!="FF",1000))),"")</f>
        <v/>
      </c>
    </row>
    <row r="245" spans="1:16" x14ac:dyDescent="0.35">
      <c r="A245" s="3"/>
      <c r="B245" s="3"/>
      <c r="C245" s="16" t="e">
        <f>IF(_xlfn.BITOR(#REF!="GR",#REF!=""),0,#REF!)</f>
        <v>#REF!</v>
      </c>
      <c r="D245" s="16" t="e">
        <f>IF(_xlfn.BITOR(#REF!="",#REF!="GR"),0,#REF!)</f>
        <v>#REF!</v>
      </c>
      <c r="E245" s="9" t="e">
        <f t="shared" si="12"/>
        <v>#REF!</v>
      </c>
      <c r="F245" s="9" t="e">
        <f>IF(AND(B205&lt;&gt;"",B205&lt;&gt;"GR"),(C245*0.4)+(B205*0.6),E245)</f>
        <v>#REF!</v>
      </c>
      <c r="G245" s="9" t="e">
        <f t="shared" si="13"/>
        <v>#REF!</v>
      </c>
      <c r="H245" s="9" t="e">
        <f t="shared" si="14"/>
        <v>#REF!</v>
      </c>
      <c r="I245" s="9" t="e">
        <f t="shared" si="15"/>
        <v>#REF!</v>
      </c>
      <c r="J245" s="9" t="e">
        <f>IF(I245&lt;&gt;"",IF(_xlfn.RANK.EQ(I245,$I$2:$I$326,0)&lt;=ROUND(COUNTIFS($E$2:$E$326,"&gt;=50",$D$2:$D$326,"&gt;=55")/100*#REF!,0),"",E245),"")</f>
        <v>#REF!</v>
      </c>
      <c r="K245" s="9" t="e">
        <f>IF(J245&lt;&gt;"",IF(_xlfn.RANK.EQ(J245,$J$2:$J$326,0)&lt;=ROUND(COUNTIFS($E$2:$E$326,"&gt;=50",$D$2:$D$326,"&gt;=55")/100*#REF!,0),"",E245),"")</f>
        <v>#REF!</v>
      </c>
      <c r="L245" s="9" t="e">
        <f>IF(K245&lt;&gt;"",IF(_xlfn.RANK.EQ(K245,$K$2:$K$326,0)&lt;=ROUND(COUNTIFS($E$2:$E$326,"&gt;=50",$D$2:$D$326,"&gt;=55")/100*#REF!,0),"",E245),"")</f>
        <v>#REF!</v>
      </c>
      <c r="M245" s="9" t="e">
        <f>IF(L245&lt;&gt;"",IF(_xlfn.RANK.EQ(L245,$L$2:$L$326,0)&lt;=ROUND(COUNTIFS($E$2:$E$326,"&gt;=50",$D$2:$D$326,"&gt;=55")/100*#REF!,0),"",E245),"")</f>
        <v>#REF!</v>
      </c>
      <c r="N245" s="9" t="e">
        <f>IF(M245&lt;&gt;"",IF(_xlfn.RANK.EQ(M245,$M$2:$M$326,0)&lt;=ROUND(COUNTIFS($E$2:$E$326,"&gt;=50",$D$2:$D$326,"&gt;=55")/100*#REF!,0),"",E245),"")</f>
        <v>#REF!</v>
      </c>
      <c r="O245" s="9" t="e">
        <f>IF(N245&lt;&gt;"",IF(_xlfn.RANK.EQ(N245,$N$2:$N$326,0)&lt;=ROUND(COUNTIFS($E$2:$E$326,"&gt;=50",$D$2:$D$326,"&gt;=55")/100*#REF!,0),"",E245),"")</f>
        <v>#REF!</v>
      </c>
      <c r="P245" s="9" t="str" cm="1">
        <f t="array" ref="P245">IF(A205&lt;&gt;"",IF(_xlfn.BITOR(B205&lt;&gt;"GR",B205&lt;&gt;""),IF(AND(H245&gt;=50,B205&gt;=55),_xlfn.RANK.EQ(H245,$H$2:$H$1000,0),_xlfn.IFS(#REF!="FD",999,#REF!="FF",1000)),IF(AND(H245&gt;=50,D245&gt;=55),_xlfn.RANK.EQ(H245,$H$2:$H$326,0),_xlfn.IFS(#REF!="FD",999,#REF!="FF",1000))),"")</f>
        <v/>
      </c>
    </row>
    <row r="246" spans="1:16" x14ac:dyDescent="0.35">
      <c r="A246" s="3"/>
      <c r="B246" s="3"/>
      <c r="C246" s="16" t="e">
        <f>IF(_xlfn.BITOR(#REF!="GR",#REF!=""),0,#REF!)</f>
        <v>#REF!</v>
      </c>
      <c r="D246" s="16" t="e">
        <f>IF(_xlfn.BITOR(#REF!="",#REF!="GR"),0,#REF!)</f>
        <v>#REF!</v>
      </c>
      <c r="E246" s="9" t="e">
        <f t="shared" si="12"/>
        <v>#REF!</v>
      </c>
      <c r="F246" s="9" t="e">
        <f>IF(AND(B206&lt;&gt;"",B206&lt;&gt;"GR"),(C246*0.4)+(B206*0.6),E246)</f>
        <v>#REF!</v>
      </c>
      <c r="G246" s="9" t="e">
        <f t="shared" si="13"/>
        <v>#REF!</v>
      </c>
      <c r="H246" s="9" t="e">
        <f t="shared" si="14"/>
        <v>#REF!</v>
      </c>
      <c r="I246" s="9" t="e">
        <f t="shared" si="15"/>
        <v>#REF!</v>
      </c>
      <c r="J246" s="9" t="e">
        <f>IF(I246&lt;&gt;"",IF(_xlfn.RANK.EQ(I246,$I$2:$I$326,0)&lt;=ROUND(COUNTIFS($E$2:$E$326,"&gt;=50",$D$2:$D$326,"&gt;=55")/100*#REF!,0),"",E246),"")</f>
        <v>#REF!</v>
      </c>
      <c r="K246" s="9" t="e">
        <f>IF(J246&lt;&gt;"",IF(_xlfn.RANK.EQ(J246,$J$2:$J$326,0)&lt;=ROUND(COUNTIFS($E$2:$E$326,"&gt;=50",$D$2:$D$326,"&gt;=55")/100*#REF!,0),"",E246),"")</f>
        <v>#REF!</v>
      </c>
      <c r="L246" s="9" t="e">
        <f>IF(K246&lt;&gt;"",IF(_xlfn.RANK.EQ(K246,$K$2:$K$326,0)&lt;=ROUND(COUNTIFS($E$2:$E$326,"&gt;=50",$D$2:$D$326,"&gt;=55")/100*#REF!,0),"",E246),"")</f>
        <v>#REF!</v>
      </c>
      <c r="M246" s="9" t="e">
        <f>IF(L246&lt;&gt;"",IF(_xlfn.RANK.EQ(L246,$L$2:$L$326,0)&lt;=ROUND(COUNTIFS($E$2:$E$326,"&gt;=50",$D$2:$D$326,"&gt;=55")/100*#REF!,0),"",E246),"")</f>
        <v>#REF!</v>
      </c>
      <c r="N246" s="9" t="e">
        <f>IF(M246&lt;&gt;"",IF(_xlfn.RANK.EQ(M246,$M$2:$M$326,0)&lt;=ROUND(COUNTIFS($E$2:$E$326,"&gt;=50",$D$2:$D$326,"&gt;=55")/100*#REF!,0),"",E246),"")</f>
        <v>#REF!</v>
      </c>
      <c r="O246" s="9" t="e">
        <f>IF(N246&lt;&gt;"",IF(_xlfn.RANK.EQ(N246,$N$2:$N$326,0)&lt;=ROUND(COUNTIFS($E$2:$E$326,"&gt;=50",$D$2:$D$326,"&gt;=55")/100*#REF!,0),"",E246),"")</f>
        <v>#REF!</v>
      </c>
      <c r="P246" s="9" t="str" cm="1">
        <f t="array" ref="P246">IF(A206&lt;&gt;"",IF(_xlfn.BITOR(B206&lt;&gt;"GR",B206&lt;&gt;""),IF(AND(H246&gt;=50,B206&gt;=55),_xlfn.RANK.EQ(H246,$H$2:$H$1000,0),_xlfn.IFS(#REF!="FD",999,#REF!="FF",1000)),IF(AND(H246&gt;=50,D246&gt;=55),_xlfn.RANK.EQ(H246,$H$2:$H$326,0),_xlfn.IFS(#REF!="FD",999,#REF!="FF",1000))),"")</f>
        <v/>
      </c>
    </row>
    <row r="247" spans="1:16" x14ac:dyDescent="0.35">
      <c r="A247" s="3"/>
      <c r="B247" s="3"/>
      <c r="C247" s="16" t="e">
        <f>IF(_xlfn.BITOR(#REF!="GR",#REF!=""),0,#REF!)</f>
        <v>#REF!</v>
      </c>
      <c r="D247" s="16" t="e">
        <f>IF(_xlfn.BITOR(#REF!="",#REF!="GR"),0,#REF!)</f>
        <v>#REF!</v>
      </c>
      <c r="E247" s="9" t="e">
        <f t="shared" si="12"/>
        <v>#REF!</v>
      </c>
      <c r="F247" s="9" t="e">
        <f>IF(AND(B207&lt;&gt;"",B207&lt;&gt;"GR"),(C247*0.4)+(B207*0.6),E247)</f>
        <v>#REF!</v>
      </c>
      <c r="G247" s="9" t="e">
        <f t="shared" si="13"/>
        <v>#REF!</v>
      </c>
      <c r="H247" s="9" t="e">
        <f t="shared" si="14"/>
        <v>#REF!</v>
      </c>
      <c r="I247" s="9" t="e">
        <f t="shared" si="15"/>
        <v>#REF!</v>
      </c>
      <c r="J247" s="9" t="e">
        <f>IF(I247&lt;&gt;"",IF(_xlfn.RANK.EQ(I247,$I$2:$I$326,0)&lt;=ROUND(COUNTIFS($E$2:$E$326,"&gt;=50",$D$2:$D$326,"&gt;=55")/100*#REF!,0),"",E247),"")</f>
        <v>#REF!</v>
      </c>
      <c r="K247" s="9" t="e">
        <f>IF(J247&lt;&gt;"",IF(_xlfn.RANK.EQ(J247,$J$2:$J$326,0)&lt;=ROUND(COUNTIFS($E$2:$E$326,"&gt;=50",$D$2:$D$326,"&gt;=55")/100*#REF!,0),"",E247),"")</f>
        <v>#REF!</v>
      </c>
      <c r="L247" s="9" t="e">
        <f>IF(K247&lt;&gt;"",IF(_xlfn.RANK.EQ(K247,$K$2:$K$326,0)&lt;=ROUND(COUNTIFS($E$2:$E$326,"&gt;=50",$D$2:$D$326,"&gt;=55")/100*#REF!,0),"",E247),"")</f>
        <v>#REF!</v>
      </c>
      <c r="M247" s="9" t="e">
        <f>IF(L247&lt;&gt;"",IF(_xlfn.RANK.EQ(L247,$L$2:$L$326,0)&lt;=ROUND(COUNTIFS($E$2:$E$326,"&gt;=50",$D$2:$D$326,"&gt;=55")/100*#REF!,0),"",E247),"")</f>
        <v>#REF!</v>
      </c>
      <c r="N247" s="9" t="e">
        <f>IF(M247&lt;&gt;"",IF(_xlfn.RANK.EQ(M247,$M$2:$M$326,0)&lt;=ROUND(COUNTIFS($E$2:$E$326,"&gt;=50",$D$2:$D$326,"&gt;=55")/100*#REF!,0),"",E247),"")</f>
        <v>#REF!</v>
      </c>
      <c r="O247" s="9" t="e">
        <f>IF(N247&lt;&gt;"",IF(_xlfn.RANK.EQ(N247,$N$2:$N$326,0)&lt;=ROUND(COUNTIFS($E$2:$E$326,"&gt;=50",$D$2:$D$326,"&gt;=55")/100*#REF!,0),"",E247),"")</f>
        <v>#REF!</v>
      </c>
      <c r="P247" s="9" t="str" cm="1">
        <f t="array" ref="P247">IF(A207&lt;&gt;"",IF(_xlfn.BITOR(B207&lt;&gt;"GR",B207&lt;&gt;""),IF(AND(H247&gt;=50,B207&gt;=55),_xlfn.RANK.EQ(H247,$H$2:$H$1000,0),_xlfn.IFS(#REF!="FD",999,#REF!="FF",1000)),IF(AND(H247&gt;=50,D247&gt;=55),_xlfn.RANK.EQ(H247,$H$2:$H$326,0),_xlfn.IFS(#REF!="FD",999,#REF!="FF",1000))),"")</f>
        <v/>
      </c>
    </row>
    <row r="248" spans="1:16" x14ac:dyDescent="0.35">
      <c r="A248" s="3"/>
      <c r="B248" s="3"/>
      <c r="C248" s="16" t="e">
        <f>IF(_xlfn.BITOR(#REF!="GR",#REF!=""),0,#REF!)</f>
        <v>#REF!</v>
      </c>
      <c r="D248" s="16" t="e">
        <f>IF(_xlfn.BITOR(#REF!="",#REF!="GR"),0,#REF!)</f>
        <v>#REF!</v>
      </c>
      <c r="E248" s="9" t="e">
        <f t="shared" si="12"/>
        <v>#REF!</v>
      </c>
      <c r="F248" s="9" t="e">
        <f>IF(AND(B208&lt;&gt;"",B208&lt;&gt;"GR"),(C248*0.4)+(B208*0.6),E248)</f>
        <v>#REF!</v>
      </c>
      <c r="G248" s="9" t="e">
        <f t="shared" si="13"/>
        <v>#REF!</v>
      </c>
      <c r="H248" s="9" t="e">
        <f t="shared" si="14"/>
        <v>#REF!</v>
      </c>
      <c r="I248" s="9" t="e">
        <f t="shared" si="15"/>
        <v>#REF!</v>
      </c>
      <c r="J248" s="9" t="e">
        <f>IF(I248&lt;&gt;"",IF(_xlfn.RANK.EQ(I248,$I$2:$I$326,0)&lt;=ROUND(COUNTIFS($E$2:$E$326,"&gt;=50",$D$2:$D$326,"&gt;=55")/100*#REF!,0),"",E248),"")</f>
        <v>#REF!</v>
      </c>
      <c r="K248" s="9" t="e">
        <f>IF(J248&lt;&gt;"",IF(_xlfn.RANK.EQ(J248,$J$2:$J$326,0)&lt;=ROUND(COUNTIFS($E$2:$E$326,"&gt;=50",$D$2:$D$326,"&gt;=55")/100*#REF!,0),"",E248),"")</f>
        <v>#REF!</v>
      </c>
      <c r="L248" s="9" t="e">
        <f>IF(K248&lt;&gt;"",IF(_xlfn.RANK.EQ(K248,$K$2:$K$326,0)&lt;=ROUND(COUNTIFS($E$2:$E$326,"&gt;=50",$D$2:$D$326,"&gt;=55")/100*#REF!,0),"",E248),"")</f>
        <v>#REF!</v>
      </c>
      <c r="M248" s="9" t="e">
        <f>IF(L248&lt;&gt;"",IF(_xlfn.RANK.EQ(L248,$L$2:$L$326,0)&lt;=ROUND(COUNTIFS($E$2:$E$326,"&gt;=50",$D$2:$D$326,"&gt;=55")/100*#REF!,0),"",E248),"")</f>
        <v>#REF!</v>
      </c>
      <c r="N248" s="9" t="e">
        <f>IF(M248&lt;&gt;"",IF(_xlfn.RANK.EQ(M248,$M$2:$M$326,0)&lt;=ROUND(COUNTIFS($E$2:$E$326,"&gt;=50",$D$2:$D$326,"&gt;=55")/100*#REF!,0),"",E248),"")</f>
        <v>#REF!</v>
      </c>
      <c r="O248" s="9" t="e">
        <f>IF(N248&lt;&gt;"",IF(_xlfn.RANK.EQ(N248,$N$2:$N$326,0)&lt;=ROUND(COUNTIFS($E$2:$E$326,"&gt;=50",$D$2:$D$326,"&gt;=55")/100*#REF!,0),"",E248),"")</f>
        <v>#REF!</v>
      </c>
      <c r="P248" s="9" t="str" cm="1">
        <f t="array" ref="P248">IF(A208&lt;&gt;"",IF(_xlfn.BITOR(B208&lt;&gt;"GR",B208&lt;&gt;""),IF(AND(H248&gt;=50,B208&gt;=55),_xlfn.RANK.EQ(H248,$H$2:$H$1000,0),_xlfn.IFS(#REF!="FD",999,#REF!="FF",1000)),IF(AND(H248&gt;=50,D248&gt;=55),_xlfn.RANK.EQ(H248,$H$2:$H$326,0),_xlfn.IFS(#REF!="FD",999,#REF!="FF",1000))),"")</f>
        <v/>
      </c>
    </row>
    <row r="249" spans="1:16" x14ac:dyDescent="0.35">
      <c r="A249" s="3"/>
      <c r="B249" s="3"/>
      <c r="C249" s="16" t="e">
        <f>IF(_xlfn.BITOR(#REF!="GR",#REF!=""),0,#REF!)</f>
        <v>#REF!</v>
      </c>
      <c r="D249" s="16" t="e">
        <f>IF(_xlfn.BITOR(#REF!="",#REF!="GR"),0,#REF!)</f>
        <v>#REF!</v>
      </c>
      <c r="E249" s="9" t="e">
        <f t="shared" si="12"/>
        <v>#REF!</v>
      </c>
      <c r="F249" s="9" t="e">
        <f>IF(AND(B209&lt;&gt;"",B209&lt;&gt;"GR"),(C249*0.4)+(B209*0.6),E249)</f>
        <v>#REF!</v>
      </c>
      <c r="G249" s="9" t="e">
        <f t="shared" si="13"/>
        <v>#REF!</v>
      </c>
      <c r="H249" s="9" t="e">
        <f t="shared" si="14"/>
        <v>#REF!</v>
      </c>
      <c r="I249" s="9" t="e">
        <f t="shared" si="15"/>
        <v>#REF!</v>
      </c>
      <c r="J249" s="9" t="e">
        <f>IF(I249&lt;&gt;"",IF(_xlfn.RANK.EQ(I249,$I$2:$I$326,0)&lt;=ROUND(COUNTIFS($E$2:$E$326,"&gt;=50",$D$2:$D$326,"&gt;=55")/100*#REF!,0),"",E249),"")</f>
        <v>#REF!</v>
      </c>
      <c r="K249" s="9" t="e">
        <f>IF(J249&lt;&gt;"",IF(_xlfn.RANK.EQ(J249,$J$2:$J$326,0)&lt;=ROUND(COUNTIFS($E$2:$E$326,"&gt;=50",$D$2:$D$326,"&gt;=55")/100*#REF!,0),"",E249),"")</f>
        <v>#REF!</v>
      </c>
      <c r="L249" s="9" t="e">
        <f>IF(K249&lt;&gt;"",IF(_xlfn.RANK.EQ(K249,$K$2:$K$326,0)&lt;=ROUND(COUNTIFS($E$2:$E$326,"&gt;=50",$D$2:$D$326,"&gt;=55")/100*#REF!,0),"",E249),"")</f>
        <v>#REF!</v>
      </c>
      <c r="M249" s="9" t="e">
        <f>IF(L249&lt;&gt;"",IF(_xlfn.RANK.EQ(L249,$L$2:$L$326,0)&lt;=ROUND(COUNTIFS($E$2:$E$326,"&gt;=50",$D$2:$D$326,"&gt;=55")/100*#REF!,0),"",E249),"")</f>
        <v>#REF!</v>
      </c>
      <c r="N249" s="9" t="e">
        <f>IF(M249&lt;&gt;"",IF(_xlfn.RANK.EQ(M249,$M$2:$M$326,0)&lt;=ROUND(COUNTIFS($E$2:$E$326,"&gt;=50",$D$2:$D$326,"&gt;=55")/100*#REF!,0),"",E249),"")</f>
        <v>#REF!</v>
      </c>
      <c r="O249" s="9" t="e">
        <f>IF(N249&lt;&gt;"",IF(_xlfn.RANK.EQ(N249,$N$2:$N$326,0)&lt;=ROUND(COUNTIFS($E$2:$E$326,"&gt;=50",$D$2:$D$326,"&gt;=55")/100*#REF!,0),"",E249),"")</f>
        <v>#REF!</v>
      </c>
      <c r="P249" s="9" t="str" cm="1">
        <f t="array" ref="P249">IF(A209&lt;&gt;"",IF(_xlfn.BITOR(B209&lt;&gt;"GR",B209&lt;&gt;""),IF(AND(H249&gt;=50,B209&gt;=55),_xlfn.RANK.EQ(H249,$H$2:$H$1000,0),_xlfn.IFS(#REF!="FD",999,#REF!="FF",1000)),IF(AND(H249&gt;=50,D249&gt;=55),_xlfn.RANK.EQ(H249,$H$2:$H$326,0),_xlfn.IFS(#REF!="FD",999,#REF!="FF",1000))),"")</f>
        <v/>
      </c>
    </row>
    <row r="250" spans="1:16" x14ac:dyDescent="0.35">
      <c r="A250" s="3"/>
      <c r="B250" s="3"/>
      <c r="C250" s="16" t="e">
        <f>IF(_xlfn.BITOR(#REF!="GR",#REF!=""),0,#REF!)</f>
        <v>#REF!</v>
      </c>
      <c r="D250" s="16" t="e">
        <f>IF(_xlfn.BITOR(#REF!="",#REF!="GR"),0,#REF!)</f>
        <v>#REF!</v>
      </c>
      <c r="E250" s="9" t="e">
        <f t="shared" si="12"/>
        <v>#REF!</v>
      </c>
      <c r="F250" s="9" t="e">
        <f>IF(AND(B210&lt;&gt;"",B210&lt;&gt;"GR"),(C250*0.4)+(B210*0.6),E250)</f>
        <v>#REF!</v>
      </c>
      <c r="G250" s="9" t="e">
        <f t="shared" si="13"/>
        <v>#REF!</v>
      </c>
      <c r="H250" s="9" t="e">
        <f t="shared" si="14"/>
        <v>#REF!</v>
      </c>
      <c r="I250" s="9" t="e">
        <f t="shared" si="15"/>
        <v>#REF!</v>
      </c>
      <c r="J250" s="9" t="e">
        <f>IF(I250&lt;&gt;"",IF(_xlfn.RANK.EQ(I250,$I$2:$I$326,0)&lt;=ROUND(COUNTIFS($E$2:$E$326,"&gt;=50",$D$2:$D$326,"&gt;=55")/100*#REF!,0),"",E250),"")</f>
        <v>#REF!</v>
      </c>
      <c r="K250" s="9" t="e">
        <f>IF(J250&lt;&gt;"",IF(_xlfn.RANK.EQ(J250,$J$2:$J$326,0)&lt;=ROUND(COUNTIFS($E$2:$E$326,"&gt;=50",$D$2:$D$326,"&gt;=55")/100*#REF!,0),"",E250),"")</f>
        <v>#REF!</v>
      </c>
      <c r="L250" s="9" t="e">
        <f>IF(K250&lt;&gt;"",IF(_xlfn.RANK.EQ(K250,$K$2:$K$326,0)&lt;=ROUND(COUNTIFS($E$2:$E$326,"&gt;=50",$D$2:$D$326,"&gt;=55")/100*#REF!,0),"",E250),"")</f>
        <v>#REF!</v>
      </c>
      <c r="M250" s="9" t="e">
        <f>IF(L250&lt;&gt;"",IF(_xlfn.RANK.EQ(L250,$L$2:$L$326,0)&lt;=ROUND(COUNTIFS($E$2:$E$326,"&gt;=50",$D$2:$D$326,"&gt;=55")/100*#REF!,0),"",E250),"")</f>
        <v>#REF!</v>
      </c>
      <c r="N250" s="9" t="e">
        <f>IF(M250&lt;&gt;"",IF(_xlfn.RANK.EQ(M250,$M$2:$M$326,0)&lt;=ROUND(COUNTIFS($E$2:$E$326,"&gt;=50",$D$2:$D$326,"&gt;=55")/100*#REF!,0),"",E250),"")</f>
        <v>#REF!</v>
      </c>
      <c r="O250" s="9" t="e">
        <f>IF(N250&lt;&gt;"",IF(_xlfn.RANK.EQ(N250,$N$2:$N$326,0)&lt;=ROUND(COUNTIFS($E$2:$E$326,"&gt;=50",$D$2:$D$326,"&gt;=55")/100*#REF!,0),"",E250),"")</f>
        <v>#REF!</v>
      </c>
      <c r="P250" s="9" t="str" cm="1">
        <f t="array" ref="P250">IF(A210&lt;&gt;"",IF(_xlfn.BITOR(B210&lt;&gt;"GR",B210&lt;&gt;""),IF(AND(H250&gt;=50,B210&gt;=55),_xlfn.RANK.EQ(H250,$H$2:$H$1000,0),_xlfn.IFS(#REF!="FD",999,#REF!="FF",1000)),IF(AND(H250&gt;=50,D250&gt;=55),_xlfn.RANK.EQ(H250,$H$2:$H$326,0),_xlfn.IFS(#REF!="FD",999,#REF!="FF",1000))),"")</f>
        <v/>
      </c>
    </row>
    <row r="251" spans="1:16" x14ac:dyDescent="0.35">
      <c r="A251" s="3"/>
      <c r="B251" s="3"/>
      <c r="C251" s="16" t="e">
        <f>IF(_xlfn.BITOR(#REF!="GR",#REF!=""),0,#REF!)</f>
        <v>#REF!</v>
      </c>
      <c r="D251" s="16" t="e">
        <f>IF(_xlfn.BITOR(#REF!="",#REF!="GR"),0,#REF!)</f>
        <v>#REF!</v>
      </c>
      <c r="E251" s="9" t="e">
        <f t="shared" si="12"/>
        <v>#REF!</v>
      </c>
      <c r="F251" s="9" t="e">
        <f>IF(AND(B211&lt;&gt;"",B211&lt;&gt;"GR"),(C251*0.4)+(B211*0.6),E251)</f>
        <v>#REF!</v>
      </c>
      <c r="G251" s="9" t="e">
        <f t="shared" si="13"/>
        <v>#REF!</v>
      </c>
      <c r="H251" s="9" t="e">
        <f t="shared" si="14"/>
        <v>#REF!</v>
      </c>
      <c r="I251" s="9" t="e">
        <f t="shared" si="15"/>
        <v>#REF!</v>
      </c>
      <c r="J251" s="9" t="e">
        <f>IF(I251&lt;&gt;"",IF(_xlfn.RANK.EQ(I251,$I$2:$I$326,0)&lt;=ROUND(COUNTIFS($E$2:$E$326,"&gt;=50",$D$2:$D$326,"&gt;=55")/100*#REF!,0),"",E251),"")</f>
        <v>#REF!</v>
      </c>
      <c r="K251" s="9" t="e">
        <f>IF(J251&lt;&gt;"",IF(_xlfn.RANK.EQ(J251,$J$2:$J$326,0)&lt;=ROUND(COUNTIFS($E$2:$E$326,"&gt;=50",$D$2:$D$326,"&gt;=55")/100*#REF!,0),"",E251),"")</f>
        <v>#REF!</v>
      </c>
      <c r="L251" s="9" t="e">
        <f>IF(K251&lt;&gt;"",IF(_xlfn.RANK.EQ(K251,$K$2:$K$326,0)&lt;=ROUND(COUNTIFS($E$2:$E$326,"&gt;=50",$D$2:$D$326,"&gt;=55")/100*#REF!,0),"",E251),"")</f>
        <v>#REF!</v>
      </c>
      <c r="M251" s="9" t="e">
        <f>IF(L251&lt;&gt;"",IF(_xlfn.RANK.EQ(L251,$L$2:$L$326,0)&lt;=ROUND(COUNTIFS($E$2:$E$326,"&gt;=50",$D$2:$D$326,"&gt;=55")/100*#REF!,0),"",E251),"")</f>
        <v>#REF!</v>
      </c>
      <c r="N251" s="9" t="e">
        <f>IF(M251&lt;&gt;"",IF(_xlfn.RANK.EQ(M251,$M$2:$M$326,0)&lt;=ROUND(COUNTIFS($E$2:$E$326,"&gt;=50",$D$2:$D$326,"&gt;=55")/100*#REF!,0),"",E251),"")</f>
        <v>#REF!</v>
      </c>
      <c r="O251" s="9" t="e">
        <f>IF(N251&lt;&gt;"",IF(_xlfn.RANK.EQ(N251,$N$2:$N$326,0)&lt;=ROUND(COUNTIFS($E$2:$E$326,"&gt;=50",$D$2:$D$326,"&gt;=55")/100*#REF!,0),"",E251),"")</f>
        <v>#REF!</v>
      </c>
      <c r="P251" s="9" t="str" cm="1">
        <f t="array" ref="P251">IF(A211&lt;&gt;"",IF(_xlfn.BITOR(B211&lt;&gt;"GR",B211&lt;&gt;""),IF(AND(H251&gt;=50,B211&gt;=55),_xlfn.RANK.EQ(H251,$H$2:$H$1000,0),_xlfn.IFS(#REF!="FD",999,#REF!="FF",1000)),IF(AND(H251&gt;=50,D251&gt;=55),_xlfn.RANK.EQ(H251,$H$2:$H$326,0),_xlfn.IFS(#REF!="FD",999,#REF!="FF",1000))),"")</f>
        <v/>
      </c>
    </row>
    <row r="252" spans="1:16" x14ac:dyDescent="0.35">
      <c r="A252" s="3"/>
      <c r="B252" s="3"/>
      <c r="C252" s="16" t="e">
        <f>IF(_xlfn.BITOR(#REF!="GR",#REF!=""),0,#REF!)</f>
        <v>#REF!</v>
      </c>
      <c r="D252" s="16" t="e">
        <f>IF(_xlfn.BITOR(#REF!="",#REF!="GR"),0,#REF!)</f>
        <v>#REF!</v>
      </c>
      <c r="E252" s="9" t="e">
        <f t="shared" si="12"/>
        <v>#REF!</v>
      </c>
      <c r="F252" s="9" t="e">
        <f>IF(AND(B212&lt;&gt;"",B212&lt;&gt;"GR"),(C252*0.4)+(B212*0.6),E252)</f>
        <v>#REF!</v>
      </c>
      <c r="G252" s="9" t="e">
        <f t="shared" si="13"/>
        <v>#REF!</v>
      </c>
      <c r="H252" s="9" t="e">
        <f t="shared" si="14"/>
        <v>#REF!</v>
      </c>
      <c r="I252" s="9" t="e">
        <f t="shared" si="15"/>
        <v>#REF!</v>
      </c>
      <c r="J252" s="9" t="e">
        <f>IF(I252&lt;&gt;"",IF(_xlfn.RANK.EQ(I252,$I$2:$I$326,0)&lt;=ROUND(COUNTIFS($E$2:$E$326,"&gt;=50",$D$2:$D$326,"&gt;=55")/100*#REF!,0),"",E252),"")</f>
        <v>#REF!</v>
      </c>
      <c r="K252" s="9" t="e">
        <f>IF(J252&lt;&gt;"",IF(_xlfn.RANK.EQ(J252,$J$2:$J$326,0)&lt;=ROUND(COUNTIFS($E$2:$E$326,"&gt;=50",$D$2:$D$326,"&gt;=55")/100*#REF!,0),"",E252),"")</f>
        <v>#REF!</v>
      </c>
      <c r="L252" s="9" t="e">
        <f>IF(K252&lt;&gt;"",IF(_xlfn.RANK.EQ(K252,$K$2:$K$326,0)&lt;=ROUND(COUNTIFS($E$2:$E$326,"&gt;=50",$D$2:$D$326,"&gt;=55")/100*#REF!,0),"",E252),"")</f>
        <v>#REF!</v>
      </c>
      <c r="M252" s="9" t="e">
        <f>IF(L252&lt;&gt;"",IF(_xlfn.RANK.EQ(L252,$L$2:$L$326,0)&lt;=ROUND(COUNTIFS($E$2:$E$326,"&gt;=50",$D$2:$D$326,"&gt;=55")/100*#REF!,0),"",E252),"")</f>
        <v>#REF!</v>
      </c>
      <c r="N252" s="9" t="e">
        <f>IF(M252&lt;&gt;"",IF(_xlfn.RANK.EQ(M252,$M$2:$M$326,0)&lt;=ROUND(COUNTIFS($E$2:$E$326,"&gt;=50",$D$2:$D$326,"&gt;=55")/100*#REF!,0),"",E252),"")</f>
        <v>#REF!</v>
      </c>
      <c r="O252" s="9" t="e">
        <f>IF(N252&lt;&gt;"",IF(_xlfn.RANK.EQ(N252,$N$2:$N$326,0)&lt;=ROUND(COUNTIFS($E$2:$E$326,"&gt;=50",$D$2:$D$326,"&gt;=55")/100*#REF!,0),"",E252),"")</f>
        <v>#REF!</v>
      </c>
      <c r="P252" s="9" t="str" cm="1">
        <f t="array" ref="P252">IF(A212&lt;&gt;"",IF(_xlfn.BITOR(B212&lt;&gt;"GR",B212&lt;&gt;""),IF(AND(H252&gt;=50,B212&gt;=55),_xlfn.RANK.EQ(H252,$H$2:$H$1000,0),_xlfn.IFS(#REF!="FD",999,#REF!="FF",1000)),IF(AND(H252&gt;=50,D252&gt;=55),_xlfn.RANK.EQ(H252,$H$2:$H$326,0),_xlfn.IFS(#REF!="FD",999,#REF!="FF",1000))),"")</f>
        <v/>
      </c>
    </row>
    <row r="253" spans="1:16" x14ac:dyDescent="0.35">
      <c r="A253" s="3"/>
      <c r="B253" s="3"/>
      <c r="C253" s="16" t="e">
        <f>IF(_xlfn.BITOR(#REF!="GR",#REF!=""),0,#REF!)</f>
        <v>#REF!</v>
      </c>
      <c r="D253" s="16" t="e">
        <f>IF(_xlfn.BITOR(#REF!="",#REF!="GR"),0,#REF!)</f>
        <v>#REF!</v>
      </c>
      <c r="E253" s="9" t="e">
        <f t="shared" si="12"/>
        <v>#REF!</v>
      </c>
      <c r="F253" s="9" t="e">
        <f>IF(AND(B213&lt;&gt;"",B213&lt;&gt;"GR"),(C253*0.4)+(B213*0.6),E253)</f>
        <v>#REF!</v>
      </c>
      <c r="G253" s="9" t="e">
        <f t="shared" si="13"/>
        <v>#REF!</v>
      </c>
      <c r="H253" s="9" t="e">
        <f t="shared" si="14"/>
        <v>#REF!</v>
      </c>
      <c r="I253" s="9" t="e">
        <f t="shared" si="15"/>
        <v>#REF!</v>
      </c>
      <c r="J253" s="9" t="e">
        <f>IF(I253&lt;&gt;"",IF(_xlfn.RANK.EQ(I253,$I$2:$I$326,0)&lt;=ROUND(COUNTIFS($E$2:$E$326,"&gt;=50",$D$2:$D$326,"&gt;=55")/100*#REF!,0),"",E253),"")</f>
        <v>#REF!</v>
      </c>
      <c r="K253" s="9" t="e">
        <f>IF(J253&lt;&gt;"",IF(_xlfn.RANK.EQ(J253,$J$2:$J$326,0)&lt;=ROUND(COUNTIFS($E$2:$E$326,"&gt;=50",$D$2:$D$326,"&gt;=55")/100*#REF!,0),"",E253),"")</f>
        <v>#REF!</v>
      </c>
      <c r="L253" s="9" t="e">
        <f>IF(K253&lt;&gt;"",IF(_xlfn.RANK.EQ(K253,$K$2:$K$326,0)&lt;=ROUND(COUNTIFS($E$2:$E$326,"&gt;=50",$D$2:$D$326,"&gt;=55")/100*#REF!,0),"",E253),"")</f>
        <v>#REF!</v>
      </c>
      <c r="M253" s="9" t="e">
        <f>IF(L253&lt;&gt;"",IF(_xlfn.RANK.EQ(L253,$L$2:$L$326,0)&lt;=ROUND(COUNTIFS($E$2:$E$326,"&gt;=50",$D$2:$D$326,"&gt;=55")/100*#REF!,0),"",E253),"")</f>
        <v>#REF!</v>
      </c>
      <c r="N253" s="9" t="e">
        <f>IF(M253&lt;&gt;"",IF(_xlfn.RANK.EQ(M253,$M$2:$M$326,0)&lt;=ROUND(COUNTIFS($E$2:$E$326,"&gt;=50",$D$2:$D$326,"&gt;=55")/100*#REF!,0),"",E253),"")</f>
        <v>#REF!</v>
      </c>
      <c r="O253" s="9" t="e">
        <f>IF(N253&lt;&gt;"",IF(_xlfn.RANK.EQ(N253,$N$2:$N$326,0)&lt;=ROUND(COUNTIFS($E$2:$E$326,"&gt;=50",$D$2:$D$326,"&gt;=55")/100*#REF!,0),"",E253),"")</f>
        <v>#REF!</v>
      </c>
      <c r="P253" s="9" t="str" cm="1">
        <f t="array" ref="P253">IF(A213&lt;&gt;"",IF(_xlfn.BITOR(B213&lt;&gt;"GR",B213&lt;&gt;""),IF(AND(H253&gt;=50,B213&gt;=55),_xlfn.RANK.EQ(H253,$H$2:$H$1000,0),_xlfn.IFS(#REF!="FD",999,#REF!="FF",1000)),IF(AND(H253&gt;=50,D253&gt;=55),_xlfn.RANK.EQ(H253,$H$2:$H$326,0),_xlfn.IFS(#REF!="FD",999,#REF!="FF",1000))),"")</f>
        <v/>
      </c>
    </row>
    <row r="254" spans="1:16" x14ac:dyDescent="0.35">
      <c r="A254" s="3"/>
      <c r="B254" s="3"/>
      <c r="C254" s="16" t="e">
        <f>IF(_xlfn.BITOR(#REF!="GR",#REF!=""),0,#REF!)</f>
        <v>#REF!</v>
      </c>
      <c r="D254" s="16" t="e">
        <f>IF(_xlfn.BITOR(#REF!="",#REF!="GR"),0,#REF!)</f>
        <v>#REF!</v>
      </c>
      <c r="E254" s="9" t="e">
        <f t="shared" si="12"/>
        <v>#REF!</v>
      </c>
      <c r="F254" s="9" t="e">
        <f>IF(AND(B214&lt;&gt;"",B214&lt;&gt;"GR"),(C254*0.4)+(B214*0.6),E254)</f>
        <v>#REF!</v>
      </c>
      <c r="G254" s="9" t="e">
        <f t="shared" si="13"/>
        <v>#REF!</v>
      </c>
      <c r="H254" s="9" t="e">
        <f t="shared" si="14"/>
        <v>#REF!</v>
      </c>
      <c r="I254" s="9" t="e">
        <f t="shared" si="15"/>
        <v>#REF!</v>
      </c>
      <c r="J254" s="9" t="e">
        <f>IF(I254&lt;&gt;"",IF(_xlfn.RANK.EQ(I254,$I$2:$I$326,0)&lt;=ROUND(COUNTIFS($E$2:$E$326,"&gt;=50",$D$2:$D$326,"&gt;=55")/100*#REF!,0),"",E254),"")</f>
        <v>#REF!</v>
      </c>
      <c r="K254" s="9" t="e">
        <f>IF(J254&lt;&gt;"",IF(_xlfn.RANK.EQ(J254,$J$2:$J$326,0)&lt;=ROUND(COUNTIFS($E$2:$E$326,"&gt;=50",$D$2:$D$326,"&gt;=55")/100*#REF!,0),"",E254),"")</f>
        <v>#REF!</v>
      </c>
      <c r="L254" s="9" t="e">
        <f>IF(K254&lt;&gt;"",IF(_xlfn.RANK.EQ(K254,$K$2:$K$326,0)&lt;=ROUND(COUNTIFS($E$2:$E$326,"&gt;=50",$D$2:$D$326,"&gt;=55")/100*#REF!,0),"",E254),"")</f>
        <v>#REF!</v>
      </c>
      <c r="M254" s="9" t="e">
        <f>IF(L254&lt;&gt;"",IF(_xlfn.RANK.EQ(L254,$L$2:$L$326,0)&lt;=ROUND(COUNTIFS($E$2:$E$326,"&gt;=50",$D$2:$D$326,"&gt;=55")/100*#REF!,0),"",E254),"")</f>
        <v>#REF!</v>
      </c>
      <c r="N254" s="9" t="e">
        <f>IF(M254&lt;&gt;"",IF(_xlfn.RANK.EQ(M254,$M$2:$M$326,0)&lt;=ROUND(COUNTIFS($E$2:$E$326,"&gt;=50",$D$2:$D$326,"&gt;=55")/100*#REF!,0),"",E254),"")</f>
        <v>#REF!</v>
      </c>
      <c r="O254" s="9" t="e">
        <f>IF(N254&lt;&gt;"",IF(_xlfn.RANK.EQ(N254,$N$2:$N$326,0)&lt;=ROUND(COUNTIFS($E$2:$E$326,"&gt;=50",$D$2:$D$326,"&gt;=55")/100*#REF!,0),"",E254),"")</f>
        <v>#REF!</v>
      </c>
      <c r="P254" s="9" t="str" cm="1">
        <f t="array" ref="P254">IF(A214&lt;&gt;"",IF(_xlfn.BITOR(B214&lt;&gt;"GR",B214&lt;&gt;""),IF(AND(H254&gt;=50,B214&gt;=55),_xlfn.RANK.EQ(H254,$H$2:$H$1000,0),_xlfn.IFS(#REF!="FD",999,#REF!="FF",1000)),IF(AND(H254&gt;=50,D254&gt;=55),_xlfn.RANK.EQ(H254,$H$2:$H$326,0),_xlfn.IFS(#REF!="FD",999,#REF!="FF",1000))),"")</f>
        <v/>
      </c>
    </row>
    <row r="255" spans="1:16" x14ac:dyDescent="0.35">
      <c r="A255" s="3"/>
      <c r="B255" s="3"/>
      <c r="C255" s="16" t="e">
        <f>IF(_xlfn.BITOR(#REF!="GR",#REF!=""),0,#REF!)</f>
        <v>#REF!</v>
      </c>
      <c r="D255" s="16" t="e">
        <f>IF(_xlfn.BITOR(#REF!="",#REF!="GR"),0,#REF!)</f>
        <v>#REF!</v>
      </c>
      <c r="E255" s="9" t="e">
        <f t="shared" si="12"/>
        <v>#REF!</v>
      </c>
      <c r="F255" s="9" t="e">
        <f>IF(AND(B215&lt;&gt;"",B215&lt;&gt;"GR"),(C255*0.4)+(B215*0.6),E255)</f>
        <v>#REF!</v>
      </c>
      <c r="G255" s="9" t="e">
        <f t="shared" si="13"/>
        <v>#REF!</v>
      </c>
      <c r="H255" s="9" t="e">
        <f t="shared" si="14"/>
        <v>#REF!</v>
      </c>
      <c r="I255" s="9" t="e">
        <f t="shared" si="15"/>
        <v>#REF!</v>
      </c>
      <c r="J255" s="9" t="e">
        <f>IF(I255&lt;&gt;"",IF(_xlfn.RANK.EQ(I255,$I$2:$I$326,0)&lt;=ROUND(COUNTIFS($E$2:$E$326,"&gt;=50",$D$2:$D$326,"&gt;=55")/100*#REF!,0),"",E255),"")</f>
        <v>#REF!</v>
      </c>
      <c r="K255" s="9" t="e">
        <f>IF(J255&lt;&gt;"",IF(_xlfn.RANK.EQ(J255,$J$2:$J$326,0)&lt;=ROUND(COUNTIFS($E$2:$E$326,"&gt;=50",$D$2:$D$326,"&gt;=55")/100*#REF!,0),"",E255),"")</f>
        <v>#REF!</v>
      </c>
      <c r="L255" s="9" t="e">
        <f>IF(K255&lt;&gt;"",IF(_xlfn.RANK.EQ(K255,$K$2:$K$326,0)&lt;=ROUND(COUNTIFS($E$2:$E$326,"&gt;=50",$D$2:$D$326,"&gt;=55")/100*#REF!,0),"",E255),"")</f>
        <v>#REF!</v>
      </c>
      <c r="M255" s="9" t="e">
        <f>IF(L255&lt;&gt;"",IF(_xlfn.RANK.EQ(L255,$L$2:$L$326,0)&lt;=ROUND(COUNTIFS($E$2:$E$326,"&gt;=50",$D$2:$D$326,"&gt;=55")/100*#REF!,0),"",E255),"")</f>
        <v>#REF!</v>
      </c>
      <c r="N255" s="9" t="e">
        <f>IF(M255&lt;&gt;"",IF(_xlfn.RANK.EQ(M255,$M$2:$M$326,0)&lt;=ROUND(COUNTIFS($E$2:$E$326,"&gt;=50",$D$2:$D$326,"&gt;=55")/100*#REF!,0),"",E255),"")</f>
        <v>#REF!</v>
      </c>
      <c r="O255" s="9" t="e">
        <f>IF(N255&lt;&gt;"",IF(_xlfn.RANK.EQ(N255,$N$2:$N$326,0)&lt;=ROUND(COUNTIFS($E$2:$E$326,"&gt;=50",$D$2:$D$326,"&gt;=55")/100*#REF!,0),"",E255),"")</f>
        <v>#REF!</v>
      </c>
      <c r="P255" s="9" t="str" cm="1">
        <f t="array" ref="P255">IF(A215&lt;&gt;"",IF(_xlfn.BITOR(B215&lt;&gt;"GR",B215&lt;&gt;""),IF(AND(H255&gt;=50,B215&gt;=55),_xlfn.RANK.EQ(H255,$H$2:$H$1000,0),_xlfn.IFS(#REF!="FD",999,#REF!="FF",1000)),IF(AND(H255&gt;=50,D255&gt;=55),_xlfn.RANK.EQ(H255,$H$2:$H$326,0),_xlfn.IFS(#REF!="FD",999,#REF!="FF",1000))),"")</f>
        <v/>
      </c>
    </row>
    <row r="256" spans="1:16" x14ac:dyDescent="0.35">
      <c r="A256" s="3"/>
      <c r="B256" s="3"/>
      <c r="C256" s="16" t="e">
        <f>IF(_xlfn.BITOR(#REF!="GR",#REF!=""),0,#REF!)</f>
        <v>#REF!</v>
      </c>
      <c r="D256" s="16" t="e">
        <f>IF(_xlfn.BITOR(#REF!="",#REF!="GR"),0,#REF!)</f>
        <v>#REF!</v>
      </c>
      <c r="E256" s="9" t="e">
        <f t="shared" si="12"/>
        <v>#REF!</v>
      </c>
      <c r="F256" s="9" t="e">
        <f>IF(AND(B216&lt;&gt;"",B216&lt;&gt;"GR"),(C256*0.4)+(B216*0.6),E256)</f>
        <v>#REF!</v>
      </c>
      <c r="G256" s="9" t="e">
        <f t="shared" si="13"/>
        <v>#REF!</v>
      </c>
      <c r="H256" s="9" t="e">
        <f t="shared" si="14"/>
        <v>#REF!</v>
      </c>
      <c r="I256" s="9" t="e">
        <f t="shared" si="15"/>
        <v>#REF!</v>
      </c>
      <c r="J256" s="9" t="e">
        <f>IF(I256&lt;&gt;"",IF(_xlfn.RANK.EQ(I256,$I$2:$I$326,0)&lt;=ROUND(COUNTIFS($E$2:$E$326,"&gt;=50",$D$2:$D$326,"&gt;=55")/100*#REF!,0),"",E256),"")</f>
        <v>#REF!</v>
      </c>
      <c r="K256" s="9" t="e">
        <f>IF(J256&lt;&gt;"",IF(_xlfn.RANK.EQ(J256,$J$2:$J$326,0)&lt;=ROUND(COUNTIFS($E$2:$E$326,"&gt;=50",$D$2:$D$326,"&gt;=55")/100*#REF!,0),"",E256),"")</f>
        <v>#REF!</v>
      </c>
      <c r="L256" s="9" t="e">
        <f>IF(K256&lt;&gt;"",IF(_xlfn.RANK.EQ(K256,$K$2:$K$326,0)&lt;=ROUND(COUNTIFS($E$2:$E$326,"&gt;=50",$D$2:$D$326,"&gt;=55")/100*#REF!,0),"",E256),"")</f>
        <v>#REF!</v>
      </c>
      <c r="M256" s="9" t="e">
        <f>IF(L256&lt;&gt;"",IF(_xlfn.RANK.EQ(L256,$L$2:$L$326,0)&lt;=ROUND(COUNTIFS($E$2:$E$326,"&gt;=50",$D$2:$D$326,"&gt;=55")/100*#REF!,0),"",E256),"")</f>
        <v>#REF!</v>
      </c>
      <c r="N256" s="9" t="e">
        <f>IF(M256&lt;&gt;"",IF(_xlfn.RANK.EQ(M256,$M$2:$M$326,0)&lt;=ROUND(COUNTIFS($E$2:$E$326,"&gt;=50",$D$2:$D$326,"&gt;=55")/100*#REF!,0),"",E256),"")</f>
        <v>#REF!</v>
      </c>
      <c r="O256" s="9" t="e">
        <f>IF(N256&lt;&gt;"",IF(_xlfn.RANK.EQ(N256,$N$2:$N$326,0)&lt;=ROUND(COUNTIFS($E$2:$E$326,"&gt;=50",$D$2:$D$326,"&gt;=55")/100*#REF!,0),"",E256),"")</f>
        <v>#REF!</v>
      </c>
      <c r="P256" s="9" t="str" cm="1">
        <f t="array" ref="P256">IF(A216&lt;&gt;"",IF(_xlfn.BITOR(B216&lt;&gt;"GR",B216&lt;&gt;""),IF(AND(H256&gt;=50,B216&gt;=55),_xlfn.RANK.EQ(H256,$H$2:$H$1000,0),_xlfn.IFS(#REF!="FD",999,#REF!="FF",1000)),IF(AND(H256&gt;=50,D256&gt;=55),_xlfn.RANK.EQ(H256,$H$2:$H$326,0),_xlfn.IFS(#REF!="FD",999,#REF!="FF",1000))),"")</f>
        <v/>
      </c>
    </row>
    <row r="257" spans="1:16" x14ac:dyDescent="0.35">
      <c r="A257" s="3"/>
      <c r="B257" s="3"/>
      <c r="C257" s="16" t="e">
        <f>IF(_xlfn.BITOR(#REF!="GR",#REF!=""),0,#REF!)</f>
        <v>#REF!</v>
      </c>
      <c r="D257" s="16" t="e">
        <f>IF(_xlfn.BITOR(#REF!="",#REF!="GR"),0,#REF!)</f>
        <v>#REF!</v>
      </c>
      <c r="E257" s="9" t="e">
        <f t="shared" si="12"/>
        <v>#REF!</v>
      </c>
      <c r="F257" s="9" t="e">
        <f>IF(AND(B217&lt;&gt;"",B217&lt;&gt;"GR"),(C257*0.4)+(B217*0.6),E257)</f>
        <v>#REF!</v>
      </c>
      <c r="G257" s="9" t="e">
        <f t="shared" si="13"/>
        <v>#REF!</v>
      </c>
      <c r="H257" s="9" t="e">
        <f t="shared" si="14"/>
        <v>#REF!</v>
      </c>
      <c r="I257" s="9" t="e">
        <f t="shared" si="15"/>
        <v>#REF!</v>
      </c>
      <c r="J257" s="9" t="e">
        <f>IF(I257&lt;&gt;"",IF(_xlfn.RANK.EQ(I257,$I$2:$I$326,0)&lt;=ROUND(COUNTIFS($E$2:$E$326,"&gt;=50",$D$2:$D$326,"&gt;=55")/100*#REF!,0),"",E257),"")</f>
        <v>#REF!</v>
      </c>
      <c r="K257" s="9" t="e">
        <f>IF(J257&lt;&gt;"",IF(_xlfn.RANK.EQ(J257,$J$2:$J$326,0)&lt;=ROUND(COUNTIFS($E$2:$E$326,"&gt;=50",$D$2:$D$326,"&gt;=55")/100*#REF!,0),"",E257),"")</f>
        <v>#REF!</v>
      </c>
      <c r="L257" s="9" t="e">
        <f>IF(K257&lt;&gt;"",IF(_xlfn.RANK.EQ(K257,$K$2:$K$326,0)&lt;=ROUND(COUNTIFS($E$2:$E$326,"&gt;=50",$D$2:$D$326,"&gt;=55")/100*#REF!,0),"",E257),"")</f>
        <v>#REF!</v>
      </c>
      <c r="M257" s="9" t="e">
        <f>IF(L257&lt;&gt;"",IF(_xlfn.RANK.EQ(L257,$L$2:$L$326,0)&lt;=ROUND(COUNTIFS($E$2:$E$326,"&gt;=50",$D$2:$D$326,"&gt;=55")/100*#REF!,0),"",E257),"")</f>
        <v>#REF!</v>
      </c>
      <c r="N257" s="9" t="e">
        <f>IF(M257&lt;&gt;"",IF(_xlfn.RANK.EQ(M257,$M$2:$M$326,0)&lt;=ROUND(COUNTIFS($E$2:$E$326,"&gt;=50",$D$2:$D$326,"&gt;=55")/100*#REF!,0),"",E257),"")</f>
        <v>#REF!</v>
      </c>
      <c r="O257" s="9" t="e">
        <f>IF(N257&lt;&gt;"",IF(_xlfn.RANK.EQ(N257,$N$2:$N$326,0)&lt;=ROUND(COUNTIFS($E$2:$E$326,"&gt;=50",$D$2:$D$326,"&gt;=55")/100*#REF!,0),"",E257),"")</f>
        <v>#REF!</v>
      </c>
      <c r="P257" s="9" t="str" cm="1">
        <f t="array" ref="P257">IF(A217&lt;&gt;"",IF(_xlfn.BITOR(B217&lt;&gt;"GR",B217&lt;&gt;""),IF(AND(H257&gt;=50,B217&gt;=55),_xlfn.RANK.EQ(H257,$H$2:$H$1000,0),_xlfn.IFS(#REF!="FD",999,#REF!="FF",1000)),IF(AND(H257&gt;=50,D257&gt;=55),_xlfn.RANK.EQ(H257,$H$2:$H$326,0),_xlfn.IFS(#REF!="FD",999,#REF!="FF",1000))),"")</f>
        <v/>
      </c>
    </row>
    <row r="258" spans="1:16" x14ac:dyDescent="0.35">
      <c r="A258" s="3"/>
      <c r="B258" s="3"/>
      <c r="C258" s="16" t="e">
        <f>IF(_xlfn.BITOR(#REF!="GR",#REF!=""),0,#REF!)</f>
        <v>#REF!</v>
      </c>
      <c r="D258" s="16" t="e">
        <f>IF(_xlfn.BITOR(#REF!="",#REF!="GR"),0,#REF!)</f>
        <v>#REF!</v>
      </c>
      <c r="E258" s="9" t="e">
        <f t="shared" ref="E258:E321" si="16">(C258*0.4)+(D258*0.6)</f>
        <v>#REF!</v>
      </c>
      <c r="F258" s="9" t="e">
        <f>IF(AND(B218&lt;&gt;"",B218&lt;&gt;"GR"),(C258*0.4)+(B218*0.6),E258)</f>
        <v>#REF!</v>
      </c>
      <c r="G258" s="9" t="e">
        <f t="shared" si="13"/>
        <v>#REF!</v>
      </c>
      <c r="H258" s="9" t="e">
        <f t="shared" si="14"/>
        <v>#REF!</v>
      </c>
      <c r="I258" s="9" t="e">
        <f t="shared" si="15"/>
        <v>#REF!</v>
      </c>
      <c r="J258" s="9" t="e">
        <f>IF(I258&lt;&gt;"",IF(_xlfn.RANK.EQ(I258,$I$2:$I$326,0)&lt;=ROUND(COUNTIFS($E$2:$E$326,"&gt;=50",$D$2:$D$326,"&gt;=55")/100*#REF!,0),"",E258),"")</f>
        <v>#REF!</v>
      </c>
      <c r="K258" s="9" t="e">
        <f>IF(J258&lt;&gt;"",IF(_xlfn.RANK.EQ(J258,$J$2:$J$326,0)&lt;=ROUND(COUNTIFS($E$2:$E$326,"&gt;=50",$D$2:$D$326,"&gt;=55")/100*#REF!,0),"",E258),"")</f>
        <v>#REF!</v>
      </c>
      <c r="L258" s="9" t="e">
        <f>IF(K258&lt;&gt;"",IF(_xlfn.RANK.EQ(K258,$K$2:$K$326,0)&lt;=ROUND(COUNTIFS($E$2:$E$326,"&gt;=50",$D$2:$D$326,"&gt;=55")/100*#REF!,0),"",E258),"")</f>
        <v>#REF!</v>
      </c>
      <c r="M258" s="9" t="e">
        <f>IF(L258&lt;&gt;"",IF(_xlfn.RANK.EQ(L258,$L$2:$L$326,0)&lt;=ROUND(COUNTIFS($E$2:$E$326,"&gt;=50",$D$2:$D$326,"&gt;=55")/100*#REF!,0),"",E258),"")</f>
        <v>#REF!</v>
      </c>
      <c r="N258" s="9" t="e">
        <f>IF(M258&lt;&gt;"",IF(_xlfn.RANK.EQ(M258,$M$2:$M$326,0)&lt;=ROUND(COUNTIFS($E$2:$E$326,"&gt;=50",$D$2:$D$326,"&gt;=55")/100*#REF!,0),"",E258),"")</f>
        <v>#REF!</v>
      </c>
      <c r="O258" s="9" t="e">
        <f>IF(N258&lt;&gt;"",IF(_xlfn.RANK.EQ(N258,$N$2:$N$326,0)&lt;=ROUND(COUNTIFS($E$2:$E$326,"&gt;=50",$D$2:$D$326,"&gt;=55")/100*#REF!,0),"",E258),"")</f>
        <v>#REF!</v>
      </c>
      <c r="P258" s="9" t="str" cm="1">
        <f t="array" ref="P258">IF(A218&lt;&gt;"",IF(_xlfn.BITOR(B218&lt;&gt;"GR",B218&lt;&gt;""),IF(AND(H258&gt;=50,B218&gt;=55),_xlfn.RANK.EQ(H258,$H$2:$H$1000,0),_xlfn.IFS(#REF!="FD",999,#REF!="FF",1000)),IF(AND(H258&gt;=50,D258&gt;=55),_xlfn.RANK.EQ(H258,$H$2:$H$326,0),_xlfn.IFS(#REF!="FD",999,#REF!="FF",1000))),"")</f>
        <v/>
      </c>
    </row>
    <row r="259" spans="1:16" x14ac:dyDescent="0.35">
      <c r="A259" s="3"/>
      <c r="B259" s="3"/>
      <c r="C259" s="16" t="e">
        <f>IF(_xlfn.BITOR(#REF!="GR",#REF!=""),0,#REF!)</f>
        <v>#REF!</v>
      </c>
      <c r="D259" s="16" t="e">
        <f>IF(_xlfn.BITOR(#REF!="",#REF!="GR"),0,#REF!)</f>
        <v>#REF!</v>
      </c>
      <c r="E259" s="9" t="e">
        <f t="shared" si="16"/>
        <v>#REF!</v>
      </c>
      <c r="F259" s="9" t="e">
        <f>IF(AND(B219&lt;&gt;"",B219&lt;&gt;"GR"),(C259*0.4)+(B219*0.6),E259)</f>
        <v>#REF!</v>
      </c>
      <c r="G259" s="9" t="e">
        <f t="shared" ref="G259:G322" si="17">ROUND(E259,0)</f>
        <v>#REF!</v>
      </c>
      <c r="H259" s="9" t="e">
        <f t="shared" ref="H259:H322" si="18">ROUND(F259,0)</f>
        <v>#REF!</v>
      </c>
      <c r="I259" s="9" t="e">
        <f t="shared" ref="I259:I322" si="19">IF(AND(E259&gt;=50,D259&gt;=55),E259,"")</f>
        <v>#REF!</v>
      </c>
      <c r="J259" s="9" t="e">
        <f>IF(I259&lt;&gt;"",IF(_xlfn.RANK.EQ(I259,$I$2:$I$326,0)&lt;=ROUND(COUNTIFS($E$2:$E$326,"&gt;=50",$D$2:$D$326,"&gt;=55")/100*#REF!,0),"",E259),"")</f>
        <v>#REF!</v>
      </c>
      <c r="K259" s="9" t="e">
        <f>IF(J259&lt;&gt;"",IF(_xlfn.RANK.EQ(J259,$J$2:$J$326,0)&lt;=ROUND(COUNTIFS($E$2:$E$326,"&gt;=50",$D$2:$D$326,"&gt;=55")/100*#REF!,0),"",E259),"")</f>
        <v>#REF!</v>
      </c>
      <c r="L259" s="9" t="e">
        <f>IF(K259&lt;&gt;"",IF(_xlfn.RANK.EQ(K259,$K$2:$K$326,0)&lt;=ROUND(COUNTIFS($E$2:$E$326,"&gt;=50",$D$2:$D$326,"&gt;=55")/100*#REF!,0),"",E259),"")</f>
        <v>#REF!</v>
      </c>
      <c r="M259" s="9" t="e">
        <f>IF(L259&lt;&gt;"",IF(_xlfn.RANK.EQ(L259,$L$2:$L$326,0)&lt;=ROUND(COUNTIFS($E$2:$E$326,"&gt;=50",$D$2:$D$326,"&gt;=55")/100*#REF!,0),"",E259),"")</f>
        <v>#REF!</v>
      </c>
      <c r="N259" s="9" t="e">
        <f>IF(M259&lt;&gt;"",IF(_xlfn.RANK.EQ(M259,$M$2:$M$326,0)&lt;=ROUND(COUNTIFS($E$2:$E$326,"&gt;=50",$D$2:$D$326,"&gt;=55")/100*#REF!,0),"",E259),"")</f>
        <v>#REF!</v>
      </c>
      <c r="O259" s="9" t="e">
        <f>IF(N259&lt;&gt;"",IF(_xlfn.RANK.EQ(N259,$N$2:$N$326,0)&lt;=ROUND(COUNTIFS($E$2:$E$326,"&gt;=50",$D$2:$D$326,"&gt;=55")/100*#REF!,0),"",E259),"")</f>
        <v>#REF!</v>
      </c>
      <c r="P259" s="9" t="str" cm="1">
        <f t="array" ref="P259">IF(A219&lt;&gt;"",IF(_xlfn.BITOR(B219&lt;&gt;"GR",B219&lt;&gt;""),IF(AND(H259&gt;=50,B219&gt;=55),_xlfn.RANK.EQ(H259,$H$2:$H$1000,0),_xlfn.IFS(#REF!="FD",999,#REF!="FF",1000)),IF(AND(H259&gt;=50,D259&gt;=55),_xlfn.RANK.EQ(H259,$H$2:$H$326,0),_xlfn.IFS(#REF!="FD",999,#REF!="FF",1000))),"")</f>
        <v/>
      </c>
    </row>
    <row r="260" spans="1:16" x14ac:dyDescent="0.35">
      <c r="A260" s="3"/>
      <c r="B260" s="3"/>
      <c r="C260" s="16" t="e">
        <f>IF(_xlfn.BITOR(#REF!="GR",#REF!=""),0,#REF!)</f>
        <v>#REF!</v>
      </c>
      <c r="D260" s="16" t="e">
        <f>IF(_xlfn.BITOR(#REF!="",#REF!="GR"),0,#REF!)</f>
        <v>#REF!</v>
      </c>
      <c r="E260" s="9" t="e">
        <f t="shared" si="16"/>
        <v>#REF!</v>
      </c>
      <c r="F260" s="9" t="e">
        <f>IF(AND(B220&lt;&gt;"",B220&lt;&gt;"GR"),(C260*0.4)+(B220*0.6),E260)</f>
        <v>#REF!</v>
      </c>
      <c r="G260" s="9" t="e">
        <f t="shared" si="17"/>
        <v>#REF!</v>
      </c>
      <c r="H260" s="9" t="e">
        <f t="shared" si="18"/>
        <v>#REF!</v>
      </c>
      <c r="I260" s="9" t="e">
        <f t="shared" si="19"/>
        <v>#REF!</v>
      </c>
      <c r="J260" s="9" t="e">
        <f>IF(I260&lt;&gt;"",IF(_xlfn.RANK.EQ(I260,$I$2:$I$326,0)&lt;=ROUND(COUNTIFS($E$2:$E$326,"&gt;=50",$D$2:$D$326,"&gt;=55")/100*#REF!,0),"",E260),"")</f>
        <v>#REF!</v>
      </c>
      <c r="K260" s="9" t="e">
        <f>IF(J260&lt;&gt;"",IF(_xlfn.RANK.EQ(J260,$J$2:$J$326,0)&lt;=ROUND(COUNTIFS($E$2:$E$326,"&gt;=50",$D$2:$D$326,"&gt;=55")/100*#REF!,0),"",E260),"")</f>
        <v>#REF!</v>
      </c>
      <c r="L260" s="9" t="e">
        <f>IF(K260&lt;&gt;"",IF(_xlfn.RANK.EQ(K260,$K$2:$K$326,0)&lt;=ROUND(COUNTIFS($E$2:$E$326,"&gt;=50",$D$2:$D$326,"&gt;=55")/100*#REF!,0),"",E260),"")</f>
        <v>#REF!</v>
      </c>
      <c r="M260" s="9" t="e">
        <f>IF(L260&lt;&gt;"",IF(_xlfn.RANK.EQ(L260,$L$2:$L$326,0)&lt;=ROUND(COUNTIFS($E$2:$E$326,"&gt;=50",$D$2:$D$326,"&gt;=55")/100*#REF!,0),"",E260),"")</f>
        <v>#REF!</v>
      </c>
      <c r="N260" s="9" t="e">
        <f>IF(M260&lt;&gt;"",IF(_xlfn.RANK.EQ(M260,$M$2:$M$326,0)&lt;=ROUND(COUNTIFS($E$2:$E$326,"&gt;=50",$D$2:$D$326,"&gt;=55")/100*#REF!,0),"",E260),"")</f>
        <v>#REF!</v>
      </c>
      <c r="O260" s="9" t="e">
        <f>IF(N260&lt;&gt;"",IF(_xlfn.RANK.EQ(N260,$N$2:$N$326,0)&lt;=ROUND(COUNTIFS($E$2:$E$326,"&gt;=50",$D$2:$D$326,"&gt;=55")/100*#REF!,0),"",E260),"")</f>
        <v>#REF!</v>
      </c>
      <c r="P260" s="9" t="str" cm="1">
        <f t="array" ref="P260">IF(A220&lt;&gt;"",IF(_xlfn.BITOR(B220&lt;&gt;"GR",B220&lt;&gt;""),IF(AND(H260&gt;=50,B220&gt;=55),_xlfn.RANK.EQ(H260,$H$2:$H$1000,0),_xlfn.IFS(#REF!="FD",999,#REF!="FF",1000)),IF(AND(H260&gt;=50,D260&gt;=55),_xlfn.RANK.EQ(H260,$H$2:$H$326,0),_xlfn.IFS(#REF!="FD",999,#REF!="FF",1000))),"")</f>
        <v/>
      </c>
    </row>
    <row r="261" spans="1:16" x14ac:dyDescent="0.35">
      <c r="A261" s="3"/>
      <c r="B261" s="3"/>
      <c r="C261" s="16" t="e">
        <f>IF(_xlfn.BITOR(#REF!="GR",#REF!=""),0,#REF!)</f>
        <v>#REF!</v>
      </c>
      <c r="D261" s="16" t="e">
        <f>IF(_xlfn.BITOR(#REF!="",#REF!="GR"),0,#REF!)</f>
        <v>#REF!</v>
      </c>
      <c r="E261" s="9" t="e">
        <f t="shared" si="16"/>
        <v>#REF!</v>
      </c>
      <c r="F261" s="9" t="e">
        <f>IF(AND(B221&lt;&gt;"",B221&lt;&gt;"GR"),(C261*0.4)+(B221*0.6),E261)</f>
        <v>#REF!</v>
      </c>
      <c r="G261" s="9" t="e">
        <f t="shared" si="17"/>
        <v>#REF!</v>
      </c>
      <c r="H261" s="9" t="e">
        <f t="shared" si="18"/>
        <v>#REF!</v>
      </c>
      <c r="I261" s="9" t="e">
        <f t="shared" si="19"/>
        <v>#REF!</v>
      </c>
      <c r="J261" s="9" t="e">
        <f>IF(I261&lt;&gt;"",IF(_xlfn.RANK.EQ(I261,$I$2:$I$326,0)&lt;=ROUND(COUNTIFS($E$2:$E$326,"&gt;=50",$D$2:$D$326,"&gt;=55")/100*#REF!,0),"",E261),"")</f>
        <v>#REF!</v>
      </c>
      <c r="K261" s="9" t="e">
        <f>IF(J261&lt;&gt;"",IF(_xlfn.RANK.EQ(J261,$J$2:$J$326,0)&lt;=ROUND(COUNTIFS($E$2:$E$326,"&gt;=50",$D$2:$D$326,"&gt;=55")/100*#REF!,0),"",E261),"")</f>
        <v>#REF!</v>
      </c>
      <c r="L261" s="9" t="e">
        <f>IF(K261&lt;&gt;"",IF(_xlfn.RANK.EQ(K261,$K$2:$K$326,0)&lt;=ROUND(COUNTIFS($E$2:$E$326,"&gt;=50",$D$2:$D$326,"&gt;=55")/100*#REF!,0),"",E261),"")</f>
        <v>#REF!</v>
      </c>
      <c r="M261" s="9" t="e">
        <f>IF(L261&lt;&gt;"",IF(_xlfn.RANK.EQ(L261,$L$2:$L$326,0)&lt;=ROUND(COUNTIFS($E$2:$E$326,"&gt;=50",$D$2:$D$326,"&gt;=55")/100*#REF!,0),"",E261),"")</f>
        <v>#REF!</v>
      </c>
      <c r="N261" s="9" t="e">
        <f>IF(M261&lt;&gt;"",IF(_xlfn.RANK.EQ(M261,$M$2:$M$326,0)&lt;=ROUND(COUNTIFS($E$2:$E$326,"&gt;=50",$D$2:$D$326,"&gt;=55")/100*#REF!,0),"",E261),"")</f>
        <v>#REF!</v>
      </c>
      <c r="O261" s="9" t="e">
        <f>IF(N261&lt;&gt;"",IF(_xlfn.RANK.EQ(N261,$N$2:$N$326,0)&lt;=ROUND(COUNTIFS($E$2:$E$326,"&gt;=50",$D$2:$D$326,"&gt;=55")/100*#REF!,0),"",E261),"")</f>
        <v>#REF!</v>
      </c>
      <c r="P261" s="9" t="str" cm="1">
        <f t="array" ref="P261">IF(A221&lt;&gt;"",IF(_xlfn.BITOR(B221&lt;&gt;"GR",B221&lt;&gt;""),IF(AND(H261&gt;=50,B221&gt;=55),_xlfn.RANK.EQ(H261,$H$2:$H$1000,0),_xlfn.IFS(#REF!="FD",999,#REF!="FF",1000)),IF(AND(H261&gt;=50,D261&gt;=55),_xlfn.RANK.EQ(H261,$H$2:$H$326,0),_xlfn.IFS(#REF!="FD",999,#REF!="FF",1000))),"")</f>
        <v/>
      </c>
    </row>
    <row r="262" spans="1:16" x14ac:dyDescent="0.35">
      <c r="A262" s="3"/>
      <c r="B262" s="3"/>
      <c r="C262" s="16" t="e">
        <f>IF(_xlfn.BITOR(#REF!="GR",#REF!=""),0,#REF!)</f>
        <v>#REF!</v>
      </c>
      <c r="D262" s="16" t="e">
        <f>IF(_xlfn.BITOR(#REF!="",#REF!="GR"),0,#REF!)</f>
        <v>#REF!</v>
      </c>
      <c r="E262" s="9" t="e">
        <f t="shared" si="16"/>
        <v>#REF!</v>
      </c>
      <c r="F262" s="9" t="e">
        <f>IF(AND(B222&lt;&gt;"",B222&lt;&gt;"GR"),(C262*0.4)+(B222*0.6),E262)</f>
        <v>#REF!</v>
      </c>
      <c r="G262" s="9" t="e">
        <f t="shared" si="17"/>
        <v>#REF!</v>
      </c>
      <c r="H262" s="9" t="e">
        <f t="shared" si="18"/>
        <v>#REF!</v>
      </c>
      <c r="I262" s="9" t="e">
        <f t="shared" si="19"/>
        <v>#REF!</v>
      </c>
      <c r="J262" s="9" t="e">
        <f>IF(I262&lt;&gt;"",IF(_xlfn.RANK.EQ(I262,$I$2:$I$326,0)&lt;=ROUND(COUNTIFS($E$2:$E$326,"&gt;=50",$D$2:$D$326,"&gt;=55")/100*#REF!,0),"",E262),"")</f>
        <v>#REF!</v>
      </c>
      <c r="K262" s="9" t="e">
        <f>IF(J262&lt;&gt;"",IF(_xlfn.RANK.EQ(J262,$J$2:$J$326,0)&lt;=ROUND(COUNTIFS($E$2:$E$326,"&gt;=50",$D$2:$D$326,"&gt;=55")/100*#REF!,0),"",E262),"")</f>
        <v>#REF!</v>
      </c>
      <c r="L262" s="9" t="e">
        <f>IF(K262&lt;&gt;"",IF(_xlfn.RANK.EQ(K262,$K$2:$K$326,0)&lt;=ROUND(COUNTIFS($E$2:$E$326,"&gt;=50",$D$2:$D$326,"&gt;=55")/100*#REF!,0),"",E262),"")</f>
        <v>#REF!</v>
      </c>
      <c r="M262" s="9" t="e">
        <f>IF(L262&lt;&gt;"",IF(_xlfn.RANK.EQ(L262,$L$2:$L$326,0)&lt;=ROUND(COUNTIFS($E$2:$E$326,"&gt;=50",$D$2:$D$326,"&gt;=55")/100*#REF!,0),"",E262),"")</f>
        <v>#REF!</v>
      </c>
      <c r="N262" s="9" t="e">
        <f>IF(M262&lt;&gt;"",IF(_xlfn.RANK.EQ(M262,$M$2:$M$326,0)&lt;=ROUND(COUNTIFS($E$2:$E$326,"&gt;=50",$D$2:$D$326,"&gt;=55")/100*#REF!,0),"",E262),"")</f>
        <v>#REF!</v>
      </c>
      <c r="O262" s="9" t="e">
        <f>IF(N262&lt;&gt;"",IF(_xlfn.RANK.EQ(N262,$N$2:$N$326,0)&lt;=ROUND(COUNTIFS($E$2:$E$326,"&gt;=50",$D$2:$D$326,"&gt;=55")/100*#REF!,0),"",E262),"")</f>
        <v>#REF!</v>
      </c>
      <c r="P262" s="9" t="str" cm="1">
        <f t="array" ref="P262">IF(A222&lt;&gt;"",IF(_xlfn.BITOR(B222&lt;&gt;"GR",B222&lt;&gt;""),IF(AND(H262&gt;=50,B222&gt;=55),_xlfn.RANK.EQ(H262,$H$2:$H$1000,0),_xlfn.IFS(#REF!="FD",999,#REF!="FF",1000)),IF(AND(H262&gt;=50,D262&gt;=55),_xlfn.RANK.EQ(H262,$H$2:$H$326,0),_xlfn.IFS(#REF!="FD",999,#REF!="FF",1000))),"")</f>
        <v/>
      </c>
    </row>
    <row r="263" spans="1:16" x14ac:dyDescent="0.35">
      <c r="A263" s="3"/>
      <c r="B263" s="3"/>
      <c r="C263" s="16" t="e">
        <f>IF(_xlfn.BITOR(#REF!="GR",#REF!=""),0,#REF!)</f>
        <v>#REF!</v>
      </c>
      <c r="D263" s="16" t="e">
        <f>IF(_xlfn.BITOR(#REF!="",#REF!="GR"),0,#REF!)</f>
        <v>#REF!</v>
      </c>
      <c r="E263" s="9" t="e">
        <f t="shared" si="16"/>
        <v>#REF!</v>
      </c>
      <c r="F263" s="9" t="e">
        <f>IF(AND(B223&lt;&gt;"",B223&lt;&gt;"GR"),(C263*0.4)+(B223*0.6),E263)</f>
        <v>#REF!</v>
      </c>
      <c r="G263" s="9" t="e">
        <f t="shared" si="17"/>
        <v>#REF!</v>
      </c>
      <c r="H263" s="9" t="e">
        <f t="shared" si="18"/>
        <v>#REF!</v>
      </c>
      <c r="I263" s="9" t="e">
        <f t="shared" si="19"/>
        <v>#REF!</v>
      </c>
      <c r="J263" s="9" t="e">
        <f>IF(I263&lt;&gt;"",IF(_xlfn.RANK.EQ(I263,$I$2:$I$326,0)&lt;=ROUND(COUNTIFS($E$2:$E$326,"&gt;=50",$D$2:$D$326,"&gt;=55")/100*#REF!,0),"",E263),"")</f>
        <v>#REF!</v>
      </c>
      <c r="K263" s="9" t="e">
        <f>IF(J263&lt;&gt;"",IF(_xlfn.RANK.EQ(J263,$J$2:$J$326,0)&lt;=ROUND(COUNTIFS($E$2:$E$326,"&gt;=50",$D$2:$D$326,"&gt;=55")/100*#REF!,0),"",E263),"")</f>
        <v>#REF!</v>
      </c>
      <c r="L263" s="9" t="e">
        <f>IF(K263&lt;&gt;"",IF(_xlfn.RANK.EQ(K263,$K$2:$K$326,0)&lt;=ROUND(COUNTIFS($E$2:$E$326,"&gt;=50",$D$2:$D$326,"&gt;=55")/100*#REF!,0),"",E263),"")</f>
        <v>#REF!</v>
      </c>
      <c r="M263" s="9" t="e">
        <f>IF(L263&lt;&gt;"",IF(_xlfn.RANK.EQ(L263,$L$2:$L$326,0)&lt;=ROUND(COUNTIFS($E$2:$E$326,"&gt;=50",$D$2:$D$326,"&gt;=55")/100*#REF!,0),"",E263),"")</f>
        <v>#REF!</v>
      </c>
      <c r="N263" s="9" t="e">
        <f>IF(M263&lt;&gt;"",IF(_xlfn.RANK.EQ(M263,$M$2:$M$326,0)&lt;=ROUND(COUNTIFS($E$2:$E$326,"&gt;=50",$D$2:$D$326,"&gt;=55")/100*#REF!,0),"",E263),"")</f>
        <v>#REF!</v>
      </c>
      <c r="O263" s="9" t="e">
        <f>IF(N263&lt;&gt;"",IF(_xlfn.RANK.EQ(N263,$N$2:$N$326,0)&lt;=ROUND(COUNTIFS($E$2:$E$326,"&gt;=50",$D$2:$D$326,"&gt;=55")/100*#REF!,0),"",E263),"")</f>
        <v>#REF!</v>
      </c>
      <c r="P263" s="9" t="str" cm="1">
        <f t="array" ref="P263">IF(A223&lt;&gt;"",IF(_xlfn.BITOR(B223&lt;&gt;"GR",B223&lt;&gt;""),IF(AND(H263&gt;=50,B223&gt;=55),_xlfn.RANK.EQ(H263,$H$2:$H$1000,0),_xlfn.IFS(#REF!="FD",999,#REF!="FF",1000)),IF(AND(H263&gt;=50,D263&gt;=55),_xlfn.RANK.EQ(H263,$H$2:$H$326,0),_xlfn.IFS(#REF!="FD",999,#REF!="FF",1000))),"")</f>
        <v/>
      </c>
    </row>
    <row r="264" spans="1:16" x14ac:dyDescent="0.35">
      <c r="A264" s="3"/>
      <c r="B264" s="3"/>
      <c r="C264" s="16" t="e">
        <f>IF(_xlfn.BITOR(#REF!="GR",#REF!=""),0,#REF!)</f>
        <v>#REF!</v>
      </c>
      <c r="D264" s="16" t="e">
        <f>IF(_xlfn.BITOR(#REF!="",#REF!="GR"),0,#REF!)</f>
        <v>#REF!</v>
      </c>
      <c r="E264" s="9" t="e">
        <f t="shared" si="16"/>
        <v>#REF!</v>
      </c>
      <c r="F264" s="9" t="e">
        <f>IF(AND(B224&lt;&gt;"",B224&lt;&gt;"GR"),(C264*0.4)+(B224*0.6),E264)</f>
        <v>#REF!</v>
      </c>
      <c r="G264" s="9" t="e">
        <f t="shared" si="17"/>
        <v>#REF!</v>
      </c>
      <c r="H264" s="9" t="e">
        <f t="shared" si="18"/>
        <v>#REF!</v>
      </c>
      <c r="I264" s="9" t="e">
        <f t="shared" si="19"/>
        <v>#REF!</v>
      </c>
      <c r="J264" s="9" t="e">
        <f>IF(I264&lt;&gt;"",IF(_xlfn.RANK.EQ(I264,$I$2:$I$326,0)&lt;=ROUND(COUNTIFS($E$2:$E$326,"&gt;=50",$D$2:$D$326,"&gt;=55")/100*#REF!,0),"",E264),"")</f>
        <v>#REF!</v>
      </c>
      <c r="K264" s="9" t="e">
        <f>IF(J264&lt;&gt;"",IF(_xlfn.RANK.EQ(J264,$J$2:$J$326,0)&lt;=ROUND(COUNTIFS($E$2:$E$326,"&gt;=50",$D$2:$D$326,"&gt;=55")/100*#REF!,0),"",E264),"")</f>
        <v>#REF!</v>
      </c>
      <c r="L264" s="9" t="e">
        <f>IF(K264&lt;&gt;"",IF(_xlfn.RANK.EQ(K264,$K$2:$K$326,0)&lt;=ROUND(COUNTIFS($E$2:$E$326,"&gt;=50",$D$2:$D$326,"&gt;=55")/100*#REF!,0),"",E264),"")</f>
        <v>#REF!</v>
      </c>
      <c r="M264" s="9" t="e">
        <f>IF(L264&lt;&gt;"",IF(_xlfn.RANK.EQ(L264,$L$2:$L$326,0)&lt;=ROUND(COUNTIFS($E$2:$E$326,"&gt;=50",$D$2:$D$326,"&gt;=55")/100*#REF!,0),"",E264),"")</f>
        <v>#REF!</v>
      </c>
      <c r="N264" s="9" t="e">
        <f>IF(M264&lt;&gt;"",IF(_xlfn.RANK.EQ(M264,$M$2:$M$326,0)&lt;=ROUND(COUNTIFS($E$2:$E$326,"&gt;=50",$D$2:$D$326,"&gt;=55")/100*#REF!,0),"",E264),"")</f>
        <v>#REF!</v>
      </c>
      <c r="O264" s="9" t="e">
        <f>IF(N264&lt;&gt;"",IF(_xlfn.RANK.EQ(N264,$N$2:$N$326,0)&lt;=ROUND(COUNTIFS($E$2:$E$326,"&gt;=50",$D$2:$D$326,"&gt;=55")/100*#REF!,0),"",E264),"")</f>
        <v>#REF!</v>
      </c>
      <c r="P264" s="9" t="str" cm="1">
        <f t="array" ref="P264">IF(A224&lt;&gt;"",IF(_xlfn.BITOR(B224&lt;&gt;"GR",B224&lt;&gt;""),IF(AND(H264&gt;=50,B224&gt;=55),_xlfn.RANK.EQ(H264,$H$2:$H$1000,0),_xlfn.IFS(#REF!="FD",999,#REF!="FF",1000)),IF(AND(H264&gt;=50,D264&gt;=55),_xlfn.RANK.EQ(H264,$H$2:$H$326,0),_xlfn.IFS(#REF!="FD",999,#REF!="FF",1000))),"")</f>
        <v/>
      </c>
    </row>
    <row r="265" spans="1:16" x14ac:dyDescent="0.35">
      <c r="A265" s="3"/>
      <c r="B265" s="3"/>
      <c r="C265" s="16" t="e">
        <f>IF(_xlfn.BITOR(#REF!="GR",#REF!=""),0,#REF!)</f>
        <v>#REF!</v>
      </c>
      <c r="D265" s="16" t="e">
        <f>IF(_xlfn.BITOR(#REF!="",#REF!="GR"),0,#REF!)</f>
        <v>#REF!</v>
      </c>
      <c r="E265" s="9" t="e">
        <f t="shared" si="16"/>
        <v>#REF!</v>
      </c>
      <c r="F265" s="9" t="e">
        <f>IF(AND(B225&lt;&gt;"",B225&lt;&gt;"GR"),(C265*0.4)+(B225*0.6),E265)</f>
        <v>#REF!</v>
      </c>
      <c r="G265" s="9" t="e">
        <f t="shared" si="17"/>
        <v>#REF!</v>
      </c>
      <c r="H265" s="9" t="e">
        <f t="shared" si="18"/>
        <v>#REF!</v>
      </c>
      <c r="I265" s="9" t="e">
        <f t="shared" si="19"/>
        <v>#REF!</v>
      </c>
      <c r="J265" s="9" t="e">
        <f>IF(I265&lt;&gt;"",IF(_xlfn.RANK.EQ(I265,$I$2:$I$326,0)&lt;=ROUND(COUNTIFS($E$2:$E$326,"&gt;=50",$D$2:$D$326,"&gt;=55")/100*#REF!,0),"",E265),"")</f>
        <v>#REF!</v>
      </c>
      <c r="K265" s="9" t="e">
        <f>IF(J265&lt;&gt;"",IF(_xlfn.RANK.EQ(J265,$J$2:$J$326,0)&lt;=ROUND(COUNTIFS($E$2:$E$326,"&gt;=50",$D$2:$D$326,"&gt;=55")/100*#REF!,0),"",E265),"")</f>
        <v>#REF!</v>
      </c>
      <c r="L265" s="9" t="e">
        <f>IF(K265&lt;&gt;"",IF(_xlfn.RANK.EQ(K265,$K$2:$K$326,0)&lt;=ROUND(COUNTIFS($E$2:$E$326,"&gt;=50",$D$2:$D$326,"&gt;=55")/100*#REF!,0),"",E265),"")</f>
        <v>#REF!</v>
      </c>
      <c r="M265" s="9" t="e">
        <f>IF(L265&lt;&gt;"",IF(_xlfn.RANK.EQ(L265,$L$2:$L$326,0)&lt;=ROUND(COUNTIFS($E$2:$E$326,"&gt;=50",$D$2:$D$326,"&gt;=55")/100*#REF!,0),"",E265),"")</f>
        <v>#REF!</v>
      </c>
      <c r="N265" s="9" t="e">
        <f>IF(M265&lt;&gt;"",IF(_xlfn.RANK.EQ(M265,$M$2:$M$326,0)&lt;=ROUND(COUNTIFS($E$2:$E$326,"&gt;=50",$D$2:$D$326,"&gt;=55")/100*#REF!,0),"",E265),"")</f>
        <v>#REF!</v>
      </c>
      <c r="O265" s="9" t="e">
        <f>IF(N265&lt;&gt;"",IF(_xlfn.RANK.EQ(N265,$N$2:$N$326,0)&lt;=ROUND(COUNTIFS($E$2:$E$326,"&gt;=50",$D$2:$D$326,"&gt;=55")/100*#REF!,0),"",E265),"")</f>
        <v>#REF!</v>
      </c>
      <c r="P265" s="9" t="str" cm="1">
        <f t="array" ref="P265">IF(A225&lt;&gt;"",IF(_xlfn.BITOR(B225&lt;&gt;"GR",B225&lt;&gt;""),IF(AND(H265&gt;=50,B225&gt;=55),_xlfn.RANK.EQ(H265,$H$2:$H$1000,0),_xlfn.IFS(#REF!="FD",999,#REF!="FF",1000)),IF(AND(H265&gt;=50,D265&gt;=55),_xlfn.RANK.EQ(H265,$H$2:$H$326,0),_xlfn.IFS(#REF!="FD",999,#REF!="FF",1000))),"")</f>
        <v/>
      </c>
    </row>
    <row r="266" spans="1:16" x14ac:dyDescent="0.35">
      <c r="A266" s="3"/>
      <c r="B266" s="3"/>
      <c r="C266" s="16" t="e">
        <f>IF(_xlfn.BITOR(#REF!="GR",#REF!=""),0,#REF!)</f>
        <v>#REF!</v>
      </c>
      <c r="D266" s="16" t="e">
        <f>IF(_xlfn.BITOR(#REF!="",#REF!="GR"),0,#REF!)</f>
        <v>#REF!</v>
      </c>
      <c r="E266" s="9" t="e">
        <f t="shared" si="16"/>
        <v>#REF!</v>
      </c>
      <c r="F266" s="9" t="e">
        <f>IF(AND(B226&lt;&gt;"",B226&lt;&gt;"GR"),(C266*0.4)+(B226*0.6),E266)</f>
        <v>#REF!</v>
      </c>
      <c r="G266" s="9" t="e">
        <f t="shared" si="17"/>
        <v>#REF!</v>
      </c>
      <c r="H266" s="9" t="e">
        <f t="shared" si="18"/>
        <v>#REF!</v>
      </c>
      <c r="I266" s="9" t="e">
        <f t="shared" si="19"/>
        <v>#REF!</v>
      </c>
      <c r="J266" s="9" t="e">
        <f>IF(I266&lt;&gt;"",IF(_xlfn.RANK.EQ(I266,$I$2:$I$326,0)&lt;=ROUND(COUNTIFS($E$2:$E$326,"&gt;=50",$D$2:$D$326,"&gt;=55")/100*#REF!,0),"",E266),"")</f>
        <v>#REF!</v>
      </c>
      <c r="K266" s="9" t="e">
        <f>IF(J266&lt;&gt;"",IF(_xlfn.RANK.EQ(J266,$J$2:$J$326,0)&lt;=ROUND(COUNTIFS($E$2:$E$326,"&gt;=50",$D$2:$D$326,"&gt;=55")/100*#REF!,0),"",E266),"")</f>
        <v>#REF!</v>
      </c>
      <c r="L266" s="9" t="e">
        <f>IF(K266&lt;&gt;"",IF(_xlfn.RANK.EQ(K266,$K$2:$K$326,0)&lt;=ROUND(COUNTIFS($E$2:$E$326,"&gt;=50",$D$2:$D$326,"&gt;=55")/100*#REF!,0),"",E266),"")</f>
        <v>#REF!</v>
      </c>
      <c r="M266" s="9" t="e">
        <f>IF(L266&lt;&gt;"",IF(_xlfn.RANK.EQ(L266,$L$2:$L$326,0)&lt;=ROUND(COUNTIFS($E$2:$E$326,"&gt;=50",$D$2:$D$326,"&gt;=55")/100*#REF!,0),"",E266),"")</f>
        <v>#REF!</v>
      </c>
      <c r="N266" s="9" t="e">
        <f>IF(M266&lt;&gt;"",IF(_xlfn.RANK.EQ(M266,$M$2:$M$326,0)&lt;=ROUND(COUNTIFS($E$2:$E$326,"&gt;=50",$D$2:$D$326,"&gt;=55")/100*#REF!,0),"",E266),"")</f>
        <v>#REF!</v>
      </c>
      <c r="O266" s="9" t="e">
        <f>IF(N266&lt;&gt;"",IF(_xlfn.RANK.EQ(N266,$N$2:$N$326,0)&lt;=ROUND(COUNTIFS($E$2:$E$326,"&gt;=50",$D$2:$D$326,"&gt;=55")/100*#REF!,0),"",E266),"")</f>
        <v>#REF!</v>
      </c>
      <c r="P266" s="9" t="str" cm="1">
        <f t="array" ref="P266">IF(A226&lt;&gt;"",IF(_xlfn.BITOR(B226&lt;&gt;"GR",B226&lt;&gt;""),IF(AND(H266&gt;=50,B226&gt;=55),_xlfn.RANK.EQ(H266,$H$2:$H$1000,0),_xlfn.IFS(#REF!="FD",999,#REF!="FF",1000)),IF(AND(H266&gt;=50,D266&gt;=55),_xlfn.RANK.EQ(H266,$H$2:$H$326,0),_xlfn.IFS(#REF!="FD",999,#REF!="FF",1000))),"")</f>
        <v/>
      </c>
    </row>
    <row r="267" spans="1:16" x14ac:dyDescent="0.35">
      <c r="A267" s="3"/>
      <c r="B267" s="3"/>
      <c r="C267" s="16" t="e">
        <f>IF(_xlfn.BITOR(#REF!="GR",#REF!=""),0,#REF!)</f>
        <v>#REF!</v>
      </c>
      <c r="D267" s="16" t="e">
        <f>IF(_xlfn.BITOR(#REF!="",#REF!="GR"),0,#REF!)</f>
        <v>#REF!</v>
      </c>
      <c r="E267" s="9" t="e">
        <f t="shared" si="16"/>
        <v>#REF!</v>
      </c>
      <c r="F267" s="9" t="e">
        <f>IF(AND(B227&lt;&gt;"",B227&lt;&gt;"GR"),(C267*0.4)+(B227*0.6),E267)</f>
        <v>#REF!</v>
      </c>
      <c r="G267" s="9" t="e">
        <f t="shared" si="17"/>
        <v>#REF!</v>
      </c>
      <c r="H267" s="9" t="e">
        <f t="shared" si="18"/>
        <v>#REF!</v>
      </c>
      <c r="I267" s="9" t="e">
        <f t="shared" si="19"/>
        <v>#REF!</v>
      </c>
      <c r="J267" s="9" t="e">
        <f>IF(I267&lt;&gt;"",IF(_xlfn.RANK.EQ(I267,$I$2:$I$326,0)&lt;=ROUND(COUNTIFS($E$2:$E$326,"&gt;=50",$D$2:$D$326,"&gt;=55")/100*#REF!,0),"",E267),"")</f>
        <v>#REF!</v>
      </c>
      <c r="K267" s="9" t="e">
        <f>IF(J267&lt;&gt;"",IF(_xlfn.RANK.EQ(J267,$J$2:$J$326,0)&lt;=ROUND(COUNTIFS($E$2:$E$326,"&gt;=50",$D$2:$D$326,"&gt;=55")/100*#REF!,0),"",E267),"")</f>
        <v>#REF!</v>
      </c>
      <c r="L267" s="9" t="e">
        <f>IF(K267&lt;&gt;"",IF(_xlfn.RANK.EQ(K267,$K$2:$K$326,0)&lt;=ROUND(COUNTIFS($E$2:$E$326,"&gt;=50",$D$2:$D$326,"&gt;=55")/100*#REF!,0),"",E267),"")</f>
        <v>#REF!</v>
      </c>
      <c r="M267" s="9" t="e">
        <f>IF(L267&lt;&gt;"",IF(_xlfn.RANK.EQ(L267,$L$2:$L$326,0)&lt;=ROUND(COUNTIFS($E$2:$E$326,"&gt;=50",$D$2:$D$326,"&gt;=55")/100*#REF!,0),"",E267),"")</f>
        <v>#REF!</v>
      </c>
      <c r="N267" s="9" t="e">
        <f>IF(M267&lt;&gt;"",IF(_xlfn.RANK.EQ(M267,$M$2:$M$326,0)&lt;=ROUND(COUNTIFS($E$2:$E$326,"&gt;=50",$D$2:$D$326,"&gt;=55")/100*#REF!,0),"",E267),"")</f>
        <v>#REF!</v>
      </c>
      <c r="O267" s="9" t="e">
        <f>IF(N267&lt;&gt;"",IF(_xlfn.RANK.EQ(N267,$N$2:$N$326,0)&lt;=ROUND(COUNTIFS($E$2:$E$326,"&gt;=50",$D$2:$D$326,"&gt;=55")/100*#REF!,0),"",E267),"")</f>
        <v>#REF!</v>
      </c>
      <c r="P267" s="9" t="str" cm="1">
        <f t="array" ref="P267">IF(A227&lt;&gt;"",IF(_xlfn.BITOR(B227&lt;&gt;"GR",B227&lt;&gt;""),IF(AND(H267&gt;=50,B227&gt;=55),_xlfn.RANK.EQ(H267,$H$2:$H$1000,0),_xlfn.IFS(#REF!="FD",999,#REF!="FF",1000)),IF(AND(H267&gt;=50,D267&gt;=55),_xlfn.RANK.EQ(H267,$H$2:$H$326,0),_xlfn.IFS(#REF!="FD",999,#REF!="FF",1000))),"")</f>
        <v/>
      </c>
    </row>
    <row r="268" spans="1:16" x14ac:dyDescent="0.35">
      <c r="A268" s="3"/>
      <c r="B268" s="3"/>
      <c r="C268" s="16" t="e">
        <f>IF(_xlfn.BITOR(#REF!="GR",#REF!=""),0,#REF!)</f>
        <v>#REF!</v>
      </c>
      <c r="D268" s="16" t="e">
        <f>IF(_xlfn.BITOR(#REF!="",#REF!="GR"),0,#REF!)</f>
        <v>#REF!</v>
      </c>
      <c r="E268" s="9" t="e">
        <f t="shared" si="16"/>
        <v>#REF!</v>
      </c>
      <c r="F268" s="9" t="e">
        <f>IF(AND(B228&lt;&gt;"",B228&lt;&gt;"GR"),(C268*0.4)+(B228*0.6),E268)</f>
        <v>#REF!</v>
      </c>
      <c r="G268" s="9" t="e">
        <f t="shared" si="17"/>
        <v>#REF!</v>
      </c>
      <c r="H268" s="9" t="e">
        <f t="shared" si="18"/>
        <v>#REF!</v>
      </c>
      <c r="I268" s="9" t="e">
        <f t="shared" si="19"/>
        <v>#REF!</v>
      </c>
      <c r="J268" s="9" t="e">
        <f>IF(I268&lt;&gt;"",IF(_xlfn.RANK.EQ(I268,$I$2:$I$326,0)&lt;=ROUND(COUNTIFS($E$2:$E$326,"&gt;=50",$D$2:$D$326,"&gt;=55")/100*#REF!,0),"",E268),"")</f>
        <v>#REF!</v>
      </c>
      <c r="K268" s="9" t="e">
        <f>IF(J268&lt;&gt;"",IF(_xlfn.RANK.EQ(J268,$J$2:$J$326,0)&lt;=ROUND(COUNTIFS($E$2:$E$326,"&gt;=50",$D$2:$D$326,"&gt;=55")/100*#REF!,0),"",E268),"")</f>
        <v>#REF!</v>
      </c>
      <c r="L268" s="9" t="e">
        <f>IF(K268&lt;&gt;"",IF(_xlfn.RANK.EQ(K268,$K$2:$K$326,0)&lt;=ROUND(COUNTIFS($E$2:$E$326,"&gt;=50",$D$2:$D$326,"&gt;=55")/100*#REF!,0),"",E268),"")</f>
        <v>#REF!</v>
      </c>
      <c r="M268" s="9" t="e">
        <f>IF(L268&lt;&gt;"",IF(_xlfn.RANK.EQ(L268,$L$2:$L$326,0)&lt;=ROUND(COUNTIFS($E$2:$E$326,"&gt;=50",$D$2:$D$326,"&gt;=55")/100*#REF!,0),"",E268),"")</f>
        <v>#REF!</v>
      </c>
      <c r="N268" s="9" t="e">
        <f>IF(M268&lt;&gt;"",IF(_xlfn.RANK.EQ(M268,$M$2:$M$326,0)&lt;=ROUND(COUNTIFS($E$2:$E$326,"&gt;=50",$D$2:$D$326,"&gt;=55")/100*#REF!,0),"",E268),"")</f>
        <v>#REF!</v>
      </c>
      <c r="O268" s="9" t="e">
        <f>IF(N268&lt;&gt;"",IF(_xlfn.RANK.EQ(N268,$N$2:$N$326,0)&lt;=ROUND(COUNTIFS($E$2:$E$326,"&gt;=50",$D$2:$D$326,"&gt;=55")/100*#REF!,0),"",E268),"")</f>
        <v>#REF!</v>
      </c>
      <c r="P268" s="9" t="str" cm="1">
        <f t="array" ref="P268">IF(A228&lt;&gt;"",IF(_xlfn.BITOR(B228&lt;&gt;"GR",B228&lt;&gt;""),IF(AND(H268&gt;=50,B228&gt;=55),_xlfn.RANK.EQ(H268,$H$2:$H$1000,0),_xlfn.IFS(#REF!="FD",999,#REF!="FF",1000)),IF(AND(H268&gt;=50,D268&gt;=55),_xlfn.RANK.EQ(H268,$H$2:$H$326,0),_xlfn.IFS(#REF!="FD",999,#REF!="FF",1000))),"")</f>
        <v/>
      </c>
    </row>
    <row r="269" spans="1:16" x14ac:dyDescent="0.35">
      <c r="A269" s="3"/>
      <c r="B269" s="3"/>
      <c r="C269" s="16" t="e">
        <f>IF(_xlfn.BITOR(#REF!="GR",#REF!=""),0,#REF!)</f>
        <v>#REF!</v>
      </c>
      <c r="D269" s="16" t="e">
        <f>IF(_xlfn.BITOR(#REF!="",#REF!="GR"),0,#REF!)</f>
        <v>#REF!</v>
      </c>
      <c r="E269" s="9" t="e">
        <f t="shared" si="16"/>
        <v>#REF!</v>
      </c>
      <c r="F269" s="9" t="e">
        <f>IF(AND(B229&lt;&gt;"",B229&lt;&gt;"GR"),(C269*0.4)+(B229*0.6),E269)</f>
        <v>#REF!</v>
      </c>
      <c r="G269" s="9" t="e">
        <f t="shared" si="17"/>
        <v>#REF!</v>
      </c>
      <c r="H269" s="9" t="e">
        <f t="shared" si="18"/>
        <v>#REF!</v>
      </c>
      <c r="I269" s="9" t="e">
        <f t="shared" si="19"/>
        <v>#REF!</v>
      </c>
      <c r="J269" s="9" t="e">
        <f>IF(I269&lt;&gt;"",IF(_xlfn.RANK.EQ(I269,$I$2:$I$326,0)&lt;=ROUND(COUNTIFS($E$2:$E$326,"&gt;=50",$D$2:$D$326,"&gt;=55")/100*#REF!,0),"",E269),"")</f>
        <v>#REF!</v>
      </c>
      <c r="K269" s="9" t="e">
        <f>IF(J269&lt;&gt;"",IF(_xlfn.RANK.EQ(J269,$J$2:$J$326,0)&lt;=ROUND(COUNTIFS($E$2:$E$326,"&gt;=50",$D$2:$D$326,"&gt;=55")/100*#REF!,0),"",E269),"")</f>
        <v>#REF!</v>
      </c>
      <c r="L269" s="9" t="e">
        <f>IF(K269&lt;&gt;"",IF(_xlfn.RANK.EQ(K269,$K$2:$K$326,0)&lt;=ROUND(COUNTIFS($E$2:$E$326,"&gt;=50",$D$2:$D$326,"&gt;=55")/100*#REF!,0),"",E269),"")</f>
        <v>#REF!</v>
      </c>
      <c r="M269" s="9" t="e">
        <f>IF(L269&lt;&gt;"",IF(_xlfn.RANK.EQ(L269,$L$2:$L$326,0)&lt;=ROUND(COUNTIFS($E$2:$E$326,"&gt;=50",$D$2:$D$326,"&gt;=55")/100*#REF!,0),"",E269),"")</f>
        <v>#REF!</v>
      </c>
      <c r="N269" s="9" t="e">
        <f>IF(M269&lt;&gt;"",IF(_xlfn.RANK.EQ(M269,$M$2:$M$326,0)&lt;=ROUND(COUNTIFS($E$2:$E$326,"&gt;=50",$D$2:$D$326,"&gt;=55")/100*#REF!,0),"",E269),"")</f>
        <v>#REF!</v>
      </c>
      <c r="O269" s="9" t="e">
        <f>IF(N269&lt;&gt;"",IF(_xlfn.RANK.EQ(N269,$N$2:$N$326,0)&lt;=ROUND(COUNTIFS($E$2:$E$326,"&gt;=50",$D$2:$D$326,"&gt;=55")/100*#REF!,0),"",E269),"")</f>
        <v>#REF!</v>
      </c>
      <c r="P269" s="9" t="str" cm="1">
        <f t="array" ref="P269">IF(A229&lt;&gt;"",IF(_xlfn.BITOR(B229&lt;&gt;"GR",B229&lt;&gt;""),IF(AND(H269&gt;=50,B229&gt;=55),_xlfn.RANK.EQ(H269,$H$2:$H$1000,0),_xlfn.IFS(#REF!="FD",999,#REF!="FF",1000)),IF(AND(H269&gt;=50,D269&gt;=55),_xlfn.RANK.EQ(H269,$H$2:$H$326,0),_xlfn.IFS(#REF!="FD",999,#REF!="FF",1000))),"")</f>
        <v/>
      </c>
    </row>
    <row r="270" spans="1:16" x14ac:dyDescent="0.35">
      <c r="A270" s="3"/>
      <c r="B270" s="3"/>
      <c r="C270" s="16" t="e">
        <f>IF(_xlfn.BITOR(#REF!="GR",#REF!=""),0,#REF!)</f>
        <v>#REF!</v>
      </c>
      <c r="D270" s="16" t="e">
        <f>IF(_xlfn.BITOR(#REF!="",#REF!="GR"),0,#REF!)</f>
        <v>#REF!</v>
      </c>
      <c r="E270" s="9" t="e">
        <f t="shared" si="16"/>
        <v>#REF!</v>
      </c>
      <c r="F270" s="9" t="e">
        <f>IF(AND(B230&lt;&gt;"",B230&lt;&gt;"GR"),(C270*0.4)+(B230*0.6),E270)</f>
        <v>#REF!</v>
      </c>
      <c r="G270" s="9" t="e">
        <f t="shared" si="17"/>
        <v>#REF!</v>
      </c>
      <c r="H270" s="9" t="e">
        <f t="shared" si="18"/>
        <v>#REF!</v>
      </c>
      <c r="I270" s="9" t="e">
        <f t="shared" si="19"/>
        <v>#REF!</v>
      </c>
      <c r="J270" s="9" t="e">
        <f>IF(I270&lt;&gt;"",IF(_xlfn.RANK.EQ(I270,$I$2:$I$326,0)&lt;=ROUND(COUNTIFS($E$2:$E$326,"&gt;=50",$D$2:$D$326,"&gt;=55")/100*#REF!,0),"",E270),"")</f>
        <v>#REF!</v>
      </c>
      <c r="K270" s="9" t="e">
        <f>IF(J270&lt;&gt;"",IF(_xlfn.RANK.EQ(J270,$J$2:$J$326,0)&lt;=ROUND(COUNTIFS($E$2:$E$326,"&gt;=50",$D$2:$D$326,"&gt;=55")/100*#REF!,0),"",E270),"")</f>
        <v>#REF!</v>
      </c>
      <c r="L270" s="9" t="e">
        <f>IF(K270&lt;&gt;"",IF(_xlfn.RANK.EQ(K270,$K$2:$K$326,0)&lt;=ROUND(COUNTIFS($E$2:$E$326,"&gt;=50",$D$2:$D$326,"&gt;=55")/100*#REF!,0),"",E270),"")</f>
        <v>#REF!</v>
      </c>
      <c r="M270" s="9" t="e">
        <f>IF(L270&lt;&gt;"",IF(_xlfn.RANK.EQ(L270,$L$2:$L$326,0)&lt;=ROUND(COUNTIFS($E$2:$E$326,"&gt;=50",$D$2:$D$326,"&gt;=55")/100*#REF!,0),"",E270),"")</f>
        <v>#REF!</v>
      </c>
      <c r="N270" s="9" t="e">
        <f>IF(M270&lt;&gt;"",IF(_xlfn.RANK.EQ(M270,$M$2:$M$326,0)&lt;=ROUND(COUNTIFS($E$2:$E$326,"&gt;=50",$D$2:$D$326,"&gt;=55")/100*#REF!,0),"",E270),"")</f>
        <v>#REF!</v>
      </c>
      <c r="O270" s="9" t="e">
        <f>IF(N270&lt;&gt;"",IF(_xlfn.RANK.EQ(N270,$N$2:$N$326,0)&lt;=ROUND(COUNTIFS($E$2:$E$326,"&gt;=50",$D$2:$D$326,"&gt;=55")/100*#REF!,0),"",E270),"")</f>
        <v>#REF!</v>
      </c>
      <c r="P270" s="9" t="str" cm="1">
        <f t="array" ref="P270">IF(A230&lt;&gt;"",IF(_xlfn.BITOR(B230&lt;&gt;"GR",B230&lt;&gt;""),IF(AND(H270&gt;=50,B230&gt;=55),_xlfn.RANK.EQ(H270,$H$2:$H$1000,0),_xlfn.IFS(#REF!="FD",999,#REF!="FF",1000)),IF(AND(H270&gt;=50,D270&gt;=55),_xlfn.RANK.EQ(H270,$H$2:$H$326,0),_xlfn.IFS(#REF!="FD",999,#REF!="FF",1000))),"")</f>
        <v/>
      </c>
    </row>
    <row r="271" spans="1:16" x14ac:dyDescent="0.35">
      <c r="A271" s="3"/>
      <c r="B271" s="3"/>
      <c r="C271" s="16" t="e">
        <f>IF(_xlfn.BITOR(#REF!="GR",#REF!=""),0,#REF!)</f>
        <v>#REF!</v>
      </c>
      <c r="D271" s="16" t="e">
        <f>IF(_xlfn.BITOR(#REF!="",#REF!="GR"),0,#REF!)</f>
        <v>#REF!</v>
      </c>
      <c r="E271" s="9" t="e">
        <f t="shared" si="16"/>
        <v>#REF!</v>
      </c>
      <c r="F271" s="9" t="e">
        <f>IF(AND(B231&lt;&gt;"",B231&lt;&gt;"GR"),(C271*0.4)+(B231*0.6),E271)</f>
        <v>#REF!</v>
      </c>
      <c r="G271" s="9" t="e">
        <f t="shared" si="17"/>
        <v>#REF!</v>
      </c>
      <c r="H271" s="9" t="e">
        <f t="shared" si="18"/>
        <v>#REF!</v>
      </c>
      <c r="I271" s="9" t="e">
        <f t="shared" si="19"/>
        <v>#REF!</v>
      </c>
      <c r="J271" s="9" t="e">
        <f>IF(I271&lt;&gt;"",IF(_xlfn.RANK.EQ(I271,$I$2:$I$326,0)&lt;=ROUND(COUNTIFS($E$2:$E$326,"&gt;=50",$D$2:$D$326,"&gt;=55")/100*#REF!,0),"",E271),"")</f>
        <v>#REF!</v>
      </c>
      <c r="K271" s="9" t="e">
        <f>IF(J271&lt;&gt;"",IF(_xlfn.RANK.EQ(J271,$J$2:$J$326,0)&lt;=ROUND(COUNTIFS($E$2:$E$326,"&gt;=50",$D$2:$D$326,"&gt;=55")/100*#REF!,0),"",E271),"")</f>
        <v>#REF!</v>
      </c>
      <c r="L271" s="9" t="e">
        <f>IF(K271&lt;&gt;"",IF(_xlfn.RANK.EQ(K271,$K$2:$K$326,0)&lt;=ROUND(COUNTIFS($E$2:$E$326,"&gt;=50",$D$2:$D$326,"&gt;=55")/100*#REF!,0),"",E271),"")</f>
        <v>#REF!</v>
      </c>
      <c r="M271" s="9" t="e">
        <f>IF(L271&lt;&gt;"",IF(_xlfn.RANK.EQ(L271,$L$2:$L$326,0)&lt;=ROUND(COUNTIFS($E$2:$E$326,"&gt;=50",$D$2:$D$326,"&gt;=55")/100*#REF!,0),"",E271),"")</f>
        <v>#REF!</v>
      </c>
      <c r="N271" s="9" t="e">
        <f>IF(M271&lt;&gt;"",IF(_xlfn.RANK.EQ(M271,$M$2:$M$326,0)&lt;=ROUND(COUNTIFS($E$2:$E$326,"&gt;=50",$D$2:$D$326,"&gt;=55")/100*#REF!,0),"",E271),"")</f>
        <v>#REF!</v>
      </c>
      <c r="O271" s="9" t="e">
        <f>IF(N271&lt;&gt;"",IF(_xlfn.RANK.EQ(N271,$N$2:$N$326,0)&lt;=ROUND(COUNTIFS($E$2:$E$326,"&gt;=50",$D$2:$D$326,"&gt;=55")/100*#REF!,0),"",E271),"")</f>
        <v>#REF!</v>
      </c>
      <c r="P271" s="9" t="str" cm="1">
        <f t="array" ref="P271">IF(A231&lt;&gt;"",IF(_xlfn.BITOR(B231&lt;&gt;"GR",B231&lt;&gt;""),IF(AND(H271&gt;=50,B231&gt;=55),_xlfn.RANK.EQ(H271,$H$2:$H$1000,0),_xlfn.IFS(#REF!="FD",999,#REF!="FF",1000)),IF(AND(H271&gt;=50,D271&gt;=55),_xlfn.RANK.EQ(H271,$H$2:$H$326,0),_xlfn.IFS(#REF!="FD",999,#REF!="FF",1000))),"")</f>
        <v/>
      </c>
    </row>
    <row r="272" spans="1:16" x14ac:dyDescent="0.35">
      <c r="A272" s="3"/>
      <c r="B272" s="3"/>
      <c r="C272" s="16" t="e">
        <f>IF(_xlfn.BITOR(#REF!="GR",#REF!=""),0,#REF!)</f>
        <v>#REF!</v>
      </c>
      <c r="D272" s="16" t="e">
        <f>IF(_xlfn.BITOR(#REF!="",#REF!="GR"),0,#REF!)</f>
        <v>#REF!</v>
      </c>
      <c r="E272" s="9" t="e">
        <f t="shared" si="16"/>
        <v>#REF!</v>
      </c>
      <c r="F272" s="9" t="e">
        <f>IF(AND(B232&lt;&gt;"",B232&lt;&gt;"GR"),(C272*0.4)+(B232*0.6),E272)</f>
        <v>#REF!</v>
      </c>
      <c r="G272" s="9" t="e">
        <f t="shared" si="17"/>
        <v>#REF!</v>
      </c>
      <c r="H272" s="9" t="e">
        <f t="shared" si="18"/>
        <v>#REF!</v>
      </c>
      <c r="I272" s="9" t="e">
        <f t="shared" si="19"/>
        <v>#REF!</v>
      </c>
      <c r="J272" s="9" t="e">
        <f>IF(I272&lt;&gt;"",IF(_xlfn.RANK.EQ(I272,$I$2:$I$326,0)&lt;=ROUND(COUNTIFS($E$2:$E$326,"&gt;=50",$D$2:$D$326,"&gt;=55")/100*#REF!,0),"",E272),"")</f>
        <v>#REF!</v>
      </c>
      <c r="K272" s="9" t="e">
        <f>IF(J272&lt;&gt;"",IF(_xlfn.RANK.EQ(J272,$J$2:$J$326,0)&lt;=ROUND(COUNTIFS($E$2:$E$326,"&gt;=50",$D$2:$D$326,"&gt;=55")/100*#REF!,0),"",E272),"")</f>
        <v>#REF!</v>
      </c>
      <c r="L272" s="9" t="e">
        <f>IF(K272&lt;&gt;"",IF(_xlfn.RANK.EQ(K272,$K$2:$K$326,0)&lt;=ROUND(COUNTIFS($E$2:$E$326,"&gt;=50",$D$2:$D$326,"&gt;=55")/100*#REF!,0),"",E272),"")</f>
        <v>#REF!</v>
      </c>
      <c r="M272" s="9" t="e">
        <f>IF(L272&lt;&gt;"",IF(_xlfn.RANK.EQ(L272,$L$2:$L$326,0)&lt;=ROUND(COUNTIFS($E$2:$E$326,"&gt;=50",$D$2:$D$326,"&gt;=55")/100*#REF!,0),"",E272),"")</f>
        <v>#REF!</v>
      </c>
      <c r="N272" s="9" t="e">
        <f>IF(M272&lt;&gt;"",IF(_xlfn.RANK.EQ(M272,$M$2:$M$326,0)&lt;=ROUND(COUNTIFS($E$2:$E$326,"&gt;=50",$D$2:$D$326,"&gt;=55")/100*#REF!,0),"",E272),"")</f>
        <v>#REF!</v>
      </c>
      <c r="O272" s="9" t="e">
        <f>IF(N272&lt;&gt;"",IF(_xlfn.RANK.EQ(N272,$N$2:$N$326,0)&lt;=ROUND(COUNTIFS($E$2:$E$326,"&gt;=50",$D$2:$D$326,"&gt;=55")/100*#REF!,0),"",E272),"")</f>
        <v>#REF!</v>
      </c>
      <c r="P272" s="9" t="str" cm="1">
        <f t="array" ref="P272">IF(A232&lt;&gt;"",IF(_xlfn.BITOR(B232&lt;&gt;"GR",B232&lt;&gt;""),IF(AND(H272&gt;=50,B232&gt;=55),_xlfn.RANK.EQ(H272,$H$2:$H$1000,0),_xlfn.IFS(#REF!="FD",999,#REF!="FF",1000)),IF(AND(H272&gt;=50,D272&gt;=55),_xlfn.RANK.EQ(H272,$H$2:$H$326,0),_xlfn.IFS(#REF!="FD",999,#REF!="FF",1000))),"")</f>
        <v/>
      </c>
    </row>
    <row r="273" spans="1:16" x14ac:dyDescent="0.35">
      <c r="A273" s="3"/>
      <c r="B273" s="3"/>
      <c r="C273" s="16" t="e">
        <f>IF(_xlfn.BITOR(#REF!="GR",#REF!=""),0,#REF!)</f>
        <v>#REF!</v>
      </c>
      <c r="D273" s="16" t="e">
        <f>IF(_xlfn.BITOR(#REF!="",#REF!="GR"),0,#REF!)</f>
        <v>#REF!</v>
      </c>
      <c r="E273" s="9" t="e">
        <f t="shared" si="16"/>
        <v>#REF!</v>
      </c>
      <c r="F273" s="9" t="e">
        <f>IF(AND(B233&lt;&gt;"",B233&lt;&gt;"GR"),(C273*0.4)+(B233*0.6),E273)</f>
        <v>#REF!</v>
      </c>
      <c r="G273" s="9" t="e">
        <f t="shared" si="17"/>
        <v>#REF!</v>
      </c>
      <c r="H273" s="9" t="e">
        <f t="shared" si="18"/>
        <v>#REF!</v>
      </c>
      <c r="I273" s="9" t="e">
        <f t="shared" si="19"/>
        <v>#REF!</v>
      </c>
      <c r="J273" s="9" t="e">
        <f>IF(I273&lt;&gt;"",IF(_xlfn.RANK.EQ(I273,$I$2:$I$326,0)&lt;=ROUND(COUNTIFS($E$2:$E$326,"&gt;=50",$D$2:$D$326,"&gt;=55")/100*#REF!,0),"",E273),"")</f>
        <v>#REF!</v>
      </c>
      <c r="K273" s="9" t="e">
        <f>IF(J273&lt;&gt;"",IF(_xlfn.RANK.EQ(J273,$J$2:$J$326,0)&lt;=ROUND(COUNTIFS($E$2:$E$326,"&gt;=50",$D$2:$D$326,"&gt;=55")/100*#REF!,0),"",E273),"")</f>
        <v>#REF!</v>
      </c>
      <c r="L273" s="9" t="e">
        <f>IF(K273&lt;&gt;"",IF(_xlfn.RANK.EQ(K273,$K$2:$K$326,0)&lt;=ROUND(COUNTIFS($E$2:$E$326,"&gt;=50",$D$2:$D$326,"&gt;=55")/100*#REF!,0),"",E273),"")</f>
        <v>#REF!</v>
      </c>
      <c r="M273" s="9" t="e">
        <f>IF(L273&lt;&gt;"",IF(_xlfn.RANK.EQ(L273,$L$2:$L$326,0)&lt;=ROUND(COUNTIFS($E$2:$E$326,"&gt;=50",$D$2:$D$326,"&gt;=55")/100*#REF!,0),"",E273),"")</f>
        <v>#REF!</v>
      </c>
      <c r="N273" s="9" t="e">
        <f>IF(M273&lt;&gt;"",IF(_xlfn.RANK.EQ(M273,$M$2:$M$326,0)&lt;=ROUND(COUNTIFS($E$2:$E$326,"&gt;=50",$D$2:$D$326,"&gt;=55")/100*#REF!,0),"",E273),"")</f>
        <v>#REF!</v>
      </c>
      <c r="O273" s="9" t="e">
        <f>IF(N273&lt;&gt;"",IF(_xlfn.RANK.EQ(N273,$N$2:$N$326,0)&lt;=ROUND(COUNTIFS($E$2:$E$326,"&gt;=50",$D$2:$D$326,"&gt;=55")/100*#REF!,0),"",E273),"")</f>
        <v>#REF!</v>
      </c>
      <c r="P273" s="9" t="str" cm="1">
        <f t="array" ref="P273">IF(A233&lt;&gt;"",IF(_xlfn.BITOR(B233&lt;&gt;"GR",B233&lt;&gt;""),IF(AND(H273&gt;=50,B233&gt;=55),_xlfn.RANK.EQ(H273,$H$2:$H$1000,0),_xlfn.IFS(#REF!="FD",999,#REF!="FF",1000)),IF(AND(H273&gt;=50,D273&gt;=55),_xlfn.RANK.EQ(H273,$H$2:$H$326,0),_xlfn.IFS(#REF!="FD",999,#REF!="FF",1000))),"")</f>
        <v/>
      </c>
    </row>
    <row r="274" spans="1:16" x14ac:dyDescent="0.35">
      <c r="A274" s="3"/>
      <c r="B274" s="3"/>
      <c r="C274" s="16" t="e">
        <f>IF(_xlfn.BITOR(#REF!="GR",#REF!=""),0,#REF!)</f>
        <v>#REF!</v>
      </c>
      <c r="D274" s="16" t="e">
        <f>IF(_xlfn.BITOR(#REF!="",#REF!="GR"),0,#REF!)</f>
        <v>#REF!</v>
      </c>
      <c r="E274" s="9" t="e">
        <f t="shared" si="16"/>
        <v>#REF!</v>
      </c>
      <c r="F274" s="9" t="e">
        <f>IF(AND(B234&lt;&gt;"",B234&lt;&gt;"GR"),(C274*0.4)+(B234*0.6),E274)</f>
        <v>#REF!</v>
      </c>
      <c r="G274" s="9" t="e">
        <f t="shared" si="17"/>
        <v>#REF!</v>
      </c>
      <c r="H274" s="9" t="e">
        <f t="shared" si="18"/>
        <v>#REF!</v>
      </c>
      <c r="I274" s="9" t="e">
        <f t="shared" si="19"/>
        <v>#REF!</v>
      </c>
      <c r="J274" s="9" t="e">
        <f>IF(I274&lt;&gt;"",IF(_xlfn.RANK.EQ(I274,$I$2:$I$326,0)&lt;=ROUND(COUNTIFS($E$2:$E$326,"&gt;=50",$D$2:$D$326,"&gt;=55")/100*#REF!,0),"",E274),"")</f>
        <v>#REF!</v>
      </c>
      <c r="K274" s="9" t="e">
        <f>IF(J274&lt;&gt;"",IF(_xlfn.RANK.EQ(J274,$J$2:$J$326,0)&lt;=ROUND(COUNTIFS($E$2:$E$326,"&gt;=50",$D$2:$D$326,"&gt;=55")/100*#REF!,0),"",E274),"")</f>
        <v>#REF!</v>
      </c>
      <c r="L274" s="9" t="e">
        <f>IF(K274&lt;&gt;"",IF(_xlfn.RANK.EQ(K274,$K$2:$K$326,0)&lt;=ROUND(COUNTIFS($E$2:$E$326,"&gt;=50",$D$2:$D$326,"&gt;=55")/100*#REF!,0),"",E274),"")</f>
        <v>#REF!</v>
      </c>
      <c r="M274" s="9" t="e">
        <f>IF(L274&lt;&gt;"",IF(_xlfn.RANK.EQ(L274,$L$2:$L$326,0)&lt;=ROUND(COUNTIFS($E$2:$E$326,"&gt;=50",$D$2:$D$326,"&gt;=55")/100*#REF!,0),"",E274),"")</f>
        <v>#REF!</v>
      </c>
      <c r="N274" s="9" t="e">
        <f>IF(M274&lt;&gt;"",IF(_xlfn.RANK.EQ(M274,$M$2:$M$326,0)&lt;=ROUND(COUNTIFS($E$2:$E$326,"&gt;=50",$D$2:$D$326,"&gt;=55")/100*#REF!,0),"",E274),"")</f>
        <v>#REF!</v>
      </c>
      <c r="O274" s="9" t="e">
        <f>IF(N274&lt;&gt;"",IF(_xlfn.RANK.EQ(N274,$N$2:$N$326,0)&lt;=ROUND(COUNTIFS($E$2:$E$326,"&gt;=50",$D$2:$D$326,"&gt;=55")/100*#REF!,0),"",E274),"")</f>
        <v>#REF!</v>
      </c>
      <c r="P274" s="9" t="str" cm="1">
        <f t="array" ref="P274">IF(A234&lt;&gt;"",IF(_xlfn.BITOR(B234&lt;&gt;"GR",B234&lt;&gt;""),IF(AND(H274&gt;=50,B234&gt;=55),_xlfn.RANK.EQ(H274,$H$2:$H$1000,0),_xlfn.IFS(#REF!="FD",999,#REF!="FF",1000)),IF(AND(H274&gt;=50,D274&gt;=55),_xlfn.RANK.EQ(H274,$H$2:$H$326,0),_xlfn.IFS(#REF!="FD",999,#REF!="FF",1000))),"")</f>
        <v/>
      </c>
    </row>
    <row r="275" spans="1:16" x14ac:dyDescent="0.35">
      <c r="A275" s="3"/>
      <c r="B275" s="3"/>
      <c r="C275" s="16" t="e">
        <f>IF(_xlfn.BITOR(#REF!="GR",#REF!=""),0,#REF!)</f>
        <v>#REF!</v>
      </c>
      <c r="D275" s="16" t="e">
        <f>IF(_xlfn.BITOR(#REF!="",#REF!="GR"),0,#REF!)</f>
        <v>#REF!</v>
      </c>
      <c r="E275" s="9" t="e">
        <f t="shared" si="16"/>
        <v>#REF!</v>
      </c>
      <c r="F275" s="9" t="e">
        <f>IF(AND(B235&lt;&gt;"",B235&lt;&gt;"GR"),(C275*0.4)+(B235*0.6),E275)</f>
        <v>#REF!</v>
      </c>
      <c r="G275" s="9" t="e">
        <f t="shared" si="17"/>
        <v>#REF!</v>
      </c>
      <c r="H275" s="9" t="e">
        <f t="shared" si="18"/>
        <v>#REF!</v>
      </c>
      <c r="I275" s="9" t="e">
        <f t="shared" si="19"/>
        <v>#REF!</v>
      </c>
      <c r="J275" s="9" t="e">
        <f>IF(I275&lt;&gt;"",IF(_xlfn.RANK.EQ(I275,$I$2:$I$326,0)&lt;=ROUND(COUNTIFS($E$2:$E$326,"&gt;=50",$D$2:$D$326,"&gt;=55")/100*#REF!,0),"",E275),"")</f>
        <v>#REF!</v>
      </c>
      <c r="K275" s="9" t="e">
        <f>IF(J275&lt;&gt;"",IF(_xlfn.RANK.EQ(J275,$J$2:$J$326,0)&lt;=ROUND(COUNTIFS($E$2:$E$326,"&gt;=50",$D$2:$D$326,"&gt;=55")/100*#REF!,0),"",E275),"")</f>
        <v>#REF!</v>
      </c>
      <c r="L275" s="9" t="e">
        <f>IF(K275&lt;&gt;"",IF(_xlfn.RANK.EQ(K275,$K$2:$K$326,0)&lt;=ROUND(COUNTIFS($E$2:$E$326,"&gt;=50",$D$2:$D$326,"&gt;=55")/100*#REF!,0),"",E275),"")</f>
        <v>#REF!</v>
      </c>
      <c r="M275" s="9" t="e">
        <f>IF(L275&lt;&gt;"",IF(_xlfn.RANK.EQ(L275,$L$2:$L$326,0)&lt;=ROUND(COUNTIFS($E$2:$E$326,"&gt;=50",$D$2:$D$326,"&gt;=55")/100*#REF!,0),"",E275),"")</f>
        <v>#REF!</v>
      </c>
      <c r="N275" s="9" t="e">
        <f>IF(M275&lt;&gt;"",IF(_xlfn.RANK.EQ(M275,$M$2:$M$326,0)&lt;=ROUND(COUNTIFS($E$2:$E$326,"&gt;=50",$D$2:$D$326,"&gt;=55")/100*#REF!,0),"",E275),"")</f>
        <v>#REF!</v>
      </c>
      <c r="O275" s="9" t="e">
        <f>IF(N275&lt;&gt;"",IF(_xlfn.RANK.EQ(N275,$N$2:$N$326,0)&lt;=ROUND(COUNTIFS($E$2:$E$326,"&gt;=50",$D$2:$D$326,"&gt;=55")/100*#REF!,0),"",E275),"")</f>
        <v>#REF!</v>
      </c>
      <c r="P275" s="9" t="str" cm="1">
        <f t="array" ref="P275">IF(A235&lt;&gt;"",IF(_xlfn.BITOR(B235&lt;&gt;"GR",B235&lt;&gt;""),IF(AND(H275&gt;=50,B235&gt;=55),_xlfn.RANK.EQ(H275,$H$2:$H$1000,0),_xlfn.IFS(#REF!="FD",999,#REF!="FF",1000)),IF(AND(H275&gt;=50,D275&gt;=55),_xlfn.RANK.EQ(H275,$H$2:$H$326,0),_xlfn.IFS(#REF!="FD",999,#REF!="FF",1000))),"")</f>
        <v/>
      </c>
    </row>
    <row r="276" spans="1:16" x14ac:dyDescent="0.35">
      <c r="A276" s="3"/>
      <c r="B276" s="3"/>
      <c r="C276" s="16" t="e">
        <f>IF(_xlfn.BITOR(#REF!="GR",#REF!=""),0,#REF!)</f>
        <v>#REF!</v>
      </c>
      <c r="D276" s="16" t="e">
        <f>IF(_xlfn.BITOR(#REF!="",#REF!="GR"),0,#REF!)</f>
        <v>#REF!</v>
      </c>
      <c r="E276" s="9" t="e">
        <f t="shared" si="16"/>
        <v>#REF!</v>
      </c>
      <c r="F276" s="9" t="e">
        <f>IF(AND(B236&lt;&gt;"",B236&lt;&gt;"GR"),(C276*0.4)+(B236*0.6),E276)</f>
        <v>#REF!</v>
      </c>
      <c r="G276" s="9" t="e">
        <f t="shared" si="17"/>
        <v>#REF!</v>
      </c>
      <c r="H276" s="9" t="e">
        <f t="shared" si="18"/>
        <v>#REF!</v>
      </c>
      <c r="I276" s="9" t="e">
        <f t="shared" si="19"/>
        <v>#REF!</v>
      </c>
      <c r="J276" s="9" t="e">
        <f>IF(I276&lt;&gt;"",IF(_xlfn.RANK.EQ(I276,$I$2:$I$326,0)&lt;=ROUND(COUNTIFS($E$2:$E$326,"&gt;=50",$D$2:$D$326,"&gt;=55")/100*#REF!,0),"",E276),"")</f>
        <v>#REF!</v>
      </c>
      <c r="K276" s="9" t="e">
        <f>IF(J276&lt;&gt;"",IF(_xlfn.RANK.EQ(J276,$J$2:$J$326,0)&lt;=ROUND(COUNTIFS($E$2:$E$326,"&gt;=50",$D$2:$D$326,"&gt;=55")/100*#REF!,0),"",E276),"")</f>
        <v>#REF!</v>
      </c>
      <c r="L276" s="9" t="e">
        <f>IF(K276&lt;&gt;"",IF(_xlfn.RANK.EQ(K276,$K$2:$K$326,0)&lt;=ROUND(COUNTIFS($E$2:$E$326,"&gt;=50",$D$2:$D$326,"&gt;=55")/100*#REF!,0),"",E276),"")</f>
        <v>#REF!</v>
      </c>
      <c r="M276" s="9" t="e">
        <f>IF(L276&lt;&gt;"",IF(_xlfn.RANK.EQ(L276,$L$2:$L$326,0)&lt;=ROUND(COUNTIFS($E$2:$E$326,"&gt;=50",$D$2:$D$326,"&gt;=55")/100*#REF!,0),"",E276),"")</f>
        <v>#REF!</v>
      </c>
      <c r="N276" s="9" t="e">
        <f>IF(M276&lt;&gt;"",IF(_xlfn.RANK.EQ(M276,$M$2:$M$326,0)&lt;=ROUND(COUNTIFS($E$2:$E$326,"&gt;=50",$D$2:$D$326,"&gt;=55")/100*#REF!,0),"",E276),"")</f>
        <v>#REF!</v>
      </c>
      <c r="O276" s="9" t="e">
        <f>IF(N276&lt;&gt;"",IF(_xlfn.RANK.EQ(N276,$N$2:$N$326,0)&lt;=ROUND(COUNTIFS($E$2:$E$326,"&gt;=50",$D$2:$D$326,"&gt;=55")/100*#REF!,0),"",E276),"")</f>
        <v>#REF!</v>
      </c>
      <c r="P276" s="9" t="str" cm="1">
        <f t="array" ref="P276">IF(A236&lt;&gt;"",IF(_xlfn.BITOR(B236&lt;&gt;"GR",B236&lt;&gt;""),IF(AND(H276&gt;=50,B236&gt;=55),_xlfn.RANK.EQ(H276,$H$2:$H$1000,0),_xlfn.IFS(#REF!="FD",999,#REF!="FF",1000)),IF(AND(H276&gt;=50,D276&gt;=55),_xlfn.RANK.EQ(H276,$H$2:$H$326,0),_xlfn.IFS(#REF!="FD",999,#REF!="FF",1000))),"")</f>
        <v/>
      </c>
    </row>
    <row r="277" spans="1:16" x14ac:dyDescent="0.35">
      <c r="A277" s="3"/>
      <c r="B277" s="3"/>
      <c r="C277" s="16" t="e">
        <f>IF(_xlfn.BITOR(#REF!="GR",#REF!=""),0,#REF!)</f>
        <v>#REF!</v>
      </c>
      <c r="D277" s="16" t="e">
        <f>IF(_xlfn.BITOR(#REF!="",#REF!="GR"),0,#REF!)</f>
        <v>#REF!</v>
      </c>
      <c r="E277" s="9" t="e">
        <f t="shared" si="16"/>
        <v>#REF!</v>
      </c>
      <c r="F277" s="9" t="e">
        <f>IF(AND(B237&lt;&gt;"",B237&lt;&gt;"GR"),(C277*0.4)+(B237*0.6),E277)</f>
        <v>#REF!</v>
      </c>
      <c r="G277" s="9" t="e">
        <f t="shared" si="17"/>
        <v>#REF!</v>
      </c>
      <c r="H277" s="9" t="e">
        <f t="shared" si="18"/>
        <v>#REF!</v>
      </c>
      <c r="I277" s="9" t="e">
        <f t="shared" si="19"/>
        <v>#REF!</v>
      </c>
      <c r="J277" s="9" t="e">
        <f>IF(I277&lt;&gt;"",IF(_xlfn.RANK.EQ(I277,$I$2:$I$326,0)&lt;=ROUND(COUNTIFS($E$2:$E$326,"&gt;=50",$D$2:$D$326,"&gt;=55")/100*#REF!,0),"",E277),"")</f>
        <v>#REF!</v>
      </c>
      <c r="K277" s="9" t="e">
        <f>IF(J277&lt;&gt;"",IF(_xlfn.RANK.EQ(J277,$J$2:$J$326,0)&lt;=ROUND(COUNTIFS($E$2:$E$326,"&gt;=50",$D$2:$D$326,"&gt;=55")/100*#REF!,0),"",E277),"")</f>
        <v>#REF!</v>
      </c>
      <c r="L277" s="9" t="e">
        <f>IF(K277&lt;&gt;"",IF(_xlfn.RANK.EQ(K277,$K$2:$K$326,0)&lt;=ROUND(COUNTIFS($E$2:$E$326,"&gt;=50",$D$2:$D$326,"&gt;=55")/100*#REF!,0),"",E277),"")</f>
        <v>#REF!</v>
      </c>
      <c r="M277" s="9" t="e">
        <f>IF(L277&lt;&gt;"",IF(_xlfn.RANK.EQ(L277,$L$2:$L$326,0)&lt;=ROUND(COUNTIFS($E$2:$E$326,"&gt;=50",$D$2:$D$326,"&gt;=55")/100*#REF!,0),"",E277),"")</f>
        <v>#REF!</v>
      </c>
      <c r="N277" s="9" t="e">
        <f>IF(M277&lt;&gt;"",IF(_xlfn.RANK.EQ(M277,$M$2:$M$326,0)&lt;=ROUND(COUNTIFS($E$2:$E$326,"&gt;=50",$D$2:$D$326,"&gt;=55")/100*#REF!,0),"",E277),"")</f>
        <v>#REF!</v>
      </c>
      <c r="O277" s="9" t="e">
        <f>IF(N277&lt;&gt;"",IF(_xlfn.RANK.EQ(N277,$N$2:$N$326,0)&lt;=ROUND(COUNTIFS($E$2:$E$326,"&gt;=50",$D$2:$D$326,"&gt;=55")/100*#REF!,0),"",E277),"")</f>
        <v>#REF!</v>
      </c>
      <c r="P277" s="9" t="str" cm="1">
        <f t="array" ref="P277">IF(A237&lt;&gt;"",IF(_xlfn.BITOR(B237&lt;&gt;"GR",B237&lt;&gt;""),IF(AND(H277&gt;=50,B237&gt;=55),_xlfn.RANK.EQ(H277,$H$2:$H$1000,0),_xlfn.IFS(#REF!="FD",999,#REF!="FF",1000)),IF(AND(H277&gt;=50,D277&gt;=55),_xlfn.RANK.EQ(H277,$H$2:$H$326,0),_xlfn.IFS(#REF!="FD",999,#REF!="FF",1000))),"")</f>
        <v/>
      </c>
    </row>
    <row r="278" spans="1:16" x14ac:dyDescent="0.35">
      <c r="A278" s="3"/>
      <c r="B278" s="3"/>
      <c r="C278" s="16" t="e">
        <f>IF(_xlfn.BITOR(#REF!="GR",#REF!=""),0,#REF!)</f>
        <v>#REF!</v>
      </c>
      <c r="D278" s="16" t="e">
        <f>IF(_xlfn.BITOR(#REF!="",#REF!="GR"),0,#REF!)</f>
        <v>#REF!</v>
      </c>
      <c r="E278" s="9" t="e">
        <f t="shared" si="16"/>
        <v>#REF!</v>
      </c>
      <c r="F278" s="9" t="e">
        <f>IF(AND(B238&lt;&gt;"",B238&lt;&gt;"GR"),(C278*0.4)+(B238*0.6),E278)</f>
        <v>#REF!</v>
      </c>
      <c r="G278" s="9" t="e">
        <f t="shared" si="17"/>
        <v>#REF!</v>
      </c>
      <c r="H278" s="9" t="e">
        <f t="shared" si="18"/>
        <v>#REF!</v>
      </c>
      <c r="I278" s="9" t="e">
        <f t="shared" si="19"/>
        <v>#REF!</v>
      </c>
      <c r="J278" s="9" t="e">
        <f>IF(I278&lt;&gt;"",IF(_xlfn.RANK.EQ(I278,$I$2:$I$326,0)&lt;=ROUND(COUNTIFS($E$2:$E$326,"&gt;=50",$D$2:$D$326,"&gt;=55")/100*#REF!,0),"",E278),"")</f>
        <v>#REF!</v>
      </c>
      <c r="K278" s="9" t="e">
        <f>IF(J278&lt;&gt;"",IF(_xlfn.RANK.EQ(J278,$J$2:$J$326,0)&lt;=ROUND(COUNTIFS($E$2:$E$326,"&gt;=50",$D$2:$D$326,"&gt;=55")/100*#REF!,0),"",E278),"")</f>
        <v>#REF!</v>
      </c>
      <c r="L278" s="9" t="e">
        <f>IF(K278&lt;&gt;"",IF(_xlfn.RANK.EQ(K278,$K$2:$K$326,0)&lt;=ROUND(COUNTIFS($E$2:$E$326,"&gt;=50",$D$2:$D$326,"&gt;=55")/100*#REF!,0),"",E278),"")</f>
        <v>#REF!</v>
      </c>
      <c r="M278" s="9" t="e">
        <f>IF(L278&lt;&gt;"",IF(_xlfn.RANK.EQ(L278,$L$2:$L$326,0)&lt;=ROUND(COUNTIFS($E$2:$E$326,"&gt;=50",$D$2:$D$326,"&gt;=55")/100*#REF!,0),"",E278),"")</f>
        <v>#REF!</v>
      </c>
      <c r="N278" s="9" t="e">
        <f>IF(M278&lt;&gt;"",IF(_xlfn.RANK.EQ(M278,$M$2:$M$326,0)&lt;=ROUND(COUNTIFS($E$2:$E$326,"&gt;=50",$D$2:$D$326,"&gt;=55")/100*#REF!,0),"",E278),"")</f>
        <v>#REF!</v>
      </c>
      <c r="O278" s="9" t="e">
        <f>IF(N278&lt;&gt;"",IF(_xlfn.RANK.EQ(N278,$N$2:$N$326,0)&lt;=ROUND(COUNTIFS($E$2:$E$326,"&gt;=50",$D$2:$D$326,"&gt;=55")/100*#REF!,0),"",E278),"")</f>
        <v>#REF!</v>
      </c>
      <c r="P278" s="9" t="str" cm="1">
        <f t="array" ref="P278">IF(A238&lt;&gt;"",IF(_xlfn.BITOR(B238&lt;&gt;"GR",B238&lt;&gt;""),IF(AND(H278&gt;=50,B238&gt;=55),_xlfn.RANK.EQ(H278,$H$2:$H$1000,0),_xlfn.IFS(#REF!="FD",999,#REF!="FF",1000)),IF(AND(H278&gt;=50,D278&gt;=55),_xlfn.RANK.EQ(H278,$H$2:$H$326,0),_xlfn.IFS(#REF!="FD",999,#REF!="FF",1000))),"")</f>
        <v/>
      </c>
    </row>
    <row r="279" spans="1:16" x14ac:dyDescent="0.35">
      <c r="A279" s="3"/>
      <c r="B279" s="3"/>
      <c r="C279" s="16" t="e">
        <f>IF(_xlfn.BITOR(#REF!="GR",#REF!=""),0,#REF!)</f>
        <v>#REF!</v>
      </c>
      <c r="D279" s="16" t="e">
        <f>IF(_xlfn.BITOR(#REF!="",#REF!="GR"),0,#REF!)</f>
        <v>#REF!</v>
      </c>
      <c r="E279" s="9" t="e">
        <f t="shared" si="16"/>
        <v>#REF!</v>
      </c>
      <c r="F279" s="9" t="e">
        <f>IF(AND(B239&lt;&gt;"",B239&lt;&gt;"GR"),(C279*0.4)+(B239*0.6),E279)</f>
        <v>#REF!</v>
      </c>
      <c r="G279" s="9" t="e">
        <f t="shared" si="17"/>
        <v>#REF!</v>
      </c>
      <c r="H279" s="9" t="e">
        <f t="shared" si="18"/>
        <v>#REF!</v>
      </c>
      <c r="I279" s="9" t="e">
        <f t="shared" si="19"/>
        <v>#REF!</v>
      </c>
      <c r="J279" s="9" t="e">
        <f>IF(I279&lt;&gt;"",IF(_xlfn.RANK.EQ(I279,$I$2:$I$326,0)&lt;=ROUND(COUNTIFS($E$2:$E$326,"&gt;=50",$D$2:$D$326,"&gt;=55")/100*#REF!,0),"",E279),"")</f>
        <v>#REF!</v>
      </c>
      <c r="K279" s="9" t="e">
        <f>IF(J279&lt;&gt;"",IF(_xlfn.RANK.EQ(J279,$J$2:$J$326,0)&lt;=ROUND(COUNTIFS($E$2:$E$326,"&gt;=50",$D$2:$D$326,"&gt;=55")/100*#REF!,0),"",E279),"")</f>
        <v>#REF!</v>
      </c>
      <c r="L279" s="9" t="e">
        <f>IF(K279&lt;&gt;"",IF(_xlfn.RANK.EQ(K279,$K$2:$K$326,0)&lt;=ROUND(COUNTIFS($E$2:$E$326,"&gt;=50",$D$2:$D$326,"&gt;=55")/100*#REF!,0),"",E279),"")</f>
        <v>#REF!</v>
      </c>
      <c r="M279" s="9" t="e">
        <f>IF(L279&lt;&gt;"",IF(_xlfn.RANK.EQ(L279,$L$2:$L$326,0)&lt;=ROUND(COUNTIFS($E$2:$E$326,"&gt;=50",$D$2:$D$326,"&gt;=55")/100*#REF!,0),"",E279),"")</f>
        <v>#REF!</v>
      </c>
      <c r="N279" s="9" t="e">
        <f>IF(M279&lt;&gt;"",IF(_xlfn.RANK.EQ(M279,$M$2:$M$326,0)&lt;=ROUND(COUNTIFS($E$2:$E$326,"&gt;=50",$D$2:$D$326,"&gt;=55")/100*#REF!,0),"",E279),"")</f>
        <v>#REF!</v>
      </c>
      <c r="O279" s="9" t="e">
        <f>IF(N279&lt;&gt;"",IF(_xlfn.RANK.EQ(N279,$N$2:$N$326,0)&lt;=ROUND(COUNTIFS($E$2:$E$326,"&gt;=50",$D$2:$D$326,"&gt;=55")/100*#REF!,0),"",E279),"")</f>
        <v>#REF!</v>
      </c>
      <c r="P279" s="9" t="str" cm="1">
        <f t="array" ref="P279">IF(A239&lt;&gt;"",IF(_xlfn.BITOR(B239&lt;&gt;"GR",B239&lt;&gt;""),IF(AND(H279&gt;=50,B239&gt;=55),_xlfn.RANK.EQ(H279,$H$2:$H$1000,0),_xlfn.IFS(#REF!="FD",999,#REF!="FF",1000)),IF(AND(H279&gt;=50,D279&gt;=55),_xlfn.RANK.EQ(H279,$H$2:$H$326,0),_xlfn.IFS(#REF!="FD",999,#REF!="FF",1000))),"")</f>
        <v/>
      </c>
    </row>
    <row r="280" spans="1:16" x14ac:dyDescent="0.35">
      <c r="A280" s="3"/>
      <c r="B280" s="3"/>
      <c r="C280" s="16" t="e">
        <f>IF(_xlfn.BITOR(#REF!="GR",#REF!=""),0,#REF!)</f>
        <v>#REF!</v>
      </c>
      <c r="D280" s="16" t="e">
        <f>IF(_xlfn.BITOR(#REF!="",#REF!="GR"),0,#REF!)</f>
        <v>#REF!</v>
      </c>
      <c r="E280" s="9" t="e">
        <f t="shared" si="16"/>
        <v>#REF!</v>
      </c>
      <c r="F280" s="9" t="e">
        <f>IF(AND(B240&lt;&gt;"",B240&lt;&gt;"GR"),(C280*0.4)+(B240*0.6),E280)</f>
        <v>#REF!</v>
      </c>
      <c r="G280" s="9" t="e">
        <f t="shared" si="17"/>
        <v>#REF!</v>
      </c>
      <c r="H280" s="9" t="e">
        <f t="shared" si="18"/>
        <v>#REF!</v>
      </c>
      <c r="I280" s="9" t="e">
        <f t="shared" si="19"/>
        <v>#REF!</v>
      </c>
      <c r="J280" s="9" t="e">
        <f>IF(I280&lt;&gt;"",IF(_xlfn.RANK.EQ(I280,$I$2:$I$326,0)&lt;=ROUND(COUNTIFS($E$2:$E$326,"&gt;=50",$D$2:$D$326,"&gt;=55")/100*#REF!,0),"",E280),"")</f>
        <v>#REF!</v>
      </c>
      <c r="K280" s="9" t="e">
        <f>IF(J280&lt;&gt;"",IF(_xlfn.RANK.EQ(J280,$J$2:$J$326,0)&lt;=ROUND(COUNTIFS($E$2:$E$326,"&gt;=50",$D$2:$D$326,"&gt;=55")/100*#REF!,0),"",E280),"")</f>
        <v>#REF!</v>
      </c>
      <c r="L280" s="9" t="e">
        <f>IF(K280&lt;&gt;"",IF(_xlfn.RANK.EQ(K280,$K$2:$K$326,0)&lt;=ROUND(COUNTIFS($E$2:$E$326,"&gt;=50",$D$2:$D$326,"&gt;=55")/100*#REF!,0),"",E280),"")</f>
        <v>#REF!</v>
      </c>
      <c r="M280" s="9" t="e">
        <f>IF(L280&lt;&gt;"",IF(_xlfn.RANK.EQ(L280,$L$2:$L$326,0)&lt;=ROUND(COUNTIFS($E$2:$E$326,"&gt;=50",$D$2:$D$326,"&gt;=55")/100*#REF!,0),"",E280),"")</f>
        <v>#REF!</v>
      </c>
      <c r="N280" s="9" t="e">
        <f>IF(M280&lt;&gt;"",IF(_xlfn.RANK.EQ(M280,$M$2:$M$326,0)&lt;=ROUND(COUNTIFS($E$2:$E$326,"&gt;=50",$D$2:$D$326,"&gt;=55")/100*#REF!,0),"",E280),"")</f>
        <v>#REF!</v>
      </c>
      <c r="O280" s="9" t="e">
        <f>IF(N280&lt;&gt;"",IF(_xlfn.RANK.EQ(N280,$N$2:$N$326,0)&lt;=ROUND(COUNTIFS($E$2:$E$326,"&gt;=50",$D$2:$D$326,"&gt;=55")/100*#REF!,0),"",E280),"")</f>
        <v>#REF!</v>
      </c>
      <c r="P280" s="9" t="str" cm="1">
        <f t="array" ref="P280">IF(A240&lt;&gt;"",IF(_xlfn.BITOR(B240&lt;&gt;"GR",B240&lt;&gt;""),IF(AND(H280&gt;=50,B240&gt;=55),_xlfn.RANK.EQ(H280,$H$2:$H$1000,0),_xlfn.IFS(#REF!="FD",999,#REF!="FF",1000)),IF(AND(H280&gt;=50,D280&gt;=55),_xlfn.RANK.EQ(H280,$H$2:$H$326,0),_xlfn.IFS(#REF!="FD",999,#REF!="FF",1000))),"")</f>
        <v/>
      </c>
    </row>
    <row r="281" spans="1:16" x14ac:dyDescent="0.35">
      <c r="A281" s="3"/>
      <c r="B281" s="3"/>
      <c r="C281" s="16" t="e">
        <f>IF(_xlfn.BITOR(#REF!="GR",#REF!=""),0,#REF!)</f>
        <v>#REF!</v>
      </c>
      <c r="D281" s="16" t="e">
        <f>IF(_xlfn.BITOR(#REF!="",#REF!="GR"),0,#REF!)</f>
        <v>#REF!</v>
      </c>
      <c r="E281" s="9" t="e">
        <f t="shared" si="16"/>
        <v>#REF!</v>
      </c>
      <c r="F281" s="9" t="e">
        <f>IF(AND(B241&lt;&gt;"",B241&lt;&gt;"GR"),(C281*0.4)+(B241*0.6),E281)</f>
        <v>#REF!</v>
      </c>
      <c r="G281" s="9" t="e">
        <f t="shared" si="17"/>
        <v>#REF!</v>
      </c>
      <c r="H281" s="9" t="e">
        <f t="shared" si="18"/>
        <v>#REF!</v>
      </c>
      <c r="I281" s="9" t="e">
        <f t="shared" si="19"/>
        <v>#REF!</v>
      </c>
      <c r="J281" s="9" t="e">
        <f>IF(I281&lt;&gt;"",IF(_xlfn.RANK.EQ(I281,$I$2:$I$326,0)&lt;=ROUND(COUNTIFS($E$2:$E$326,"&gt;=50",$D$2:$D$326,"&gt;=55")/100*#REF!,0),"",E281),"")</f>
        <v>#REF!</v>
      </c>
      <c r="K281" s="9" t="e">
        <f>IF(J281&lt;&gt;"",IF(_xlfn.RANK.EQ(J281,$J$2:$J$326,0)&lt;=ROUND(COUNTIFS($E$2:$E$326,"&gt;=50",$D$2:$D$326,"&gt;=55")/100*#REF!,0),"",E281),"")</f>
        <v>#REF!</v>
      </c>
      <c r="L281" s="9" t="e">
        <f>IF(K281&lt;&gt;"",IF(_xlfn.RANK.EQ(K281,$K$2:$K$326,0)&lt;=ROUND(COUNTIFS($E$2:$E$326,"&gt;=50",$D$2:$D$326,"&gt;=55")/100*#REF!,0),"",E281),"")</f>
        <v>#REF!</v>
      </c>
      <c r="M281" s="9" t="e">
        <f>IF(L281&lt;&gt;"",IF(_xlfn.RANK.EQ(L281,$L$2:$L$326,0)&lt;=ROUND(COUNTIFS($E$2:$E$326,"&gt;=50",$D$2:$D$326,"&gt;=55")/100*#REF!,0),"",E281),"")</f>
        <v>#REF!</v>
      </c>
      <c r="N281" s="9" t="e">
        <f>IF(M281&lt;&gt;"",IF(_xlfn.RANK.EQ(M281,$M$2:$M$326,0)&lt;=ROUND(COUNTIFS($E$2:$E$326,"&gt;=50",$D$2:$D$326,"&gt;=55")/100*#REF!,0),"",E281),"")</f>
        <v>#REF!</v>
      </c>
      <c r="O281" s="9" t="e">
        <f>IF(N281&lt;&gt;"",IF(_xlfn.RANK.EQ(N281,$N$2:$N$326,0)&lt;=ROUND(COUNTIFS($E$2:$E$326,"&gt;=50",$D$2:$D$326,"&gt;=55")/100*#REF!,0),"",E281),"")</f>
        <v>#REF!</v>
      </c>
      <c r="P281" s="9" t="str" cm="1">
        <f t="array" ref="P281">IF(A241&lt;&gt;"",IF(_xlfn.BITOR(B241&lt;&gt;"GR",B241&lt;&gt;""),IF(AND(H281&gt;=50,B241&gt;=55),_xlfn.RANK.EQ(H281,$H$2:$H$1000,0),_xlfn.IFS(#REF!="FD",999,#REF!="FF",1000)),IF(AND(H281&gt;=50,D281&gt;=55),_xlfn.RANK.EQ(H281,$H$2:$H$326,0),_xlfn.IFS(#REF!="FD",999,#REF!="FF",1000))),"")</f>
        <v/>
      </c>
    </row>
    <row r="282" spans="1:16" x14ac:dyDescent="0.35">
      <c r="A282" s="3"/>
      <c r="B282" s="3"/>
      <c r="C282" s="16" t="e">
        <f>IF(_xlfn.BITOR(#REF!="GR",#REF!=""),0,#REF!)</f>
        <v>#REF!</v>
      </c>
      <c r="D282" s="16" t="e">
        <f>IF(_xlfn.BITOR(#REF!="",#REF!="GR"),0,#REF!)</f>
        <v>#REF!</v>
      </c>
      <c r="E282" s="9" t="e">
        <f t="shared" si="16"/>
        <v>#REF!</v>
      </c>
      <c r="F282" s="9" t="e">
        <f>IF(AND(B242&lt;&gt;"",B242&lt;&gt;"GR"),(C282*0.4)+(B242*0.6),E282)</f>
        <v>#REF!</v>
      </c>
      <c r="G282" s="9" t="e">
        <f t="shared" si="17"/>
        <v>#REF!</v>
      </c>
      <c r="H282" s="9" t="e">
        <f t="shared" si="18"/>
        <v>#REF!</v>
      </c>
      <c r="I282" s="9" t="e">
        <f t="shared" si="19"/>
        <v>#REF!</v>
      </c>
      <c r="J282" s="9" t="e">
        <f>IF(I282&lt;&gt;"",IF(_xlfn.RANK.EQ(I282,$I$2:$I$326,0)&lt;=ROUND(COUNTIFS($E$2:$E$326,"&gt;=50",$D$2:$D$326,"&gt;=55")/100*#REF!,0),"",E282),"")</f>
        <v>#REF!</v>
      </c>
      <c r="K282" s="9" t="e">
        <f>IF(J282&lt;&gt;"",IF(_xlfn.RANK.EQ(J282,$J$2:$J$326,0)&lt;=ROUND(COUNTIFS($E$2:$E$326,"&gt;=50",$D$2:$D$326,"&gt;=55")/100*#REF!,0),"",E282),"")</f>
        <v>#REF!</v>
      </c>
      <c r="L282" s="9" t="e">
        <f>IF(K282&lt;&gt;"",IF(_xlfn.RANK.EQ(K282,$K$2:$K$326,0)&lt;=ROUND(COUNTIFS($E$2:$E$326,"&gt;=50",$D$2:$D$326,"&gt;=55")/100*#REF!,0),"",E282),"")</f>
        <v>#REF!</v>
      </c>
      <c r="M282" s="9" t="e">
        <f>IF(L282&lt;&gt;"",IF(_xlfn.RANK.EQ(L282,$L$2:$L$326,0)&lt;=ROUND(COUNTIFS($E$2:$E$326,"&gt;=50",$D$2:$D$326,"&gt;=55")/100*#REF!,0),"",E282),"")</f>
        <v>#REF!</v>
      </c>
      <c r="N282" s="9" t="e">
        <f>IF(M282&lt;&gt;"",IF(_xlfn.RANK.EQ(M282,$M$2:$M$326,0)&lt;=ROUND(COUNTIFS($E$2:$E$326,"&gt;=50",$D$2:$D$326,"&gt;=55")/100*#REF!,0),"",E282),"")</f>
        <v>#REF!</v>
      </c>
      <c r="O282" s="9" t="e">
        <f>IF(N282&lt;&gt;"",IF(_xlfn.RANK.EQ(N282,$N$2:$N$326,0)&lt;=ROUND(COUNTIFS($E$2:$E$326,"&gt;=50",$D$2:$D$326,"&gt;=55")/100*#REF!,0),"",E282),"")</f>
        <v>#REF!</v>
      </c>
      <c r="P282" s="9" t="str" cm="1">
        <f t="array" ref="P282">IF(A242&lt;&gt;"",IF(_xlfn.BITOR(B242&lt;&gt;"GR",B242&lt;&gt;""),IF(AND(H282&gt;=50,B242&gt;=55),_xlfn.RANK.EQ(H282,$H$2:$H$1000,0),_xlfn.IFS(#REF!="FD",999,#REF!="FF",1000)),IF(AND(H282&gt;=50,D282&gt;=55),_xlfn.RANK.EQ(H282,$H$2:$H$326,0),_xlfn.IFS(#REF!="FD",999,#REF!="FF",1000))),"")</f>
        <v/>
      </c>
    </row>
    <row r="283" spans="1:16" x14ac:dyDescent="0.35">
      <c r="A283" s="3"/>
      <c r="B283" s="3"/>
      <c r="C283" s="16" t="e">
        <f>IF(_xlfn.BITOR(#REF!="GR",#REF!=""),0,#REF!)</f>
        <v>#REF!</v>
      </c>
      <c r="D283" s="16" t="e">
        <f>IF(_xlfn.BITOR(#REF!="",#REF!="GR"),0,#REF!)</f>
        <v>#REF!</v>
      </c>
      <c r="E283" s="9" t="e">
        <f t="shared" si="16"/>
        <v>#REF!</v>
      </c>
      <c r="F283" s="9" t="e">
        <f>IF(AND(B243&lt;&gt;"",B243&lt;&gt;"GR"),(C283*0.4)+(B243*0.6),E283)</f>
        <v>#REF!</v>
      </c>
      <c r="G283" s="9" t="e">
        <f t="shared" si="17"/>
        <v>#REF!</v>
      </c>
      <c r="H283" s="9" t="e">
        <f t="shared" si="18"/>
        <v>#REF!</v>
      </c>
      <c r="I283" s="9" t="e">
        <f t="shared" si="19"/>
        <v>#REF!</v>
      </c>
      <c r="J283" s="9" t="e">
        <f>IF(I283&lt;&gt;"",IF(_xlfn.RANK.EQ(I283,$I$2:$I$326,0)&lt;=ROUND(COUNTIFS($E$2:$E$326,"&gt;=50",$D$2:$D$326,"&gt;=55")/100*#REF!,0),"",E283),"")</f>
        <v>#REF!</v>
      </c>
      <c r="K283" s="9" t="e">
        <f>IF(J283&lt;&gt;"",IF(_xlfn.RANK.EQ(J283,$J$2:$J$326,0)&lt;=ROUND(COUNTIFS($E$2:$E$326,"&gt;=50",$D$2:$D$326,"&gt;=55")/100*#REF!,0),"",E283),"")</f>
        <v>#REF!</v>
      </c>
      <c r="L283" s="9" t="e">
        <f>IF(K283&lt;&gt;"",IF(_xlfn.RANK.EQ(K283,$K$2:$K$326,0)&lt;=ROUND(COUNTIFS($E$2:$E$326,"&gt;=50",$D$2:$D$326,"&gt;=55")/100*#REF!,0),"",E283),"")</f>
        <v>#REF!</v>
      </c>
      <c r="M283" s="9" t="e">
        <f>IF(L283&lt;&gt;"",IF(_xlfn.RANK.EQ(L283,$L$2:$L$326,0)&lt;=ROUND(COUNTIFS($E$2:$E$326,"&gt;=50",$D$2:$D$326,"&gt;=55")/100*#REF!,0),"",E283),"")</f>
        <v>#REF!</v>
      </c>
      <c r="N283" s="9" t="e">
        <f>IF(M283&lt;&gt;"",IF(_xlfn.RANK.EQ(M283,$M$2:$M$326,0)&lt;=ROUND(COUNTIFS($E$2:$E$326,"&gt;=50",$D$2:$D$326,"&gt;=55")/100*#REF!,0),"",E283),"")</f>
        <v>#REF!</v>
      </c>
      <c r="O283" s="9" t="e">
        <f>IF(N283&lt;&gt;"",IF(_xlfn.RANK.EQ(N283,$N$2:$N$326,0)&lt;=ROUND(COUNTIFS($E$2:$E$326,"&gt;=50",$D$2:$D$326,"&gt;=55")/100*#REF!,0),"",E283),"")</f>
        <v>#REF!</v>
      </c>
      <c r="P283" s="9" t="str" cm="1">
        <f t="array" ref="P283">IF(A243&lt;&gt;"",IF(_xlfn.BITOR(B243&lt;&gt;"GR",B243&lt;&gt;""),IF(AND(H283&gt;=50,B243&gt;=55),_xlfn.RANK.EQ(H283,$H$2:$H$1000,0),_xlfn.IFS(#REF!="FD",999,#REF!="FF",1000)),IF(AND(H283&gt;=50,D283&gt;=55),_xlfn.RANK.EQ(H283,$H$2:$H$326,0),_xlfn.IFS(#REF!="FD",999,#REF!="FF",1000))),"")</f>
        <v/>
      </c>
    </row>
    <row r="284" spans="1:16" x14ac:dyDescent="0.35">
      <c r="A284" s="3"/>
      <c r="B284" s="3"/>
      <c r="C284" s="16" t="e">
        <f>IF(_xlfn.BITOR(#REF!="GR",#REF!=""),0,#REF!)</f>
        <v>#REF!</v>
      </c>
      <c r="D284" s="16" t="e">
        <f>IF(_xlfn.BITOR(#REF!="",#REF!="GR"),0,#REF!)</f>
        <v>#REF!</v>
      </c>
      <c r="E284" s="9" t="e">
        <f t="shared" si="16"/>
        <v>#REF!</v>
      </c>
      <c r="F284" s="9" t="e">
        <f>IF(AND(B244&lt;&gt;"",B244&lt;&gt;"GR"),(C284*0.4)+(B244*0.6),E284)</f>
        <v>#REF!</v>
      </c>
      <c r="G284" s="9" t="e">
        <f t="shared" si="17"/>
        <v>#REF!</v>
      </c>
      <c r="H284" s="9" t="e">
        <f t="shared" si="18"/>
        <v>#REF!</v>
      </c>
      <c r="I284" s="9" t="e">
        <f t="shared" si="19"/>
        <v>#REF!</v>
      </c>
      <c r="J284" s="9" t="e">
        <f>IF(I284&lt;&gt;"",IF(_xlfn.RANK.EQ(I284,$I$2:$I$326,0)&lt;=ROUND(COUNTIFS($E$2:$E$326,"&gt;=50",$D$2:$D$326,"&gt;=55")/100*#REF!,0),"",E284),"")</f>
        <v>#REF!</v>
      </c>
      <c r="K284" s="9" t="e">
        <f>IF(J284&lt;&gt;"",IF(_xlfn.RANK.EQ(J284,$J$2:$J$326,0)&lt;=ROUND(COUNTIFS($E$2:$E$326,"&gt;=50",$D$2:$D$326,"&gt;=55")/100*#REF!,0),"",E284),"")</f>
        <v>#REF!</v>
      </c>
      <c r="L284" s="9" t="e">
        <f>IF(K284&lt;&gt;"",IF(_xlfn.RANK.EQ(K284,$K$2:$K$326,0)&lt;=ROUND(COUNTIFS($E$2:$E$326,"&gt;=50",$D$2:$D$326,"&gt;=55")/100*#REF!,0),"",E284),"")</f>
        <v>#REF!</v>
      </c>
      <c r="M284" s="9" t="e">
        <f>IF(L284&lt;&gt;"",IF(_xlfn.RANK.EQ(L284,$L$2:$L$326,0)&lt;=ROUND(COUNTIFS($E$2:$E$326,"&gt;=50",$D$2:$D$326,"&gt;=55")/100*#REF!,0),"",E284),"")</f>
        <v>#REF!</v>
      </c>
      <c r="N284" s="9" t="e">
        <f>IF(M284&lt;&gt;"",IF(_xlfn.RANK.EQ(M284,$M$2:$M$326,0)&lt;=ROUND(COUNTIFS($E$2:$E$326,"&gt;=50",$D$2:$D$326,"&gt;=55")/100*#REF!,0),"",E284),"")</f>
        <v>#REF!</v>
      </c>
      <c r="O284" s="9" t="e">
        <f>IF(N284&lt;&gt;"",IF(_xlfn.RANK.EQ(N284,$N$2:$N$326,0)&lt;=ROUND(COUNTIFS($E$2:$E$326,"&gt;=50",$D$2:$D$326,"&gt;=55")/100*#REF!,0),"",E284),"")</f>
        <v>#REF!</v>
      </c>
      <c r="P284" s="9" t="str" cm="1">
        <f t="array" ref="P284">IF(A244&lt;&gt;"",IF(_xlfn.BITOR(B244&lt;&gt;"GR",B244&lt;&gt;""),IF(AND(H284&gt;=50,B244&gt;=55),_xlfn.RANK.EQ(H284,$H$2:$H$1000,0),_xlfn.IFS(#REF!="FD",999,#REF!="FF",1000)),IF(AND(H284&gt;=50,D284&gt;=55),_xlfn.RANK.EQ(H284,$H$2:$H$326,0),_xlfn.IFS(#REF!="FD",999,#REF!="FF",1000))),"")</f>
        <v/>
      </c>
    </row>
    <row r="285" spans="1:16" x14ac:dyDescent="0.35">
      <c r="A285" s="3"/>
      <c r="B285" s="3"/>
      <c r="C285" s="16" t="e">
        <f>IF(_xlfn.BITOR(#REF!="GR",#REF!=""),0,#REF!)</f>
        <v>#REF!</v>
      </c>
      <c r="D285" s="16" t="e">
        <f>IF(_xlfn.BITOR(#REF!="",#REF!="GR"),0,#REF!)</f>
        <v>#REF!</v>
      </c>
      <c r="E285" s="9" t="e">
        <f t="shared" si="16"/>
        <v>#REF!</v>
      </c>
      <c r="F285" s="9" t="e">
        <f>IF(AND(B245&lt;&gt;"",B245&lt;&gt;"GR"),(C285*0.4)+(B245*0.6),E285)</f>
        <v>#REF!</v>
      </c>
      <c r="G285" s="9" t="e">
        <f t="shared" si="17"/>
        <v>#REF!</v>
      </c>
      <c r="H285" s="9" t="e">
        <f t="shared" si="18"/>
        <v>#REF!</v>
      </c>
      <c r="I285" s="9" t="e">
        <f t="shared" si="19"/>
        <v>#REF!</v>
      </c>
      <c r="J285" s="9" t="e">
        <f>IF(I285&lt;&gt;"",IF(_xlfn.RANK.EQ(I285,$I$2:$I$326,0)&lt;=ROUND(COUNTIFS($E$2:$E$326,"&gt;=50",$D$2:$D$326,"&gt;=55")/100*#REF!,0),"",E285),"")</f>
        <v>#REF!</v>
      </c>
      <c r="K285" s="9" t="e">
        <f>IF(J285&lt;&gt;"",IF(_xlfn.RANK.EQ(J285,$J$2:$J$326,0)&lt;=ROUND(COUNTIFS($E$2:$E$326,"&gt;=50",$D$2:$D$326,"&gt;=55")/100*#REF!,0),"",E285),"")</f>
        <v>#REF!</v>
      </c>
      <c r="L285" s="9" t="e">
        <f>IF(K285&lt;&gt;"",IF(_xlfn.RANK.EQ(K285,$K$2:$K$326,0)&lt;=ROUND(COUNTIFS($E$2:$E$326,"&gt;=50",$D$2:$D$326,"&gt;=55")/100*#REF!,0),"",E285),"")</f>
        <v>#REF!</v>
      </c>
      <c r="M285" s="9" t="e">
        <f>IF(L285&lt;&gt;"",IF(_xlfn.RANK.EQ(L285,$L$2:$L$326,0)&lt;=ROUND(COUNTIFS($E$2:$E$326,"&gt;=50",$D$2:$D$326,"&gt;=55")/100*#REF!,0),"",E285),"")</f>
        <v>#REF!</v>
      </c>
      <c r="N285" s="9" t="e">
        <f>IF(M285&lt;&gt;"",IF(_xlfn.RANK.EQ(M285,$M$2:$M$326,0)&lt;=ROUND(COUNTIFS($E$2:$E$326,"&gt;=50",$D$2:$D$326,"&gt;=55")/100*#REF!,0),"",E285),"")</f>
        <v>#REF!</v>
      </c>
      <c r="O285" s="9" t="e">
        <f>IF(N285&lt;&gt;"",IF(_xlfn.RANK.EQ(N285,$N$2:$N$326,0)&lt;=ROUND(COUNTIFS($E$2:$E$326,"&gt;=50",$D$2:$D$326,"&gt;=55")/100*#REF!,0),"",E285),"")</f>
        <v>#REF!</v>
      </c>
      <c r="P285" s="9" t="str" cm="1">
        <f t="array" ref="P285">IF(A245&lt;&gt;"",IF(_xlfn.BITOR(B245&lt;&gt;"GR",B245&lt;&gt;""),IF(AND(H285&gt;=50,B245&gt;=55),_xlfn.RANK.EQ(H285,$H$2:$H$1000,0),_xlfn.IFS(#REF!="FD",999,#REF!="FF",1000)),IF(AND(H285&gt;=50,D285&gt;=55),_xlfn.RANK.EQ(H285,$H$2:$H$326,0),_xlfn.IFS(#REF!="FD",999,#REF!="FF",1000))),"")</f>
        <v/>
      </c>
    </row>
    <row r="286" spans="1:16" x14ac:dyDescent="0.35">
      <c r="A286" s="3"/>
      <c r="B286" s="3"/>
      <c r="C286" s="16" t="e">
        <f>IF(_xlfn.BITOR(#REF!="GR",#REF!=""),0,#REF!)</f>
        <v>#REF!</v>
      </c>
      <c r="D286" s="16" t="e">
        <f>IF(_xlfn.BITOR(#REF!="",#REF!="GR"),0,#REF!)</f>
        <v>#REF!</v>
      </c>
      <c r="E286" s="9" t="e">
        <f t="shared" si="16"/>
        <v>#REF!</v>
      </c>
      <c r="F286" s="9" t="e">
        <f>IF(AND(B246&lt;&gt;"",B246&lt;&gt;"GR"),(C286*0.4)+(B246*0.6),E286)</f>
        <v>#REF!</v>
      </c>
      <c r="G286" s="9" t="e">
        <f t="shared" si="17"/>
        <v>#REF!</v>
      </c>
      <c r="H286" s="9" t="e">
        <f t="shared" si="18"/>
        <v>#REF!</v>
      </c>
      <c r="I286" s="9" t="e">
        <f t="shared" si="19"/>
        <v>#REF!</v>
      </c>
      <c r="J286" s="9" t="e">
        <f>IF(I286&lt;&gt;"",IF(_xlfn.RANK.EQ(I286,$I$2:$I$326,0)&lt;=ROUND(COUNTIFS($E$2:$E$326,"&gt;=50",$D$2:$D$326,"&gt;=55")/100*#REF!,0),"",E286),"")</f>
        <v>#REF!</v>
      </c>
      <c r="K286" s="9" t="e">
        <f>IF(J286&lt;&gt;"",IF(_xlfn.RANK.EQ(J286,$J$2:$J$326,0)&lt;=ROUND(COUNTIFS($E$2:$E$326,"&gt;=50",$D$2:$D$326,"&gt;=55")/100*#REF!,0),"",E286),"")</f>
        <v>#REF!</v>
      </c>
      <c r="L286" s="9" t="e">
        <f>IF(K286&lt;&gt;"",IF(_xlfn.RANK.EQ(K286,$K$2:$K$326,0)&lt;=ROUND(COUNTIFS($E$2:$E$326,"&gt;=50",$D$2:$D$326,"&gt;=55")/100*#REF!,0),"",E286),"")</f>
        <v>#REF!</v>
      </c>
      <c r="M286" s="9" t="e">
        <f>IF(L286&lt;&gt;"",IF(_xlfn.RANK.EQ(L286,$L$2:$L$326,0)&lt;=ROUND(COUNTIFS($E$2:$E$326,"&gt;=50",$D$2:$D$326,"&gt;=55")/100*#REF!,0),"",E286),"")</f>
        <v>#REF!</v>
      </c>
      <c r="N286" s="9" t="e">
        <f>IF(M286&lt;&gt;"",IF(_xlfn.RANK.EQ(M286,$M$2:$M$326,0)&lt;=ROUND(COUNTIFS($E$2:$E$326,"&gt;=50",$D$2:$D$326,"&gt;=55")/100*#REF!,0),"",E286),"")</f>
        <v>#REF!</v>
      </c>
      <c r="O286" s="9" t="e">
        <f>IF(N286&lt;&gt;"",IF(_xlfn.RANK.EQ(N286,$N$2:$N$326,0)&lt;=ROUND(COUNTIFS($E$2:$E$326,"&gt;=50",$D$2:$D$326,"&gt;=55")/100*#REF!,0),"",E286),"")</f>
        <v>#REF!</v>
      </c>
      <c r="P286" s="9" t="str" cm="1">
        <f t="array" ref="P286">IF(A246&lt;&gt;"",IF(_xlfn.BITOR(B246&lt;&gt;"GR",B246&lt;&gt;""),IF(AND(H286&gt;=50,B246&gt;=55),_xlfn.RANK.EQ(H286,$H$2:$H$1000,0),_xlfn.IFS(#REF!="FD",999,#REF!="FF",1000)),IF(AND(H286&gt;=50,D286&gt;=55),_xlfn.RANK.EQ(H286,$H$2:$H$326,0),_xlfn.IFS(#REF!="FD",999,#REF!="FF",1000))),"")</f>
        <v/>
      </c>
    </row>
    <row r="287" spans="1:16" x14ac:dyDescent="0.35">
      <c r="A287" s="3"/>
      <c r="B287" s="3"/>
      <c r="C287" s="16" t="e">
        <f>IF(_xlfn.BITOR(#REF!="GR",#REF!=""),0,#REF!)</f>
        <v>#REF!</v>
      </c>
      <c r="D287" s="16" t="e">
        <f>IF(_xlfn.BITOR(#REF!="",#REF!="GR"),0,#REF!)</f>
        <v>#REF!</v>
      </c>
      <c r="E287" s="9" t="e">
        <f t="shared" si="16"/>
        <v>#REF!</v>
      </c>
      <c r="F287" s="9" t="e">
        <f>IF(AND(B247&lt;&gt;"",B247&lt;&gt;"GR"),(C287*0.4)+(B247*0.6),E287)</f>
        <v>#REF!</v>
      </c>
      <c r="G287" s="9" t="e">
        <f t="shared" si="17"/>
        <v>#REF!</v>
      </c>
      <c r="H287" s="9" t="e">
        <f t="shared" si="18"/>
        <v>#REF!</v>
      </c>
      <c r="I287" s="9" t="e">
        <f t="shared" si="19"/>
        <v>#REF!</v>
      </c>
      <c r="J287" s="9" t="e">
        <f>IF(I287&lt;&gt;"",IF(_xlfn.RANK.EQ(I287,$I$2:$I$326,0)&lt;=ROUND(COUNTIFS($E$2:$E$326,"&gt;=50",$D$2:$D$326,"&gt;=55")/100*#REF!,0),"",E287),"")</f>
        <v>#REF!</v>
      </c>
      <c r="K287" s="9" t="e">
        <f>IF(J287&lt;&gt;"",IF(_xlfn.RANK.EQ(J287,$J$2:$J$326,0)&lt;=ROUND(COUNTIFS($E$2:$E$326,"&gt;=50",$D$2:$D$326,"&gt;=55")/100*#REF!,0),"",E287),"")</f>
        <v>#REF!</v>
      </c>
      <c r="L287" s="9" t="e">
        <f>IF(K287&lt;&gt;"",IF(_xlfn.RANK.EQ(K287,$K$2:$K$326,0)&lt;=ROUND(COUNTIFS($E$2:$E$326,"&gt;=50",$D$2:$D$326,"&gt;=55")/100*#REF!,0),"",E287),"")</f>
        <v>#REF!</v>
      </c>
      <c r="M287" s="9" t="e">
        <f>IF(L287&lt;&gt;"",IF(_xlfn.RANK.EQ(L287,$L$2:$L$326,0)&lt;=ROUND(COUNTIFS($E$2:$E$326,"&gt;=50",$D$2:$D$326,"&gt;=55")/100*#REF!,0),"",E287),"")</f>
        <v>#REF!</v>
      </c>
      <c r="N287" s="9" t="e">
        <f>IF(M287&lt;&gt;"",IF(_xlfn.RANK.EQ(M287,$M$2:$M$326,0)&lt;=ROUND(COUNTIFS($E$2:$E$326,"&gt;=50",$D$2:$D$326,"&gt;=55")/100*#REF!,0),"",E287),"")</f>
        <v>#REF!</v>
      </c>
      <c r="O287" s="9" t="e">
        <f>IF(N287&lt;&gt;"",IF(_xlfn.RANK.EQ(N287,$N$2:$N$326,0)&lt;=ROUND(COUNTIFS($E$2:$E$326,"&gt;=50",$D$2:$D$326,"&gt;=55")/100*#REF!,0),"",E287),"")</f>
        <v>#REF!</v>
      </c>
      <c r="P287" s="9" t="str" cm="1">
        <f t="array" ref="P287">IF(A247&lt;&gt;"",IF(_xlfn.BITOR(B247&lt;&gt;"GR",B247&lt;&gt;""),IF(AND(H287&gt;=50,B247&gt;=55),_xlfn.RANK.EQ(H287,$H$2:$H$1000,0),_xlfn.IFS(#REF!="FD",999,#REF!="FF",1000)),IF(AND(H287&gt;=50,D287&gt;=55),_xlfn.RANK.EQ(H287,$H$2:$H$326,0),_xlfn.IFS(#REF!="FD",999,#REF!="FF",1000))),"")</f>
        <v/>
      </c>
    </row>
    <row r="288" spans="1:16" x14ac:dyDescent="0.35">
      <c r="A288" s="3"/>
      <c r="B288" s="3"/>
      <c r="C288" s="16" t="e">
        <f>IF(_xlfn.BITOR(#REF!="GR",#REF!=""),0,#REF!)</f>
        <v>#REF!</v>
      </c>
      <c r="D288" s="16" t="e">
        <f>IF(_xlfn.BITOR(#REF!="",#REF!="GR"),0,#REF!)</f>
        <v>#REF!</v>
      </c>
      <c r="E288" s="9" t="e">
        <f t="shared" si="16"/>
        <v>#REF!</v>
      </c>
      <c r="F288" s="9" t="e">
        <f>IF(AND(B248&lt;&gt;"",B248&lt;&gt;"GR"),(C288*0.4)+(B248*0.6),E288)</f>
        <v>#REF!</v>
      </c>
      <c r="G288" s="9" t="e">
        <f t="shared" si="17"/>
        <v>#REF!</v>
      </c>
      <c r="H288" s="9" t="e">
        <f t="shared" si="18"/>
        <v>#REF!</v>
      </c>
      <c r="I288" s="9" t="e">
        <f t="shared" si="19"/>
        <v>#REF!</v>
      </c>
      <c r="J288" s="9" t="e">
        <f>IF(I288&lt;&gt;"",IF(_xlfn.RANK.EQ(I288,$I$2:$I$326,0)&lt;=ROUND(COUNTIFS($E$2:$E$326,"&gt;=50",$D$2:$D$326,"&gt;=55")/100*#REF!,0),"",E288),"")</f>
        <v>#REF!</v>
      </c>
      <c r="K288" s="9" t="e">
        <f>IF(J288&lt;&gt;"",IF(_xlfn.RANK.EQ(J288,$J$2:$J$326,0)&lt;=ROUND(COUNTIFS($E$2:$E$326,"&gt;=50",$D$2:$D$326,"&gt;=55")/100*#REF!,0),"",E288),"")</f>
        <v>#REF!</v>
      </c>
      <c r="L288" s="9" t="e">
        <f>IF(K288&lt;&gt;"",IF(_xlfn.RANK.EQ(K288,$K$2:$K$326,0)&lt;=ROUND(COUNTIFS($E$2:$E$326,"&gt;=50",$D$2:$D$326,"&gt;=55")/100*#REF!,0),"",E288),"")</f>
        <v>#REF!</v>
      </c>
      <c r="M288" s="9" t="e">
        <f>IF(L288&lt;&gt;"",IF(_xlfn.RANK.EQ(L288,$L$2:$L$326,0)&lt;=ROUND(COUNTIFS($E$2:$E$326,"&gt;=50",$D$2:$D$326,"&gt;=55")/100*#REF!,0),"",E288),"")</f>
        <v>#REF!</v>
      </c>
      <c r="N288" s="9" t="e">
        <f>IF(M288&lt;&gt;"",IF(_xlfn.RANK.EQ(M288,$M$2:$M$326,0)&lt;=ROUND(COUNTIFS($E$2:$E$326,"&gt;=50",$D$2:$D$326,"&gt;=55")/100*#REF!,0),"",E288),"")</f>
        <v>#REF!</v>
      </c>
      <c r="O288" s="9" t="e">
        <f>IF(N288&lt;&gt;"",IF(_xlfn.RANK.EQ(N288,$N$2:$N$326,0)&lt;=ROUND(COUNTIFS($E$2:$E$326,"&gt;=50",$D$2:$D$326,"&gt;=55")/100*#REF!,0),"",E288),"")</f>
        <v>#REF!</v>
      </c>
      <c r="P288" s="9" t="str" cm="1">
        <f t="array" ref="P288">IF(A248&lt;&gt;"",IF(_xlfn.BITOR(B248&lt;&gt;"GR",B248&lt;&gt;""),IF(AND(H288&gt;=50,B248&gt;=55),_xlfn.RANK.EQ(H288,$H$2:$H$1000,0),_xlfn.IFS(#REF!="FD",999,#REF!="FF",1000)),IF(AND(H288&gt;=50,D288&gt;=55),_xlfn.RANK.EQ(H288,$H$2:$H$326,0),_xlfn.IFS(#REF!="FD",999,#REF!="FF",1000))),"")</f>
        <v/>
      </c>
    </row>
    <row r="289" spans="1:16" x14ac:dyDescent="0.35">
      <c r="A289" s="3"/>
      <c r="B289" s="3"/>
      <c r="C289" s="16" t="e">
        <f>IF(_xlfn.BITOR(#REF!="GR",#REF!=""),0,#REF!)</f>
        <v>#REF!</v>
      </c>
      <c r="D289" s="16" t="e">
        <f>IF(_xlfn.BITOR(#REF!="",#REF!="GR"),0,#REF!)</f>
        <v>#REF!</v>
      </c>
      <c r="E289" s="9" t="e">
        <f t="shared" si="16"/>
        <v>#REF!</v>
      </c>
      <c r="F289" s="9" t="e">
        <f>IF(AND(B249&lt;&gt;"",B249&lt;&gt;"GR"),(C289*0.4)+(B249*0.6),E289)</f>
        <v>#REF!</v>
      </c>
      <c r="G289" s="9" t="e">
        <f t="shared" si="17"/>
        <v>#REF!</v>
      </c>
      <c r="H289" s="9" t="e">
        <f t="shared" si="18"/>
        <v>#REF!</v>
      </c>
      <c r="I289" s="9" t="e">
        <f t="shared" si="19"/>
        <v>#REF!</v>
      </c>
      <c r="J289" s="9" t="e">
        <f>IF(I289&lt;&gt;"",IF(_xlfn.RANK.EQ(I289,$I$2:$I$326,0)&lt;=ROUND(COUNTIFS($E$2:$E$326,"&gt;=50",$D$2:$D$326,"&gt;=55")/100*#REF!,0),"",E289),"")</f>
        <v>#REF!</v>
      </c>
      <c r="K289" s="9" t="e">
        <f>IF(J289&lt;&gt;"",IF(_xlfn.RANK.EQ(J289,$J$2:$J$326,0)&lt;=ROUND(COUNTIFS($E$2:$E$326,"&gt;=50",$D$2:$D$326,"&gt;=55")/100*#REF!,0),"",E289),"")</f>
        <v>#REF!</v>
      </c>
      <c r="L289" s="9" t="e">
        <f>IF(K289&lt;&gt;"",IF(_xlfn.RANK.EQ(K289,$K$2:$K$326,0)&lt;=ROUND(COUNTIFS($E$2:$E$326,"&gt;=50",$D$2:$D$326,"&gt;=55")/100*#REF!,0),"",E289),"")</f>
        <v>#REF!</v>
      </c>
      <c r="M289" s="9" t="e">
        <f>IF(L289&lt;&gt;"",IF(_xlfn.RANK.EQ(L289,$L$2:$L$326,0)&lt;=ROUND(COUNTIFS($E$2:$E$326,"&gt;=50",$D$2:$D$326,"&gt;=55")/100*#REF!,0),"",E289),"")</f>
        <v>#REF!</v>
      </c>
      <c r="N289" s="9" t="e">
        <f>IF(M289&lt;&gt;"",IF(_xlfn.RANK.EQ(M289,$M$2:$M$326,0)&lt;=ROUND(COUNTIFS($E$2:$E$326,"&gt;=50",$D$2:$D$326,"&gt;=55")/100*#REF!,0),"",E289),"")</f>
        <v>#REF!</v>
      </c>
      <c r="O289" s="9" t="e">
        <f>IF(N289&lt;&gt;"",IF(_xlfn.RANK.EQ(N289,$N$2:$N$326,0)&lt;=ROUND(COUNTIFS($E$2:$E$326,"&gt;=50",$D$2:$D$326,"&gt;=55")/100*#REF!,0),"",E289),"")</f>
        <v>#REF!</v>
      </c>
      <c r="P289" s="9" t="str" cm="1">
        <f t="array" ref="P289">IF(A249&lt;&gt;"",IF(_xlfn.BITOR(B249&lt;&gt;"GR",B249&lt;&gt;""),IF(AND(H289&gt;=50,B249&gt;=55),_xlfn.RANK.EQ(H289,$H$2:$H$1000,0),_xlfn.IFS(#REF!="FD",999,#REF!="FF",1000)),IF(AND(H289&gt;=50,D289&gt;=55),_xlfn.RANK.EQ(H289,$H$2:$H$326,0),_xlfn.IFS(#REF!="FD",999,#REF!="FF",1000))),"")</f>
        <v/>
      </c>
    </row>
    <row r="290" spans="1:16" x14ac:dyDescent="0.35">
      <c r="A290" s="3"/>
      <c r="B290" s="3"/>
      <c r="C290" s="16" t="e">
        <f>IF(_xlfn.BITOR(#REF!="GR",#REF!=""),0,#REF!)</f>
        <v>#REF!</v>
      </c>
      <c r="D290" s="16" t="e">
        <f>IF(_xlfn.BITOR(#REF!="",#REF!="GR"),0,#REF!)</f>
        <v>#REF!</v>
      </c>
      <c r="E290" s="9" t="e">
        <f t="shared" si="16"/>
        <v>#REF!</v>
      </c>
      <c r="F290" s="9" t="e">
        <f>IF(AND(B250&lt;&gt;"",B250&lt;&gt;"GR"),(C290*0.4)+(B250*0.6),E290)</f>
        <v>#REF!</v>
      </c>
      <c r="G290" s="9" t="e">
        <f t="shared" si="17"/>
        <v>#REF!</v>
      </c>
      <c r="H290" s="9" t="e">
        <f t="shared" si="18"/>
        <v>#REF!</v>
      </c>
      <c r="I290" s="9" t="e">
        <f t="shared" si="19"/>
        <v>#REF!</v>
      </c>
      <c r="J290" s="9" t="e">
        <f>IF(I290&lt;&gt;"",IF(_xlfn.RANK.EQ(I290,$I$2:$I$326,0)&lt;=ROUND(COUNTIFS($E$2:$E$326,"&gt;=50",$D$2:$D$326,"&gt;=55")/100*#REF!,0),"",E290),"")</f>
        <v>#REF!</v>
      </c>
      <c r="K290" s="9" t="e">
        <f>IF(J290&lt;&gt;"",IF(_xlfn.RANK.EQ(J290,$J$2:$J$326,0)&lt;=ROUND(COUNTIFS($E$2:$E$326,"&gt;=50",$D$2:$D$326,"&gt;=55")/100*#REF!,0),"",E290),"")</f>
        <v>#REF!</v>
      </c>
      <c r="L290" s="9" t="e">
        <f>IF(K290&lt;&gt;"",IF(_xlfn.RANK.EQ(K290,$K$2:$K$326,0)&lt;=ROUND(COUNTIFS($E$2:$E$326,"&gt;=50",$D$2:$D$326,"&gt;=55")/100*#REF!,0),"",E290),"")</f>
        <v>#REF!</v>
      </c>
      <c r="M290" s="9" t="e">
        <f>IF(L290&lt;&gt;"",IF(_xlfn.RANK.EQ(L290,$L$2:$L$326,0)&lt;=ROUND(COUNTIFS($E$2:$E$326,"&gt;=50",$D$2:$D$326,"&gt;=55")/100*#REF!,0),"",E290),"")</f>
        <v>#REF!</v>
      </c>
      <c r="N290" s="9" t="e">
        <f>IF(M290&lt;&gt;"",IF(_xlfn.RANK.EQ(M290,$M$2:$M$326,0)&lt;=ROUND(COUNTIFS($E$2:$E$326,"&gt;=50",$D$2:$D$326,"&gt;=55")/100*#REF!,0),"",E290),"")</f>
        <v>#REF!</v>
      </c>
      <c r="O290" s="9" t="e">
        <f>IF(N290&lt;&gt;"",IF(_xlfn.RANK.EQ(N290,$N$2:$N$326,0)&lt;=ROUND(COUNTIFS($E$2:$E$326,"&gt;=50",$D$2:$D$326,"&gt;=55")/100*#REF!,0),"",E290),"")</f>
        <v>#REF!</v>
      </c>
      <c r="P290" s="9" t="str" cm="1">
        <f t="array" ref="P290">IF(A250&lt;&gt;"",IF(_xlfn.BITOR(B250&lt;&gt;"GR",B250&lt;&gt;""),IF(AND(H290&gt;=50,B250&gt;=55),_xlfn.RANK.EQ(H290,$H$2:$H$1000,0),_xlfn.IFS(#REF!="FD",999,#REF!="FF",1000)),IF(AND(H290&gt;=50,D290&gt;=55),_xlfn.RANK.EQ(H290,$H$2:$H$326,0),_xlfn.IFS(#REF!="FD",999,#REF!="FF",1000))),"")</f>
        <v/>
      </c>
    </row>
    <row r="291" spans="1:16" x14ac:dyDescent="0.35">
      <c r="A291" s="3"/>
      <c r="B291" s="3"/>
      <c r="C291" s="16" t="e">
        <f>IF(_xlfn.BITOR(#REF!="GR",#REF!=""),0,#REF!)</f>
        <v>#REF!</v>
      </c>
      <c r="D291" s="16" t="e">
        <f>IF(_xlfn.BITOR(#REF!="",#REF!="GR"),0,#REF!)</f>
        <v>#REF!</v>
      </c>
      <c r="E291" s="9" t="e">
        <f t="shared" si="16"/>
        <v>#REF!</v>
      </c>
      <c r="F291" s="9" t="e">
        <f>IF(AND(B251&lt;&gt;"",B251&lt;&gt;"GR"),(C291*0.4)+(B251*0.6),E291)</f>
        <v>#REF!</v>
      </c>
      <c r="G291" s="9" t="e">
        <f t="shared" si="17"/>
        <v>#REF!</v>
      </c>
      <c r="H291" s="9" t="e">
        <f t="shared" si="18"/>
        <v>#REF!</v>
      </c>
      <c r="I291" s="9" t="e">
        <f t="shared" si="19"/>
        <v>#REF!</v>
      </c>
      <c r="J291" s="9" t="e">
        <f>IF(I291&lt;&gt;"",IF(_xlfn.RANK.EQ(I291,$I$2:$I$326,0)&lt;=ROUND(COUNTIFS($E$2:$E$326,"&gt;=50",$D$2:$D$326,"&gt;=55")/100*#REF!,0),"",E291),"")</f>
        <v>#REF!</v>
      </c>
      <c r="K291" s="9" t="e">
        <f>IF(J291&lt;&gt;"",IF(_xlfn.RANK.EQ(J291,$J$2:$J$326,0)&lt;=ROUND(COUNTIFS($E$2:$E$326,"&gt;=50",$D$2:$D$326,"&gt;=55")/100*#REF!,0),"",E291),"")</f>
        <v>#REF!</v>
      </c>
      <c r="L291" s="9" t="e">
        <f>IF(K291&lt;&gt;"",IF(_xlfn.RANK.EQ(K291,$K$2:$K$326,0)&lt;=ROUND(COUNTIFS($E$2:$E$326,"&gt;=50",$D$2:$D$326,"&gt;=55")/100*#REF!,0),"",E291),"")</f>
        <v>#REF!</v>
      </c>
      <c r="M291" s="9" t="e">
        <f>IF(L291&lt;&gt;"",IF(_xlfn.RANK.EQ(L291,$L$2:$L$326,0)&lt;=ROUND(COUNTIFS($E$2:$E$326,"&gt;=50",$D$2:$D$326,"&gt;=55")/100*#REF!,0),"",E291),"")</f>
        <v>#REF!</v>
      </c>
      <c r="N291" s="9" t="e">
        <f>IF(M291&lt;&gt;"",IF(_xlfn.RANK.EQ(M291,$M$2:$M$326,0)&lt;=ROUND(COUNTIFS($E$2:$E$326,"&gt;=50",$D$2:$D$326,"&gt;=55")/100*#REF!,0),"",E291),"")</f>
        <v>#REF!</v>
      </c>
      <c r="O291" s="9" t="e">
        <f>IF(N291&lt;&gt;"",IF(_xlfn.RANK.EQ(N291,$N$2:$N$326,0)&lt;=ROUND(COUNTIFS($E$2:$E$326,"&gt;=50",$D$2:$D$326,"&gt;=55")/100*#REF!,0),"",E291),"")</f>
        <v>#REF!</v>
      </c>
      <c r="P291" s="9" t="str" cm="1">
        <f t="array" ref="P291">IF(A251&lt;&gt;"",IF(_xlfn.BITOR(B251&lt;&gt;"GR",B251&lt;&gt;""),IF(AND(H291&gt;=50,B251&gt;=55),_xlfn.RANK.EQ(H291,$H$2:$H$1000,0),_xlfn.IFS(#REF!="FD",999,#REF!="FF",1000)),IF(AND(H291&gt;=50,D291&gt;=55),_xlfn.RANK.EQ(H291,$H$2:$H$326,0),_xlfn.IFS(#REF!="FD",999,#REF!="FF",1000))),"")</f>
        <v/>
      </c>
    </row>
    <row r="292" spans="1:16" x14ac:dyDescent="0.35">
      <c r="A292" s="3"/>
      <c r="B292" s="3"/>
      <c r="C292" s="16" t="e">
        <f>IF(_xlfn.BITOR(#REF!="GR",#REF!=""),0,#REF!)</f>
        <v>#REF!</v>
      </c>
      <c r="D292" s="16" t="e">
        <f>IF(_xlfn.BITOR(#REF!="",#REF!="GR"),0,#REF!)</f>
        <v>#REF!</v>
      </c>
      <c r="E292" s="9" t="e">
        <f t="shared" si="16"/>
        <v>#REF!</v>
      </c>
      <c r="F292" s="9" t="e">
        <f>IF(AND(B252&lt;&gt;"",B252&lt;&gt;"GR"),(C292*0.4)+(B252*0.6),E292)</f>
        <v>#REF!</v>
      </c>
      <c r="G292" s="9" t="e">
        <f t="shared" si="17"/>
        <v>#REF!</v>
      </c>
      <c r="H292" s="9" t="e">
        <f t="shared" si="18"/>
        <v>#REF!</v>
      </c>
      <c r="I292" s="9" t="e">
        <f t="shared" si="19"/>
        <v>#REF!</v>
      </c>
      <c r="J292" s="9" t="e">
        <f>IF(I292&lt;&gt;"",IF(_xlfn.RANK.EQ(I292,$I$2:$I$326,0)&lt;=ROUND(COUNTIFS($E$2:$E$326,"&gt;=50",$D$2:$D$326,"&gt;=55")/100*#REF!,0),"",E292),"")</f>
        <v>#REF!</v>
      </c>
      <c r="K292" s="9" t="e">
        <f>IF(J292&lt;&gt;"",IF(_xlfn.RANK.EQ(J292,$J$2:$J$326,0)&lt;=ROUND(COUNTIFS($E$2:$E$326,"&gt;=50",$D$2:$D$326,"&gt;=55")/100*#REF!,0),"",E292),"")</f>
        <v>#REF!</v>
      </c>
      <c r="L292" s="9" t="e">
        <f>IF(K292&lt;&gt;"",IF(_xlfn.RANK.EQ(K292,$K$2:$K$326,0)&lt;=ROUND(COUNTIFS($E$2:$E$326,"&gt;=50",$D$2:$D$326,"&gt;=55")/100*#REF!,0),"",E292),"")</f>
        <v>#REF!</v>
      </c>
      <c r="M292" s="9" t="e">
        <f>IF(L292&lt;&gt;"",IF(_xlfn.RANK.EQ(L292,$L$2:$L$326,0)&lt;=ROUND(COUNTIFS($E$2:$E$326,"&gt;=50",$D$2:$D$326,"&gt;=55")/100*#REF!,0),"",E292),"")</f>
        <v>#REF!</v>
      </c>
      <c r="N292" s="9" t="e">
        <f>IF(M292&lt;&gt;"",IF(_xlfn.RANK.EQ(M292,$M$2:$M$326,0)&lt;=ROUND(COUNTIFS($E$2:$E$326,"&gt;=50",$D$2:$D$326,"&gt;=55")/100*#REF!,0),"",E292),"")</f>
        <v>#REF!</v>
      </c>
      <c r="O292" s="9" t="e">
        <f>IF(N292&lt;&gt;"",IF(_xlfn.RANK.EQ(N292,$N$2:$N$326,0)&lt;=ROUND(COUNTIFS($E$2:$E$326,"&gt;=50",$D$2:$D$326,"&gt;=55")/100*#REF!,0),"",E292),"")</f>
        <v>#REF!</v>
      </c>
      <c r="P292" s="9" t="str" cm="1">
        <f t="array" ref="P292">IF(A252&lt;&gt;"",IF(_xlfn.BITOR(B252&lt;&gt;"GR",B252&lt;&gt;""),IF(AND(H292&gt;=50,B252&gt;=55),_xlfn.RANK.EQ(H292,$H$2:$H$1000,0),_xlfn.IFS(#REF!="FD",999,#REF!="FF",1000)),IF(AND(H292&gt;=50,D292&gt;=55),_xlfn.RANK.EQ(H292,$H$2:$H$326,0),_xlfn.IFS(#REF!="FD",999,#REF!="FF",1000))),"")</f>
        <v/>
      </c>
    </row>
    <row r="293" spans="1:16" x14ac:dyDescent="0.35">
      <c r="A293" s="3"/>
      <c r="B293" s="3"/>
      <c r="C293" s="16" t="e">
        <f>IF(_xlfn.BITOR(#REF!="GR",#REF!=""),0,#REF!)</f>
        <v>#REF!</v>
      </c>
      <c r="D293" s="16" t="e">
        <f>IF(_xlfn.BITOR(#REF!="",#REF!="GR"),0,#REF!)</f>
        <v>#REF!</v>
      </c>
      <c r="E293" s="9" t="e">
        <f t="shared" si="16"/>
        <v>#REF!</v>
      </c>
      <c r="F293" s="9" t="e">
        <f>IF(AND(B253&lt;&gt;"",B253&lt;&gt;"GR"),(C293*0.4)+(B253*0.6),E293)</f>
        <v>#REF!</v>
      </c>
      <c r="G293" s="9" t="e">
        <f t="shared" si="17"/>
        <v>#REF!</v>
      </c>
      <c r="H293" s="9" t="e">
        <f t="shared" si="18"/>
        <v>#REF!</v>
      </c>
      <c r="I293" s="9" t="e">
        <f t="shared" si="19"/>
        <v>#REF!</v>
      </c>
      <c r="J293" s="9" t="e">
        <f>IF(I293&lt;&gt;"",IF(_xlfn.RANK.EQ(I293,$I$2:$I$326,0)&lt;=ROUND(COUNTIFS($E$2:$E$326,"&gt;=50",$D$2:$D$326,"&gt;=55")/100*#REF!,0),"",E293),"")</f>
        <v>#REF!</v>
      </c>
      <c r="K293" s="9" t="e">
        <f>IF(J293&lt;&gt;"",IF(_xlfn.RANK.EQ(J293,$J$2:$J$326,0)&lt;=ROUND(COUNTIFS($E$2:$E$326,"&gt;=50",$D$2:$D$326,"&gt;=55")/100*#REF!,0),"",E293),"")</f>
        <v>#REF!</v>
      </c>
      <c r="L293" s="9" t="e">
        <f>IF(K293&lt;&gt;"",IF(_xlfn.RANK.EQ(K293,$K$2:$K$326,0)&lt;=ROUND(COUNTIFS($E$2:$E$326,"&gt;=50",$D$2:$D$326,"&gt;=55")/100*#REF!,0),"",E293),"")</f>
        <v>#REF!</v>
      </c>
      <c r="M293" s="9" t="e">
        <f>IF(L293&lt;&gt;"",IF(_xlfn.RANK.EQ(L293,$L$2:$L$326,0)&lt;=ROUND(COUNTIFS($E$2:$E$326,"&gt;=50",$D$2:$D$326,"&gt;=55")/100*#REF!,0),"",E293),"")</f>
        <v>#REF!</v>
      </c>
      <c r="N293" s="9" t="e">
        <f>IF(M293&lt;&gt;"",IF(_xlfn.RANK.EQ(M293,$M$2:$M$326,0)&lt;=ROUND(COUNTIFS($E$2:$E$326,"&gt;=50",$D$2:$D$326,"&gt;=55")/100*#REF!,0),"",E293),"")</f>
        <v>#REF!</v>
      </c>
      <c r="O293" s="9" t="e">
        <f>IF(N293&lt;&gt;"",IF(_xlfn.RANK.EQ(N293,$N$2:$N$326,0)&lt;=ROUND(COUNTIFS($E$2:$E$326,"&gt;=50",$D$2:$D$326,"&gt;=55")/100*#REF!,0),"",E293),"")</f>
        <v>#REF!</v>
      </c>
      <c r="P293" s="9" t="str" cm="1">
        <f t="array" ref="P293">IF(A253&lt;&gt;"",IF(_xlfn.BITOR(B253&lt;&gt;"GR",B253&lt;&gt;""),IF(AND(H293&gt;=50,B253&gt;=55),_xlfn.RANK.EQ(H293,$H$2:$H$1000,0),_xlfn.IFS(#REF!="FD",999,#REF!="FF",1000)),IF(AND(H293&gt;=50,D293&gt;=55),_xlfn.RANK.EQ(H293,$H$2:$H$326,0),_xlfn.IFS(#REF!="FD",999,#REF!="FF",1000))),"")</f>
        <v/>
      </c>
    </row>
    <row r="294" spans="1:16" x14ac:dyDescent="0.35">
      <c r="A294" s="3"/>
      <c r="B294" s="3"/>
      <c r="C294" s="16" t="e">
        <f>IF(_xlfn.BITOR(#REF!="GR",#REF!=""),0,#REF!)</f>
        <v>#REF!</v>
      </c>
      <c r="D294" s="16" t="e">
        <f>IF(_xlfn.BITOR(#REF!="",#REF!="GR"),0,#REF!)</f>
        <v>#REF!</v>
      </c>
      <c r="E294" s="9" t="e">
        <f t="shared" si="16"/>
        <v>#REF!</v>
      </c>
      <c r="F294" s="9" t="e">
        <f>IF(AND(B254&lt;&gt;"",B254&lt;&gt;"GR"),(C294*0.4)+(B254*0.6),E294)</f>
        <v>#REF!</v>
      </c>
      <c r="G294" s="9" t="e">
        <f t="shared" si="17"/>
        <v>#REF!</v>
      </c>
      <c r="H294" s="9" t="e">
        <f t="shared" si="18"/>
        <v>#REF!</v>
      </c>
      <c r="I294" s="9" t="e">
        <f t="shared" si="19"/>
        <v>#REF!</v>
      </c>
      <c r="J294" s="9" t="e">
        <f>IF(I294&lt;&gt;"",IF(_xlfn.RANK.EQ(I294,$I$2:$I$326,0)&lt;=ROUND(COUNTIFS($E$2:$E$326,"&gt;=50",$D$2:$D$326,"&gt;=55")/100*#REF!,0),"",E294),"")</f>
        <v>#REF!</v>
      </c>
      <c r="K294" s="9" t="e">
        <f>IF(J294&lt;&gt;"",IF(_xlfn.RANK.EQ(J294,$J$2:$J$326,0)&lt;=ROUND(COUNTIFS($E$2:$E$326,"&gt;=50",$D$2:$D$326,"&gt;=55")/100*#REF!,0),"",E294),"")</f>
        <v>#REF!</v>
      </c>
      <c r="L294" s="9" t="e">
        <f>IF(K294&lt;&gt;"",IF(_xlfn.RANK.EQ(K294,$K$2:$K$326,0)&lt;=ROUND(COUNTIFS($E$2:$E$326,"&gt;=50",$D$2:$D$326,"&gt;=55")/100*#REF!,0),"",E294),"")</f>
        <v>#REF!</v>
      </c>
      <c r="M294" s="9" t="e">
        <f>IF(L294&lt;&gt;"",IF(_xlfn.RANK.EQ(L294,$L$2:$L$326,0)&lt;=ROUND(COUNTIFS($E$2:$E$326,"&gt;=50",$D$2:$D$326,"&gt;=55")/100*#REF!,0),"",E294),"")</f>
        <v>#REF!</v>
      </c>
      <c r="N294" s="9" t="e">
        <f>IF(M294&lt;&gt;"",IF(_xlfn.RANK.EQ(M294,$M$2:$M$326,0)&lt;=ROUND(COUNTIFS($E$2:$E$326,"&gt;=50",$D$2:$D$326,"&gt;=55")/100*#REF!,0),"",E294),"")</f>
        <v>#REF!</v>
      </c>
      <c r="O294" s="9" t="e">
        <f>IF(N294&lt;&gt;"",IF(_xlfn.RANK.EQ(N294,$N$2:$N$326,0)&lt;=ROUND(COUNTIFS($E$2:$E$326,"&gt;=50",$D$2:$D$326,"&gt;=55")/100*#REF!,0),"",E294),"")</f>
        <v>#REF!</v>
      </c>
      <c r="P294" s="9" t="str" cm="1">
        <f t="array" ref="P294">IF(A254&lt;&gt;"",IF(_xlfn.BITOR(B254&lt;&gt;"GR",B254&lt;&gt;""),IF(AND(H294&gt;=50,B254&gt;=55),_xlfn.RANK.EQ(H294,$H$2:$H$1000,0),_xlfn.IFS(#REF!="FD",999,#REF!="FF",1000)),IF(AND(H294&gt;=50,D294&gt;=55),_xlfn.RANK.EQ(H294,$H$2:$H$326,0),_xlfn.IFS(#REF!="FD",999,#REF!="FF",1000))),"")</f>
        <v/>
      </c>
    </row>
    <row r="295" spans="1:16" x14ac:dyDescent="0.35">
      <c r="A295" s="3"/>
      <c r="B295" s="3"/>
      <c r="C295" s="16" t="e">
        <f>IF(_xlfn.BITOR(#REF!="GR",#REF!=""),0,#REF!)</f>
        <v>#REF!</v>
      </c>
      <c r="D295" s="16" t="e">
        <f>IF(_xlfn.BITOR(#REF!="",#REF!="GR"),0,#REF!)</f>
        <v>#REF!</v>
      </c>
      <c r="E295" s="9" t="e">
        <f t="shared" si="16"/>
        <v>#REF!</v>
      </c>
      <c r="F295" s="9" t="e">
        <f>IF(AND(B255&lt;&gt;"",B255&lt;&gt;"GR"),(C295*0.4)+(B255*0.6),E295)</f>
        <v>#REF!</v>
      </c>
      <c r="G295" s="9" t="e">
        <f t="shared" si="17"/>
        <v>#REF!</v>
      </c>
      <c r="H295" s="9" t="e">
        <f t="shared" si="18"/>
        <v>#REF!</v>
      </c>
      <c r="I295" s="9" t="e">
        <f t="shared" si="19"/>
        <v>#REF!</v>
      </c>
      <c r="J295" s="9" t="e">
        <f>IF(I295&lt;&gt;"",IF(_xlfn.RANK.EQ(I295,$I$2:$I$326,0)&lt;=ROUND(COUNTIFS($E$2:$E$326,"&gt;=50",$D$2:$D$326,"&gt;=55")/100*#REF!,0),"",E295),"")</f>
        <v>#REF!</v>
      </c>
      <c r="K295" s="9" t="e">
        <f>IF(J295&lt;&gt;"",IF(_xlfn.RANK.EQ(J295,$J$2:$J$326,0)&lt;=ROUND(COUNTIFS($E$2:$E$326,"&gt;=50",$D$2:$D$326,"&gt;=55")/100*#REF!,0),"",E295),"")</f>
        <v>#REF!</v>
      </c>
      <c r="L295" s="9" t="e">
        <f>IF(K295&lt;&gt;"",IF(_xlfn.RANK.EQ(K295,$K$2:$K$326,0)&lt;=ROUND(COUNTIFS($E$2:$E$326,"&gt;=50",$D$2:$D$326,"&gt;=55")/100*#REF!,0),"",E295),"")</f>
        <v>#REF!</v>
      </c>
      <c r="M295" s="9" t="e">
        <f>IF(L295&lt;&gt;"",IF(_xlfn.RANK.EQ(L295,$L$2:$L$326,0)&lt;=ROUND(COUNTIFS($E$2:$E$326,"&gt;=50",$D$2:$D$326,"&gt;=55")/100*#REF!,0),"",E295),"")</f>
        <v>#REF!</v>
      </c>
      <c r="N295" s="9" t="e">
        <f>IF(M295&lt;&gt;"",IF(_xlfn.RANK.EQ(M295,$M$2:$M$326,0)&lt;=ROUND(COUNTIFS($E$2:$E$326,"&gt;=50",$D$2:$D$326,"&gt;=55")/100*#REF!,0),"",E295),"")</f>
        <v>#REF!</v>
      </c>
      <c r="O295" s="9" t="e">
        <f>IF(N295&lt;&gt;"",IF(_xlfn.RANK.EQ(N295,$N$2:$N$326,0)&lt;=ROUND(COUNTIFS($E$2:$E$326,"&gt;=50",$D$2:$D$326,"&gt;=55")/100*#REF!,0),"",E295),"")</f>
        <v>#REF!</v>
      </c>
      <c r="P295" s="9" t="str" cm="1">
        <f t="array" ref="P295">IF(A255&lt;&gt;"",IF(_xlfn.BITOR(B255&lt;&gt;"GR",B255&lt;&gt;""),IF(AND(H295&gt;=50,B255&gt;=55),_xlfn.RANK.EQ(H295,$H$2:$H$1000,0),_xlfn.IFS(#REF!="FD",999,#REF!="FF",1000)),IF(AND(H295&gt;=50,D295&gt;=55),_xlfn.RANK.EQ(H295,$H$2:$H$326,0),_xlfn.IFS(#REF!="FD",999,#REF!="FF",1000))),"")</f>
        <v/>
      </c>
    </row>
    <row r="296" spans="1:16" x14ac:dyDescent="0.35">
      <c r="A296" s="3"/>
      <c r="B296" s="3"/>
      <c r="C296" s="16" t="e">
        <f>IF(_xlfn.BITOR(#REF!="GR",#REF!=""),0,#REF!)</f>
        <v>#REF!</v>
      </c>
      <c r="D296" s="16" t="e">
        <f>IF(_xlfn.BITOR(#REF!="",#REF!="GR"),0,#REF!)</f>
        <v>#REF!</v>
      </c>
      <c r="E296" s="9" t="e">
        <f t="shared" si="16"/>
        <v>#REF!</v>
      </c>
      <c r="F296" s="9" t="e">
        <f>IF(AND(B256&lt;&gt;"",B256&lt;&gt;"GR"),(C296*0.4)+(B256*0.6),E296)</f>
        <v>#REF!</v>
      </c>
      <c r="G296" s="9" t="e">
        <f t="shared" si="17"/>
        <v>#REF!</v>
      </c>
      <c r="H296" s="9" t="e">
        <f t="shared" si="18"/>
        <v>#REF!</v>
      </c>
      <c r="I296" s="9" t="e">
        <f t="shared" si="19"/>
        <v>#REF!</v>
      </c>
      <c r="J296" s="9" t="e">
        <f>IF(I296&lt;&gt;"",IF(_xlfn.RANK.EQ(I296,$I$2:$I$326,0)&lt;=ROUND(COUNTIFS($E$2:$E$326,"&gt;=50",$D$2:$D$326,"&gt;=55")/100*#REF!,0),"",E296),"")</f>
        <v>#REF!</v>
      </c>
      <c r="K296" s="9" t="e">
        <f>IF(J296&lt;&gt;"",IF(_xlfn.RANK.EQ(J296,$J$2:$J$326,0)&lt;=ROUND(COUNTIFS($E$2:$E$326,"&gt;=50",$D$2:$D$326,"&gt;=55")/100*#REF!,0),"",E296),"")</f>
        <v>#REF!</v>
      </c>
      <c r="L296" s="9" t="e">
        <f>IF(K296&lt;&gt;"",IF(_xlfn.RANK.EQ(K296,$K$2:$K$326,0)&lt;=ROUND(COUNTIFS($E$2:$E$326,"&gt;=50",$D$2:$D$326,"&gt;=55")/100*#REF!,0),"",E296),"")</f>
        <v>#REF!</v>
      </c>
      <c r="M296" s="9" t="e">
        <f>IF(L296&lt;&gt;"",IF(_xlfn.RANK.EQ(L296,$L$2:$L$326,0)&lt;=ROUND(COUNTIFS($E$2:$E$326,"&gt;=50",$D$2:$D$326,"&gt;=55")/100*#REF!,0),"",E296),"")</f>
        <v>#REF!</v>
      </c>
      <c r="N296" s="9" t="e">
        <f>IF(M296&lt;&gt;"",IF(_xlfn.RANK.EQ(M296,$M$2:$M$326,0)&lt;=ROUND(COUNTIFS($E$2:$E$326,"&gt;=50",$D$2:$D$326,"&gt;=55")/100*#REF!,0),"",E296),"")</f>
        <v>#REF!</v>
      </c>
      <c r="O296" s="9" t="e">
        <f>IF(N296&lt;&gt;"",IF(_xlfn.RANK.EQ(N296,$N$2:$N$326,0)&lt;=ROUND(COUNTIFS($E$2:$E$326,"&gt;=50",$D$2:$D$326,"&gt;=55")/100*#REF!,0),"",E296),"")</f>
        <v>#REF!</v>
      </c>
      <c r="P296" s="9" t="str" cm="1">
        <f t="array" ref="P296">IF(A256&lt;&gt;"",IF(_xlfn.BITOR(B256&lt;&gt;"GR",B256&lt;&gt;""),IF(AND(H296&gt;=50,B256&gt;=55),_xlfn.RANK.EQ(H296,$H$2:$H$1000,0),_xlfn.IFS(#REF!="FD",999,#REF!="FF",1000)),IF(AND(H296&gt;=50,D296&gt;=55),_xlfn.RANK.EQ(H296,$H$2:$H$326,0),_xlfn.IFS(#REF!="FD",999,#REF!="FF",1000))),"")</f>
        <v/>
      </c>
    </row>
    <row r="297" spans="1:16" x14ac:dyDescent="0.35">
      <c r="A297" s="3"/>
      <c r="B297" s="3"/>
      <c r="C297" s="16" t="e">
        <f>IF(_xlfn.BITOR(#REF!="GR",#REF!=""),0,#REF!)</f>
        <v>#REF!</v>
      </c>
      <c r="D297" s="16" t="e">
        <f>IF(_xlfn.BITOR(#REF!="",#REF!="GR"),0,#REF!)</f>
        <v>#REF!</v>
      </c>
      <c r="E297" s="9" t="e">
        <f t="shared" si="16"/>
        <v>#REF!</v>
      </c>
      <c r="F297" s="9" t="e">
        <f>IF(AND(B257&lt;&gt;"",B257&lt;&gt;"GR"),(C297*0.4)+(B257*0.6),E297)</f>
        <v>#REF!</v>
      </c>
      <c r="G297" s="9" t="e">
        <f t="shared" si="17"/>
        <v>#REF!</v>
      </c>
      <c r="H297" s="9" t="e">
        <f t="shared" si="18"/>
        <v>#REF!</v>
      </c>
      <c r="I297" s="9" t="e">
        <f t="shared" si="19"/>
        <v>#REF!</v>
      </c>
      <c r="J297" s="9" t="e">
        <f>IF(I297&lt;&gt;"",IF(_xlfn.RANK.EQ(I297,$I$2:$I$326,0)&lt;=ROUND(COUNTIFS($E$2:$E$326,"&gt;=50",$D$2:$D$326,"&gt;=55")/100*#REF!,0),"",E297),"")</f>
        <v>#REF!</v>
      </c>
      <c r="K297" s="9" t="e">
        <f>IF(J297&lt;&gt;"",IF(_xlfn.RANK.EQ(J297,$J$2:$J$326,0)&lt;=ROUND(COUNTIFS($E$2:$E$326,"&gt;=50",$D$2:$D$326,"&gt;=55")/100*#REF!,0),"",E297),"")</f>
        <v>#REF!</v>
      </c>
      <c r="L297" s="9" t="e">
        <f>IF(K297&lt;&gt;"",IF(_xlfn.RANK.EQ(K297,$K$2:$K$326,0)&lt;=ROUND(COUNTIFS($E$2:$E$326,"&gt;=50",$D$2:$D$326,"&gt;=55")/100*#REF!,0),"",E297),"")</f>
        <v>#REF!</v>
      </c>
      <c r="M297" s="9" t="e">
        <f>IF(L297&lt;&gt;"",IF(_xlfn.RANK.EQ(L297,$L$2:$L$326,0)&lt;=ROUND(COUNTIFS($E$2:$E$326,"&gt;=50",$D$2:$D$326,"&gt;=55")/100*#REF!,0),"",E297),"")</f>
        <v>#REF!</v>
      </c>
      <c r="N297" s="9" t="e">
        <f>IF(M297&lt;&gt;"",IF(_xlfn.RANK.EQ(M297,$M$2:$M$326,0)&lt;=ROUND(COUNTIFS($E$2:$E$326,"&gt;=50",$D$2:$D$326,"&gt;=55")/100*#REF!,0),"",E297),"")</f>
        <v>#REF!</v>
      </c>
      <c r="O297" s="9" t="e">
        <f>IF(N297&lt;&gt;"",IF(_xlfn.RANK.EQ(N297,$N$2:$N$326,0)&lt;=ROUND(COUNTIFS($E$2:$E$326,"&gt;=50",$D$2:$D$326,"&gt;=55")/100*#REF!,0),"",E297),"")</f>
        <v>#REF!</v>
      </c>
      <c r="P297" s="9" t="str" cm="1">
        <f t="array" ref="P297">IF(A257&lt;&gt;"",IF(_xlfn.BITOR(B257&lt;&gt;"GR",B257&lt;&gt;""),IF(AND(H297&gt;=50,B257&gt;=55),_xlfn.RANK.EQ(H297,$H$2:$H$1000,0),_xlfn.IFS(#REF!="FD",999,#REF!="FF",1000)),IF(AND(H297&gt;=50,D297&gt;=55),_xlfn.RANK.EQ(H297,$H$2:$H$326,0),_xlfn.IFS(#REF!="FD",999,#REF!="FF",1000))),"")</f>
        <v/>
      </c>
    </row>
    <row r="298" spans="1:16" x14ac:dyDescent="0.35">
      <c r="A298" s="3"/>
      <c r="B298" s="3"/>
      <c r="C298" s="16" t="e">
        <f>IF(_xlfn.BITOR(#REF!="GR",#REF!=""),0,#REF!)</f>
        <v>#REF!</v>
      </c>
      <c r="D298" s="16" t="e">
        <f>IF(_xlfn.BITOR(#REF!="",#REF!="GR"),0,#REF!)</f>
        <v>#REF!</v>
      </c>
      <c r="E298" s="9" t="e">
        <f t="shared" si="16"/>
        <v>#REF!</v>
      </c>
      <c r="F298" s="9" t="e">
        <f>IF(AND(B258&lt;&gt;"",B258&lt;&gt;"GR"),(C298*0.4)+(B258*0.6),E298)</f>
        <v>#REF!</v>
      </c>
      <c r="G298" s="9" t="e">
        <f t="shared" si="17"/>
        <v>#REF!</v>
      </c>
      <c r="H298" s="9" t="e">
        <f t="shared" si="18"/>
        <v>#REF!</v>
      </c>
      <c r="I298" s="9" t="e">
        <f t="shared" si="19"/>
        <v>#REF!</v>
      </c>
      <c r="J298" s="9" t="e">
        <f>IF(I298&lt;&gt;"",IF(_xlfn.RANK.EQ(I298,$I$2:$I$326,0)&lt;=ROUND(COUNTIFS($E$2:$E$326,"&gt;=50",$D$2:$D$326,"&gt;=55")/100*#REF!,0),"",E298),"")</f>
        <v>#REF!</v>
      </c>
      <c r="K298" s="9" t="e">
        <f>IF(J298&lt;&gt;"",IF(_xlfn.RANK.EQ(J298,$J$2:$J$326,0)&lt;=ROUND(COUNTIFS($E$2:$E$326,"&gt;=50",$D$2:$D$326,"&gt;=55")/100*#REF!,0),"",E298),"")</f>
        <v>#REF!</v>
      </c>
      <c r="L298" s="9" t="e">
        <f>IF(K298&lt;&gt;"",IF(_xlfn.RANK.EQ(K298,$K$2:$K$326,0)&lt;=ROUND(COUNTIFS($E$2:$E$326,"&gt;=50",$D$2:$D$326,"&gt;=55")/100*#REF!,0),"",E298),"")</f>
        <v>#REF!</v>
      </c>
      <c r="M298" s="9" t="e">
        <f>IF(L298&lt;&gt;"",IF(_xlfn.RANK.EQ(L298,$L$2:$L$326,0)&lt;=ROUND(COUNTIFS($E$2:$E$326,"&gt;=50",$D$2:$D$326,"&gt;=55")/100*#REF!,0),"",E298),"")</f>
        <v>#REF!</v>
      </c>
      <c r="N298" s="9" t="e">
        <f>IF(M298&lt;&gt;"",IF(_xlfn.RANK.EQ(M298,$M$2:$M$326,0)&lt;=ROUND(COUNTIFS($E$2:$E$326,"&gt;=50",$D$2:$D$326,"&gt;=55")/100*#REF!,0),"",E298),"")</f>
        <v>#REF!</v>
      </c>
      <c r="O298" s="9" t="e">
        <f>IF(N298&lt;&gt;"",IF(_xlfn.RANK.EQ(N298,$N$2:$N$326,0)&lt;=ROUND(COUNTIFS($E$2:$E$326,"&gt;=50",$D$2:$D$326,"&gt;=55")/100*#REF!,0),"",E298),"")</f>
        <v>#REF!</v>
      </c>
      <c r="P298" s="9" t="str" cm="1">
        <f t="array" ref="P298">IF(A258&lt;&gt;"",IF(_xlfn.BITOR(B258&lt;&gt;"GR",B258&lt;&gt;""),IF(AND(H298&gt;=50,B258&gt;=55),_xlfn.RANK.EQ(H298,$H$2:$H$1000,0),_xlfn.IFS(#REF!="FD",999,#REF!="FF",1000)),IF(AND(H298&gt;=50,D298&gt;=55),_xlfn.RANK.EQ(H298,$H$2:$H$326,0),_xlfn.IFS(#REF!="FD",999,#REF!="FF",1000))),"")</f>
        <v/>
      </c>
    </row>
    <row r="299" spans="1:16" x14ac:dyDescent="0.35">
      <c r="A299" s="3"/>
      <c r="B299" s="3"/>
      <c r="C299" s="16" t="e">
        <f>IF(_xlfn.BITOR(#REF!="GR",#REF!=""),0,#REF!)</f>
        <v>#REF!</v>
      </c>
      <c r="D299" s="16" t="e">
        <f>IF(_xlfn.BITOR(#REF!="",#REF!="GR"),0,#REF!)</f>
        <v>#REF!</v>
      </c>
      <c r="E299" s="9" t="e">
        <f t="shared" si="16"/>
        <v>#REF!</v>
      </c>
      <c r="F299" s="9" t="e">
        <f>IF(AND(B259&lt;&gt;"",B259&lt;&gt;"GR"),(C299*0.4)+(B259*0.6),E299)</f>
        <v>#REF!</v>
      </c>
      <c r="G299" s="9" t="e">
        <f t="shared" si="17"/>
        <v>#REF!</v>
      </c>
      <c r="H299" s="9" t="e">
        <f t="shared" si="18"/>
        <v>#REF!</v>
      </c>
      <c r="I299" s="9" t="e">
        <f t="shared" si="19"/>
        <v>#REF!</v>
      </c>
      <c r="J299" s="9" t="e">
        <f>IF(I299&lt;&gt;"",IF(_xlfn.RANK.EQ(I299,$I$2:$I$326,0)&lt;=ROUND(COUNTIFS($E$2:$E$326,"&gt;=50",$D$2:$D$326,"&gt;=55")/100*#REF!,0),"",E299),"")</f>
        <v>#REF!</v>
      </c>
      <c r="K299" s="9" t="e">
        <f>IF(J299&lt;&gt;"",IF(_xlfn.RANK.EQ(J299,$J$2:$J$326,0)&lt;=ROUND(COUNTIFS($E$2:$E$326,"&gt;=50",$D$2:$D$326,"&gt;=55")/100*#REF!,0),"",E299),"")</f>
        <v>#REF!</v>
      </c>
      <c r="L299" s="9" t="e">
        <f>IF(K299&lt;&gt;"",IF(_xlfn.RANK.EQ(K299,$K$2:$K$326,0)&lt;=ROUND(COUNTIFS($E$2:$E$326,"&gt;=50",$D$2:$D$326,"&gt;=55")/100*#REF!,0),"",E299),"")</f>
        <v>#REF!</v>
      </c>
      <c r="M299" s="9" t="e">
        <f>IF(L299&lt;&gt;"",IF(_xlfn.RANK.EQ(L299,$L$2:$L$326,0)&lt;=ROUND(COUNTIFS($E$2:$E$326,"&gt;=50",$D$2:$D$326,"&gt;=55")/100*#REF!,0),"",E299),"")</f>
        <v>#REF!</v>
      </c>
      <c r="N299" s="9" t="e">
        <f>IF(M299&lt;&gt;"",IF(_xlfn.RANK.EQ(M299,$M$2:$M$326,0)&lt;=ROUND(COUNTIFS($E$2:$E$326,"&gt;=50",$D$2:$D$326,"&gt;=55")/100*#REF!,0),"",E299),"")</f>
        <v>#REF!</v>
      </c>
      <c r="O299" s="9" t="e">
        <f>IF(N299&lt;&gt;"",IF(_xlfn.RANK.EQ(N299,$N$2:$N$326,0)&lt;=ROUND(COUNTIFS($E$2:$E$326,"&gt;=50",$D$2:$D$326,"&gt;=55")/100*#REF!,0),"",E299),"")</f>
        <v>#REF!</v>
      </c>
      <c r="P299" s="9" t="str" cm="1">
        <f t="array" ref="P299">IF(A259&lt;&gt;"",IF(_xlfn.BITOR(B259&lt;&gt;"GR",B259&lt;&gt;""),IF(AND(H299&gt;=50,B259&gt;=55),_xlfn.RANK.EQ(H299,$H$2:$H$1000,0),_xlfn.IFS(#REF!="FD",999,#REF!="FF",1000)),IF(AND(H299&gt;=50,D299&gt;=55),_xlfn.RANK.EQ(H299,$H$2:$H$326,0),_xlfn.IFS(#REF!="FD",999,#REF!="FF",1000))),"")</f>
        <v/>
      </c>
    </row>
    <row r="300" spans="1:16" x14ac:dyDescent="0.35">
      <c r="A300" s="3"/>
      <c r="B300" s="3"/>
      <c r="C300" s="16" t="e">
        <f>IF(_xlfn.BITOR(#REF!="GR",#REF!=""),0,#REF!)</f>
        <v>#REF!</v>
      </c>
      <c r="D300" s="16" t="e">
        <f>IF(_xlfn.BITOR(#REF!="",#REF!="GR"),0,#REF!)</f>
        <v>#REF!</v>
      </c>
      <c r="E300" s="9" t="e">
        <f t="shared" si="16"/>
        <v>#REF!</v>
      </c>
      <c r="F300" s="9" t="e">
        <f>IF(AND(B260&lt;&gt;"",B260&lt;&gt;"GR"),(C300*0.4)+(B260*0.6),E300)</f>
        <v>#REF!</v>
      </c>
      <c r="G300" s="9" t="e">
        <f t="shared" si="17"/>
        <v>#REF!</v>
      </c>
      <c r="H300" s="9" t="e">
        <f t="shared" si="18"/>
        <v>#REF!</v>
      </c>
      <c r="I300" s="9" t="e">
        <f t="shared" si="19"/>
        <v>#REF!</v>
      </c>
      <c r="J300" s="9" t="e">
        <f>IF(I300&lt;&gt;"",IF(_xlfn.RANK.EQ(I300,$I$2:$I$326,0)&lt;=ROUND(COUNTIFS($E$2:$E$326,"&gt;=50",$D$2:$D$326,"&gt;=55")/100*#REF!,0),"",E300),"")</f>
        <v>#REF!</v>
      </c>
      <c r="K300" s="9" t="e">
        <f>IF(J300&lt;&gt;"",IF(_xlfn.RANK.EQ(J300,$J$2:$J$326,0)&lt;=ROUND(COUNTIFS($E$2:$E$326,"&gt;=50",$D$2:$D$326,"&gt;=55")/100*#REF!,0),"",E300),"")</f>
        <v>#REF!</v>
      </c>
      <c r="L300" s="9" t="e">
        <f>IF(K300&lt;&gt;"",IF(_xlfn.RANK.EQ(K300,$K$2:$K$326,0)&lt;=ROUND(COUNTIFS($E$2:$E$326,"&gt;=50",$D$2:$D$326,"&gt;=55")/100*#REF!,0),"",E300),"")</f>
        <v>#REF!</v>
      </c>
      <c r="M300" s="9" t="e">
        <f>IF(L300&lt;&gt;"",IF(_xlfn.RANK.EQ(L300,$L$2:$L$326,0)&lt;=ROUND(COUNTIFS($E$2:$E$326,"&gt;=50",$D$2:$D$326,"&gt;=55")/100*#REF!,0),"",E300),"")</f>
        <v>#REF!</v>
      </c>
      <c r="N300" s="9" t="e">
        <f>IF(M300&lt;&gt;"",IF(_xlfn.RANK.EQ(M300,$M$2:$M$326,0)&lt;=ROUND(COUNTIFS($E$2:$E$326,"&gt;=50",$D$2:$D$326,"&gt;=55")/100*#REF!,0),"",E300),"")</f>
        <v>#REF!</v>
      </c>
      <c r="O300" s="9" t="e">
        <f>IF(N300&lt;&gt;"",IF(_xlfn.RANK.EQ(N300,$N$2:$N$326,0)&lt;=ROUND(COUNTIFS($E$2:$E$326,"&gt;=50",$D$2:$D$326,"&gt;=55")/100*#REF!,0),"",E300),"")</f>
        <v>#REF!</v>
      </c>
      <c r="P300" s="9" t="str" cm="1">
        <f t="array" ref="P300">IF(A260&lt;&gt;"",IF(_xlfn.BITOR(B260&lt;&gt;"GR",B260&lt;&gt;""),IF(AND(H300&gt;=50,B260&gt;=55),_xlfn.RANK.EQ(H300,$H$2:$H$1000,0),_xlfn.IFS(#REF!="FD",999,#REF!="FF",1000)),IF(AND(H300&gt;=50,D300&gt;=55),_xlfn.RANK.EQ(H300,$H$2:$H$326,0),_xlfn.IFS(#REF!="FD",999,#REF!="FF",1000))),"")</f>
        <v/>
      </c>
    </row>
    <row r="301" spans="1:16" x14ac:dyDescent="0.35">
      <c r="A301" s="3"/>
      <c r="B301" s="3"/>
      <c r="C301" s="16" t="e">
        <f>IF(_xlfn.BITOR(#REF!="GR",#REF!=""),0,#REF!)</f>
        <v>#REF!</v>
      </c>
      <c r="D301" s="16" t="e">
        <f>IF(_xlfn.BITOR(#REF!="",#REF!="GR"),0,#REF!)</f>
        <v>#REF!</v>
      </c>
      <c r="E301" s="9" t="e">
        <f t="shared" si="16"/>
        <v>#REF!</v>
      </c>
      <c r="F301" s="9" t="e">
        <f>IF(AND(B261&lt;&gt;"",B261&lt;&gt;"GR"),(C301*0.4)+(B261*0.6),E301)</f>
        <v>#REF!</v>
      </c>
      <c r="G301" s="9" t="e">
        <f t="shared" si="17"/>
        <v>#REF!</v>
      </c>
      <c r="H301" s="9" t="e">
        <f t="shared" si="18"/>
        <v>#REF!</v>
      </c>
      <c r="I301" s="9" t="e">
        <f t="shared" si="19"/>
        <v>#REF!</v>
      </c>
      <c r="J301" s="9" t="e">
        <f>IF(I301&lt;&gt;"",IF(_xlfn.RANK.EQ(I301,$I$2:$I$326,0)&lt;=ROUND(COUNTIFS($E$2:$E$326,"&gt;=50",$D$2:$D$326,"&gt;=55")/100*#REF!,0),"",E301),"")</f>
        <v>#REF!</v>
      </c>
      <c r="K301" s="9" t="e">
        <f>IF(J301&lt;&gt;"",IF(_xlfn.RANK.EQ(J301,$J$2:$J$326,0)&lt;=ROUND(COUNTIFS($E$2:$E$326,"&gt;=50",$D$2:$D$326,"&gt;=55")/100*#REF!,0),"",E301),"")</f>
        <v>#REF!</v>
      </c>
      <c r="L301" s="9" t="e">
        <f>IF(K301&lt;&gt;"",IF(_xlfn.RANK.EQ(K301,$K$2:$K$326,0)&lt;=ROUND(COUNTIFS($E$2:$E$326,"&gt;=50",$D$2:$D$326,"&gt;=55")/100*#REF!,0),"",E301),"")</f>
        <v>#REF!</v>
      </c>
      <c r="M301" s="9" t="e">
        <f>IF(L301&lt;&gt;"",IF(_xlfn.RANK.EQ(L301,$L$2:$L$326,0)&lt;=ROUND(COUNTIFS($E$2:$E$326,"&gt;=50",$D$2:$D$326,"&gt;=55")/100*#REF!,0),"",E301),"")</f>
        <v>#REF!</v>
      </c>
      <c r="N301" s="9" t="e">
        <f>IF(M301&lt;&gt;"",IF(_xlfn.RANK.EQ(M301,$M$2:$M$326,0)&lt;=ROUND(COUNTIFS($E$2:$E$326,"&gt;=50",$D$2:$D$326,"&gt;=55")/100*#REF!,0),"",E301),"")</f>
        <v>#REF!</v>
      </c>
      <c r="O301" s="9" t="e">
        <f>IF(N301&lt;&gt;"",IF(_xlfn.RANK.EQ(N301,$N$2:$N$326,0)&lt;=ROUND(COUNTIFS($E$2:$E$326,"&gt;=50",$D$2:$D$326,"&gt;=55")/100*#REF!,0),"",E301),"")</f>
        <v>#REF!</v>
      </c>
      <c r="P301" s="9" t="str" cm="1">
        <f t="array" ref="P301">IF(A261&lt;&gt;"",IF(_xlfn.BITOR(B261&lt;&gt;"GR",B261&lt;&gt;""),IF(AND(H301&gt;=50,B261&gt;=55),_xlfn.RANK.EQ(H301,$H$2:$H$1000,0),_xlfn.IFS(#REF!="FD",999,#REF!="FF",1000)),IF(AND(H301&gt;=50,D301&gt;=55),_xlfn.RANK.EQ(H301,$H$2:$H$326,0),_xlfn.IFS(#REF!="FD",999,#REF!="FF",1000))),"")</f>
        <v/>
      </c>
    </row>
    <row r="302" spans="1:16" x14ac:dyDescent="0.35">
      <c r="A302" s="3"/>
      <c r="B302" s="3"/>
      <c r="C302" s="16" t="e">
        <f>IF(_xlfn.BITOR(#REF!="GR",#REF!=""),0,#REF!)</f>
        <v>#REF!</v>
      </c>
      <c r="D302" s="16" t="e">
        <f>IF(_xlfn.BITOR(#REF!="",#REF!="GR"),0,#REF!)</f>
        <v>#REF!</v>
      </c>
      <c r="E302" s="9" t="e">
        <f t="shared" si="16"/>
        <v>#REF!</v>
      </c>
      <c r="F302" s="9" t="e">
        <f>IF(AND(B262&lt;&gt;"",B262&lt;&gt;"GR"),(C302*0.4)+(B262*0.6),E302)</f>
        <v>#REF!</v>
      </c>
      <c r="G302" s="9" t="e">
        <f t="shared" si="17"/>
        <v>#REF!</v>
      </c>
      <c r="H302" s="9" t="e">
        <f t="shared" si="18"/>
        <v>#REF!</v>
      </c>
      <c r="I302" s="9" t="e">
        <f t="shared" si="19"/>
        <v>#REF!</v>
      </c>
      <c r="J302" s="9" t="e">
        <f>IF(I302&lt;&gt;"",IF(_xlfn.RANK.EQ(I302,$I$2:$I$326,0)&lt;=ROUND(COUNTIFS($E$2:$E$326,"&gt;=50",$D$2:$D$326,"&gt;=55")/100*#REF!,0),"",E302),"")</f>
        <v>#REF!</v>
      </c>
      <c r="K302" s="9" t="e">
        <f>IF(J302&lt;&gt;"",IF(_xlfn.RANK.EQ(J302,$J$2:$J$326,0)&lt;=ROUND(COUNTIFS($E$2:$E$326,"&gt;=50",$D$2:$D$326,"&gt;=55")/100*#REF!,0),"",E302),"")</f>
        <v>#REF!</v>
      </c>
      <c r="L302" s="9" t="e">
        <f>IF(K302&lt;&gt;"",IF(_xlfn.RANK.EQ(K302,$K$2:$K$326,0)&lt;=ROUND(COUNTIFS($E$2:$E$326,"&gt;=50",$D$2:$D$326,"&gt;=55")/100*#REF!,0),"",E302),"")</f>
        <v>#REF!</v>
      </c>
      <c r="M302" s="9" t="e">
        <f>IF(L302&lt;&gt;"",IF(_xlfn.RANK.EQ(L302,$L$2:$L$326,0)&lt;=ROUND(COUNTIFS($E$2:$E$326,"&gt;=50",$D$2:$D$326,"&gt;=55")/100*#REF!,0),"",E302),"")</f>
        <v>#REF!</v>
      </c>
      <c r="N302" s="9" t="e">
        <f>IF(M302&lt;&gt;"",IF(_xlfn.RANK.EQ(M302,$M$2:$M$326,0)&lt;=ROUND(COUNTIFS($E$2:$E$326,"&gt;=50",$D$2:$D$326,"&gt;=55")/100*#REF!,0),"",E302),"")</f>
        <v>#REF!</v>
      </c>
      <c r="O302" s="9" t="e">
        <f>IF(N302&lt;&gt;"",IF(_xlfn.RANK.EQ(N302,$N$2:$N$326,0)&lt;=ROUND(COUNTIFS($E$2:$E$326,"&gt;=50",$D$2:$D$326,"&gt;=55")/100*#REF!,0),"",E302),"")</f>
        <v>#REF!</v>
      </c>
      <c r="P302" s="9" t="str" cm="1">
        <f t="array" ref="P302">IF(A262&lt;&gt;"",IF(_xlfn.BITOR(B262&lt;&gt;"GR",B262&lt;&gt;""),IF(AND(H302&gt;=50,B262&gt;=55),_xlfn.RANK.EQ(H302,$H$2:$H$1000,0),_xlfn.IFS(#REF!="FD",999,#REF!="FF",1000)),IF(AND(H302&gt;=50,D302&gt;=55),_xlfn.RANK.EQ(H302,$H$2:$H$326,0),_xlfn.IFS(#REF!="FD",999,#REF!="FF",1000))),"")</f>
        <v/>
      </c>
    </row>
    <row r="303" spans="1:16" x14ac:dyDescent="0.35">
      <c r="A303" s="3"/>
      <c r="B303" s="3"/>
      <c r="C303" s="16" t="e">
        <f>IF(_xlfn.BITOR(#REF!="GR",#REF!=""),0,#REF!)</f>
        <v>#REF!</v>
      </c>
      <c r="D303" s="16" t="e">
        <f>IF(_xlfn.BITOR(#REF!="",#REF!="GR"),0,#REF!)</f>
        <v>#REF!</v>
      </c>
      <c r="E303" s="9" t="e">
        <f t="shared" si="16"/>
        <v>#REF!</v>
      </c>
      <c r="F303" s="9" t="e">
        <f>IF(AND(B263&lt;&gt;"",B263&lt;&gt;"GR"),(C303*0.4)+(B263*0.6),E303)</f>
        <v>#REF!</v>
      </c>
      <c r="G303" s="9" t="e">
        <f t="shared" si="17"/>
        <v>#REF!</v>
      </c>
      <c r="H303" s="9" t="e">
        <f t="shared" si="18"/>
        <v>#REF!</v>
      </c>
      <c r="I303" s="9" t="e">
        <f t="shared" si="19"/>
        <v>#REF!</v>
      </c>
      <c r="J303" s="9" t="e">
        <f>IF(I303&lt;&gt;"",IF(_xlfn.RANK.EQ(I303,$I$2:$I$326,0)&lt;=ROUND(COUNTIFS($E$2:$E$326,"&gt;=50",$D$2:$D$326,"&gt;=55")/100*#REF!,0),"",E303),"")</f>
        <v>#REF!</v>
      </c>
      <c r="K303" s="9" t="e">
        <f>IF(J303&lt;&gt;"",IF(_xlfn.RANK.EQ(J303,$J$2:$J$326,0)&lt;=ROUND(COUNTIFS($E$2:$E$326,"&gt;=50",$D$2:$D$326,"&gt;=55")/100*#REF!,0),"",E303),"")</f>
        <v>#REF!</v>
      </c>
      <c r="L303" s="9" t="e">
        <f>IF(K303&lt;&gt;"",IF(_xlfn.RANK.EQ(K303,$K$2:$K$326,0)&lt;=ROUND(COUNTIFS($E$2:$E$326,"&gt;=50",$D$2:$D$326,"&gt;=55")/100*#REF!,0),"",E303),"")</f>
        <v>#REF!</v>
      </c>
      <c r="M303" s="9" t="e">
        <f>IF(L303&lt;&gt;"",IF(_xlfn.RANK.EQ(L303,$L$2:$L$326,0)&lt;=ROUND(COUNTIFS($E$2:$E$326,"&gt;=50",$D$2:$D$326,"&gt;=55")/100*#REF!,0),"",E303),"")</f>
        <v>#REF!</v>
      </c>
      <c r="N303" s="9" t="e">
        <f>IF(M303&lt;&gt;"",IF(_xlfn.RANK.EQ(M303,$M$2:$M$326,0)&lt;=ROUND(COUNTIFS($E$2:$E$326,"&gt;=50",$D$2:$D$326,"&gt;=55")/100*#REF!,0),"",E303),"")</f>
        <v>#REF!</v>
      </c>
      <c r="O303" s="9" t="e">
        <f>IF(N303&lt;&gt;"",IF(_xlfn.RANK.EQ(N303,$N$2:$N$326,0)&lt;=ROUND(COUNTIFS($E$2:$E$326,"&gt;=50",$D$2:$D$326,"&gt;=55")/100*#REF!,0),"",E303),"")</f>
        <v>#REF!</v>
      </c>
      <c r="P303" s="9" t="str" cm="1">
        <f t="array" ref="P303">IF(A263&lt;&gt;"",IF(_xlfn.BITOR(B263&lt;&gt;"GR",B263&lt;&gt;""),IF(AND(H303&gt;=50,B263&gt;=55),_xlfn.RANK.EQ(H303,$H$2:$H$1000,0),_xlfn.IFS(#REF!="FD",999,#REF!="FF",1000)),IF(AND(H303&gt;=50,D303&gt;=55),_xlfn.RANK.EQ(H303,$H$2:$H$326,0),_xlfn.IFS(#REF!="FD",999,#REF!="FF",1000))),"")</f>
        <v/>
      </c>
    </row>
    <row r="304" spans="1:16" x14ac:dyDescent="0.35">
      <c r="A304" s="3"/>
      <c r="B304" s="3"/>
      <c r="C304" s="16" t="e">
        <f>IF(_xlfn.BITOR(#REF!="GR",#REF!=""),0,#REF!)</f>
        <v>#REF!</v>
      </c>
      <c r="D304" s="16" t="e">
        <f>IF(_xlfn.BITOR(#REF!="",#REF!="GR"),0,#REF!)</f>
        <v>#REF!</v>
      </c>
      <c r="E304" s="9" t="e">
        <f t="shared" si="16"/>
        <v>#REF!</v>
      </c>
      <c r="F304" s="9" t="e">
        <f>IF(AND(B264&lt;&gt;"",B264&lt;&gt;"GR"),(C304*0.4)+(B264*0.6),E304)</f>
        <v>#REF!</v>
      </c>
      <c r="G304" s="9" t="e">
        <f t="shared" si="17"/>
        <v>#REF!</v>
      </c>
      <c r="H304" s="9" t="e">
        <f t="shared" si="18"/>
        <v>#REF!</v>
      </c>
      <c r="I304" s="9" t="e">
        <f t="shared" si="19"/>
        <v>#REF!</v>
      </c>
      <c r="J304" s="9" t="e">
        <f>IF(I304&lt;&gt;"",IF(_xlfn.RANK.EQ(I304,$I$2:$I$326,0)&lt;=ROUND(COUNTIFS($E$2:$E$326,"&gt;=50",$D$2:$D$326,"&gt;=55")/100*#REF!,0),"",E304),"")</f>
        <v>#REF!</v>
      </c>
      <c r="K304" s="9" t="e">
        <f>IF(J304&lt;&gt;"",IF(_xlfn.RANK.EQ(J304,$J$2:$J$326,0)&lt;=ROUND(COUNTIFS($E$2:$E$326,"&gt;=50",$D$2:$D$326,"&gt;=55")/100*#REF!,0),"",E304),"")</f>
        <v>#REF!</v>
      </c>
      <c r="L304" s="9" t="e">
        <f>IF(K304&lt;&gt;"",IF(_xlfn.RANK.EQ(K304,$K$2:$K$326,0)&lt;=ROUND(COUNTIFS($E$2:$E$326,"&gt;=50",$D$2:$D$326,"&gt;=55")/100*#REF!,0),"",E304),"")</f>
        <v>#REF!</v>
      </c>
      <c r="M304" s="9" t="e">
        <f>IF(L304&lt;&gt;"",IF(_xlfn.RANK.EQ(L304,$L$2:$L$326,0)&lt;=ROUND(COUNTIFS($E$2:$E$326,"&gt;=50",$D$2:$D$326,"&gt;=55")/100*#REF!,0),"",E304),"")</f>
        <v>#REF!</v>
      </c>
      <c r="N304" s="9" t="e">
        <f>IF(M304&lt;&gt;"",IF(_xlfn.RANK.EQ(M304,$M$2:$M$326,0)&lt;=ROUND(COUNTIFS($E$2:$E$326,"&gt;=50",$D$2:$D$326,"&gt;=55")/100*#REF!,0),"",E304),"")</f>
        <v>#REF!</v>
      </c>
      <c r="O304" s="9" t="e">
        <f>IF(N304&lt;&gt;"",IF(_xlfn.RANK.EQ(N304,$N$2:$N$326,0)&lt;=ROUND(COUNTIFS($E$2:$E$326,"&gt;=50",$D$2:$D$326,"&gt;=55")/100*#REF!,0),"",E304),"")</f>
        <v>#REF!</v>
      </c>
      <c r="P304" s="9" t="str" cm="1">
        <f t="array" ref="P304">IF(A264&lt;&gt;"",IF(_xlfn.BITOR(B264&lt;&gt;"GR",B264&lt;&gt;""),IF(AND(H304&gt;=50,B264&gt;=55),_xlfn.RANK.EQ(H304,$H$2:$H$1000,0),_xlfn.IFS(#REF!="FD",999,#REF!="FF",1000)),IF(AND(H304&gt;=50,D304&gt;=55),_xlfn.RANK.EQ(H304,$H$2:$H$326,0),_xlfn.IFS(#REF!="FD",999,#REF!="FF",1000))),"")</f>
        <v/>
      </c>
    </row>
    <row r="305" spans="1:16" x14ac:dyDescent="0.35">
      <c r="A305" s="3"/>
      <c r="B305" s="3"/>
      <c r="C305" s="16" t="e">
        <f>IF(_xlfn.BITOR(#REF!="GR",#REF!=""),0,#REF!)</f>
        <v>#REF!</v>
      </c>
      <c r="D305" s="16" t="e">
        <f>IF(_xlfn.BITOR(#REF!="",#REF!="GR"),0,#REF!)</f>
        <v>#REF!</v>
      </c>
      <c r="E305" s="9" t="e">
        <f t="shared" si="16"/>
        <v>#REF!</v>
      </c>
      <c r="F305" s="9" t="e">
        <f>IF(AND(B265&lt;&gt;"",B265&lt;&gt;"GR"),(C305*0.4)+(B265*0.6),E305)</f>
        <v>#REF!</v>
      </c>
      <c r="G305" s="9" t="e">
        <f t="shared" si="17"/>
        <v>#REF!</v>
      </c>
      <c r="H305" s="9" t="e">
        <f t="shared" si="18"/>
        <v>#REF!</v>
      </c>
      <c r="I305" s="9" t="e">
        <f t="shared" si="19"/>
        <v>#REF!</v>
      </c>
      <c r="J305" s="9" t="e">
        <f>IF(I305&lt;&gt;"",IF(_xlfn.RANK.EQ(I305,$I$2:$I$326,0)&lt;=ROUND(COUNTIFS($E$2:$E$326,"&gt;=50",$D$2:$D$326,"&gt;=55")/100*#REF!,0),"",E305),"")</f>
        <v>#REF!</v>
      </c>
      <c r="K305" s="9" t="e">
        <f>IF(J305&lt;&gt;"",IF(_xlfn.RANK.EQ(J305,$J$2:$J$326,0)&lt;=ROUND(COUNTIFS($E$2:$E$326,"&gt;=50",$D$2:$D$326,"&gt;=55")/100*#REF!,0),"",E305),"")</f>
        <v>#REF!</v>
      </c>
      <c r="L305" s="9" t="e">
        <f>IF(K305&lt;&gt;"",IF(_xlfn.RANK.EQ(K305,$K$2:$K$326,0)&lt;=ROUND(COUNTIFS($E$2:$E$326,"&gt;=50",$D$2:$D$326,"&gt;=55")/100*#REF!,0),"",E305),"")</f>
        <v>#REF!</v>
      </c>
      <c r="M305" s="9" t="e">
        <f>IF(L305&lt;&gt;"",IF(_xlfn.RANK.EQ(L305,$L$2:$L$326,0)&lt;=ROUND(COUNTIFS($E$2:$E$326,"&gt;=50",$D$2:$D$326,"&gt;=55")/100*#REF!,0),"",E305),"")</f>
        <v>#REF!</v>
      </c>
      <c r="N305" s="9" t="e">
        <f>IF(M305&lt;&gt;"",IF(_xlfn.RANK.EQ(M305,$M$2:$M$326,0)&lt;=ROUND(COUNTIFS($E$2:$E$326,"&gt;=50",$D$2:$D$326,"&gt;=55")/100*#REF!,0),"",E305),"")</f>
        <v>#REF!</v>
      </c>
      <c r="O305" s="9" t="e">
        <f>IF(N305&lt;&gt;"",IF(_xlfn.RANK.EQ(N305,$N$2:$N$326,0)&lt;=ROUND(COUNTIFS($E$2:$E$326,"&gt;=50",$D$2:$D$326,"&gt;=55")/100*#REF!,0),"",E305),"")</f>
        <v>#REF!</v>
      </c>
      <c r="P305" s="9" t="str" cm="1">
        <f t="array" ref="P305">IF(A265&lt;&gt;"",IF(_xlfn.BITOR(B265&lt;&gt;"GR",B265&lt;&gt;""),IF(AND(H305&gt;=50,B265&gt;=55),_xlfn.RANK.EQ(H305,$H$2:$H$1000,0),_xlfn.IFS(#REF!="FD",999,#REF!="FF",1000)),IF(AND(H305&gt;=50,D305&gt;=55),_xlfn.RANK.EQ(H305,$H$2:$H$326,0),_xlfn.IFS(#REF!="FD",999,#REF!="FF",1000))),"")</f>
        <v/>
      </c>
    </row>
    <row r="306" spans="1:16" x14ac:dyDescent="0.35">
      <c r="A306" s="3"/>
      <c r="B306" s="3"/>
      <c r="C306" s="16" t="e">
        <f>IF(_xlfn.BITOR(#REF!="GR",#REF!=""),0,#REF!)</f>
        <v>#REF!</v>
      </c>
      <c r="D306" s="16" t="e">
        <f>IF(_xlfn.BITOR(#REF!="",#REF!="GR"),0,#REF!)</f>
        <v>#REF!</v>
      </c>
      <c r="E306" s="9" t="e">
        <f t="shared" si="16"/>
        <v>#REF!</v>
      </c>
      <c r="F306" s="9" t="e">
        <f>IF(AND(B266&lt;&gt;"",B266&lt;&gt;"GR"),(C306*0.4)+(B266*0.6),E306)</f>
        <v>#REF!</v>
      </c>
      <c r="G306" s="9" t="e">
        <f t="shared" si="17"/>
        <v>#REF!</v>
      </c>
      <c r="H306" s="9" t="e">
        <f t="shared" si="18"/>
        <v>#REF!</v>
      </c>
      <c r="I306" s="9" t="e">
        <f t="shared" si="19"/>
        <v>#REF!</v>
      </c>
      <c r="J306" s="9" t="e">
        <f>IF(I306&lt;&gt;"",IF(_xlfn.RANK.EQ(I306,$I$2:$I$326,0)&lt;=ROUND(COUNTIFS($E$2:$E$326,"&gt;=50",$D$2:$D$326,"&gt;=55")/100*#REF!,0),"",E306),"")</f>
        <v>#REF!</v>
      </c>
      <c r="K306" s="9" t="e">
        <f>IF(J306&lt;&gt;"",IF(_xlfn.RANK.EQ(J306,$J$2:$J$326,0)&lt;=ROUND(COUNTIFS($E$2:$E$326,"&gt;=50",$D$2:$D$326,"&gt;=55")/100*#REF!,0),"",E306),"")</f>
        <v>#REF!</v>
      </c>
      <c r="L306" s="9" t="e">
        <f>IF(K306&lt;&gt;"",IF(_xlfn.RANK.EQ(K306,$K$2:$K$326,0)&lt;=ROUND(COUNTIFS($E$2:$E$326,"&gt;=50",$D$2:$D$326,"&gt;=55")/100*#REF!,0),"",E306),"")</f>
        <v>#REF!</v>
      </c>
      <c r="M306" s="9" t="e">
        <f>IF(L306&lt;&gt;"",IF(_xlfn.RANK.EQ(L306,$L$2:$L$326,0)&lt;=ROUND(COUNTIFS($E$2:$E$326,"&gt;=50",$D$2:$D$326,"&gt;=55")/100*#REF!,0),"",E306),"")</f>
        <v>#REF!</v>
      </c>
      <c r="N306" s="9" t="e">
        <f>IF(M306&lt;&gt;"",IF(_xlfn.RANK.EQ(M306,$M$2:$M$326,0)&lt;=ROUND(COUNTIFS($E$2:$E$326,"&gt;=50",$D$2:$D$326,"&gt;=55")/100*#REF!,0),"",E306),"")</f>
        <v>#REF!</v>
      </c>
      <c r="O306" s="9" t="e">
        <f>IF(N306&lt;&gt;"",IF(_xlfn.RANK.EQ(N306,$N$2:$N$326,0)&lt;=ROUND(COUNTIFS($E$2:$E$326,"&gt;=50",$D$2:$D$326,"&gt;=55")/100*#REF!,0),"",E306),"")</f>
        <v>#REF!</v>
      </c>
      <c r="P306" s="9" t="str" cm="1">
        <f t="array" ref="P306">IF(A266&lt;&gt;"",IF(_xlfn.BITOR(B266&lt;&gt;"GR",B266&lt;&gt;""),IF(AND(H306&gt;=50,B266&gt;=55),_xlfn.RANK.EQ(H306,$H$2:$H$1000,0),_xlfn.IFS(#REF!="FD",999,#REF!="FF",1000)),IF(AND(H306&gt;=50,D306&gt;=55),_xlfn.RANK.EQ(H306,$H$2:$H$326,0),_xlfn.IFS(#REF!="FD",999,#REF!="FF",1000))),"")</f>
        <v/>
      </c>
    </row>
    <row r="307" spans="1:16" x14ac:dyDescent="0.35">
      <c r="A307" s="3"/>
      <c r="B307" s="3"/>
      <c r="C307" s="16" t="e">
        <f>IF(_xlfn.BITOR(#REF!="GR",#REF!=""),0,#REF!)</f>
        <v>#REF!</v>
      </c>
      <c r="D307" s="16" t="e">
        <f>IF(_xlfn.BITOR(#REF!="",#REF!="GR"),0,#REF!)</f>
        <v>#REF!</v>
      </c>
      <c r="E307" s="9" t="e">
        <f t="shared" si="16"/>
        <v>#REF!</v>
      </c>
      <c r="F307" s="9" t="e">
        <f>IF(AND(B267&lt;&gt;"",B267&lt;&gt;"GR"),(C307*0.4)+(B267*0.6),E307)</f>
        <v>#REF!</v>
      </c>
      <c r="G307" s="9" t="e">
        <f t="shared" si="17"/>
        <v>#REF!</v>
      </c>
      <c r="H307" s="9" t="e">
        <f t="shared" si="18"/>
        <v>#REF!</v>
      </c>
      <c r="I307" s="9" t="e">
        <f t="shared" si="19"/>
        <v>#REF!</v>
      </c>
      <c r="J307" s="9" t="e">
        <f>IF(I307&lt;&gt;"",IF(_xlfn.RANK.EQ(I307,$I$2:$I$326,0)&lt;=ROUND(COUNTIFS($E$2:$E$326,"&gt;=50",$D$2:$D$326,"&gt;=55")/100*#REF!,0),"",E307),"")</f>
        <v>#REF!</v>
      </c>
      <c r="K307" s="9" t="e">
        <f>IF(J307&lt;&gt;"",IF(_xlfn.RANK.EQ(J307,$J$2:$J$326,0)&lt;=ROUND(COUNTIFS($E$2:$E$326,"&gt;=50",$D$2:$D$326,"&gt;=55")/100*#REF!,0),"",E307),"")</f>
        <v>#REF!</v>
      </c>
      <c r="L307" s="9" t="e">
        <f>IF(K307&lt;&gt;"",IF(_xlfn.RANK.EQ(K307,$K$2:$K$326,0)&lt;=ROUND(COUNTIFS($E$2:$E$326,"&gt;=50",$D$2:$D$326,"&gt;=55")/100*#REF!,0),"",E307),"")</f>
        <v>#REF!</v>
      </c>
      <c r="M307" s="9" t="e">
        <f>IF(L307&lt;&gt;"",IF(_xlfn.RANK.EQ(L307,$L$2:$L$326,0)&lt;=ROUND(COUNTIFS($E$2:$E$326,"&gt;=50",$D$2:$D$326,"&gt;=55")/100*#REF!,0),"",E307),"")</f>
        <v>#REF!</v>
      </c>
      <c r="N307" s="9" t="e">
        <f>IF(M307&lt;&gt;"",IF(_xlfn.RANK.EQ(M307,$M$2:$M$326,0)&lt;=ROUND(COUNTIFS($E$2:$E$326,"&gt;=50",$D$2:$D$326,"&gt;=55")/100*#REF!,0),"",E307),"")</f>
        <v>#REF!</v>
      </c>
      <c r="O307" s="9" t="e">
        <f>IF(N307&lt;&gt;"",IF(_xlfn.RANK.EQ(N307,$N$2:$N$326,0)&lt;=ROUND(COUNTIFS($E$2:$E$326,"&gt;=50",$D$2:$D$326,"&gt;=55")/100*#REF!,0),"",E307),"")</f>
        <v>#REF!</v>
      </c>
      <c r="P307" s="9" t="str" cm="1">
        <f t="array" ref="P307">IF(A267&lt;&gt;"",IF(_xlfn.BITOR(B267&lt;&gt;"GR",B267&lt;&gt;""),IF(AND(H307&gt;=50,B267&gt;=55),_xlfn.RANK.EQ(H307,$H$2:$H$1000,0),_xlfn.IFS(#REF!="FD",999,#REF!="FF",1000)),IF(AND(H307&gt;=50,D307&gt;=55),_xlfn.RANK.EQ(H307,$H$2:$H$326,0),_xlfn.IFS(#REF!="FD",999,#REF!="FF",1000))),"")</f>
        <v/>
      </c>
    </row>
    <row r="308" spans="1:16" x14ac:dyDescent="0.35">
      <c r="A308" s="3"/>
      <c r="B308" s="3"/>
      <c r="C308" s="16" t="e">
        <f>IF(_xlfn.BITOR(#REF!="GR",#REF!=""),0,#REF!)</f>
        <v>#REF!</v>
      </c>
      <c r="D308" s="16" t="e">
        <f>IF(_xlfn.BITOR(#REF!="",#REF!="GR"),0,#REF!)</f>
        <v>#REF!</v>
      </c>
      <c r="E308" s="9" t="e">
        <f t="shared" si="16"/>
        <v>#REF!</v>
      </c>
      <c r="F308" s="9" t="e">
        <f>IF(AND(B268&lt;&gt;"",B268&lt;&gt;"GR"),(C308*0.4)+(B268*0.6),E308)</f>
        <v>#REF!</v>
      </c>
      <c r="G308" s="9" t="e">
        <f t="shared" si="17"/>
        <v>#REF!</v>
      </c>
      <c r="H308" s="9" t="e">
        <f t="shared" si="18"/>
        <v>#REF!</v>
      </c>
      <c r="I308" s="9" t="e">
        <f t="shared" si="19"/>
        <v>#REF!</v>
      </c>
      <c r="J308" s="9" t="e">
        <f>IF(I308&lt;&gt;"",IF(_xlfn.RANK.EQ(I308,$I$2:$I$326,0)&lt;=ROUND(COUNTIFS($E$2:$E$326,"&gt;=50",$D$2:$D$326,"&gt;=55")/100*#REF!,0),"",E308),"")</f>
        <v>#REF!</v>
      </c>
      <c r="K308" s="9" t="e">
        <f>IF(J308&lt;&gt;"",IF(_xlfn.RANK.EQ(J308,$J$2:$J$326,0)&lt;=ROUND(COUNTIFS($E$2:$E$326,"&gt;=50",$D$2:$D$326,"&gt;=55")/100*#REF!,0),"",E308),"")</f>
        <v>#REF!</v>
      </c>
      <c r="L308" s="9" t="e">
        <f>IF(K308&lt;&gt;"",IF(_xlfn.RANK.EQ(K308,$K$2:$K$326,0)&lt;=ROUND(COUNTIFS($E$2:$E$326,"&gt;=50",$D$2:$D$326,"&gt;=55")/100*#REF!,0),"",E308),"")</f>
        <v>#REF!</v>
      </c>
      <c r="M308" s="9" t="e">
        <f>IF(L308&lt;&gt;"",IF(_xlfn.RANK.EQ(L308,$L$2:$L$326,0)&lt;=ROUND(COUNTIFS($E$2:$E$326,"&gt;=50",$D$2:$D$326,"&gt;=55")/100*#REF!,0),"",E308),"")</f>
        <v>#REF!</v>
      </c>
      <c r="N308" s="9" t="e">
        <f>IF(M308&lt;&gt;"",IF(_xlfn.RANK.EQ(M308,$M$2:$M$326,0)&lt;=ROUND(COUNTIFS($E$2:$E$326,"&gt;=50",$D$2:$D$326,"&gt;=55")/100*#REF!,0),"",E308),"")</f>
        <v>#REF!</v>
      </c>
      <c r="O308" s="9" t="e">
        <f>IF(N308&lt;&gt;"",IF(_xlfn.RANK.EQ(N308,$N$2:$N$326,0)&lt;=ROUND(COUNTIFS($E$2:$E$326,"&gt;=50",$D$2:$D$326,"&gt;=55")/100*#REF!,0),"",E308),"")</f>
        <v>#REF!</v>
      </c>
      <c r="P308" s="9" t="str" cm="1">
        <f t="array" ref="P308">IF(A268&lt;&gt;"",IF(_xlfn.BITOR(B268&lt;&gt;"GR",B268&lt;&gt;""),IF(AND(H308&gt;=50,B268&gt;=55),_xlfn.RANK.EQ(H308,$H$2:$H$1000,0),_xlfn.IFS(#REF!="FD",999,#REF!="FF",1000)),IF(AND(H308&gt;=50,D308&gt;=55),_xlfn.RANK.EQ(H308,$H$2:$H$326,0),_xlfn.IFS(#REF!="FD",999,#REF!="FF",1000))),"")</f>
        <v/>
      </c>
    </row>
    <row r="309" spans="1:16" x14ac:dyDescent="0.35">
      <c r="A309" s="3"/>
      <c r="B309" s="3"/>
      <c r="C309" s="16" t="e">
        <f>IF(_xlfn.BITOR(#REF!="GR",#REF!=""),0,#REF!)</f>
        <v>#REF!</v>
      </c>
      <c r="D309" s="16" t="e">
        <f>IF(_xlfn.BITOR(#REF!="",#REF!="GR"),0,#REF!)</f>
        <v>#REF!</v>
      </c>
      <c r="E309" s="9" t="e">
        <f t="shared" si="16"/>
        <v>#REF!</v>
      </c>
      <c r="F309" s="9" t="e">
        <f>IF(AND(B269&lt;&gt;"",B269&lt;&gt;"GR"),(C309*0.4)+(B269*0.6),E309)</f>
        <v>#REF!</v>
      </c>
      <c r="G309" s="9" t="e">
        <f t="shared" si="17"/>
        <v>#REF!</v>
      </c>
      <c r="H309" s="9" t="e">
        <f t="shared" si="18"/>
        <v>#REF!</v>
      </c>
      <c r="I309" s="9" t="e">
        <f t="shared" si="19"/>
        <v>#REF!</v>
      </c>
      <c r="J309" s="9" t="e">
        <f>IF(I309&lt;&gt;"",IF(_xlfn.RANK.EQ(I309,$I$2:$I$326,0)&lt;=ROUND(COUNTIFS($E$2:$E$326,"&gt;=50",$D$2:$D$326,"&gt;=55")/100*#REF!,0),"",E309),"")</f>
        <v>#REF!</v>
      </c>
      <c r="K309" s="9" t="e">
        <f>IF(J309&lt;&gt;"",IF(_xlfn.RANK.EQ(J309,$J$2:$J$326,0)&lt;=ROUND(COUNTIFS($E$2:$E$326,"&gt;=50",$D$2:$D$326,"&gt;=55")/100*#REF!,0),"",E309),"")</f>
        <v>#REF!</v>
      </c>
      <c r="L309" s="9" t="e">
        <f>IF(K309&lt;&gt;"",IF(_xlfn.RANK.EQ(K309,$K$2:$K$326,0)&lt;=ROUND(COUNTIFS($E$2:$E$326,"&gt;=50",$D$2:$D$326,"&gt;=55")/100*#REF!,0),"",E309),"")</f>
        <v>#REF!</v>
      </c>
      <c r="M309" s="9" t="e">
        <f>IF(L309&lt;&gt;"",IF(_xlfn.RANK.EQ(L309,$L$2:$L$326,0)&lt;=ROUND(COUNTIFS($E$2:$E$326,"&gt;=50",$D$2:$D$326,"&gt;=55")/100*#REF!,0),"",E309),"")</f>
        <v>#REF!</v>
      </c>
      <c r="N309" s="9" t="e">
        <f>IF(M309&lt;&gt;"",IF(_xlfn.RANK.EQ(M309,$M$2:$M$326,0)&lt;=ROUND(COUNTIFS($E$2:$E$326,"&gt;=50",$D$2:$D$326,"&gt;=55")/100*#REF!,0),"",E309),"")</f>
        <v>#REF!</v>
      </c>
      <c r="O309" s="9" t="e">
        <f>IF(N309&lt;&gt;"",IF(_xlfn.RANK.EQ(N309,$N$2:$N$326,0)&lt;=ROUND(COUNTIFS($E$2:$E$326,"&gt;=50",$D$2:$D$326,"&gt;=55")/100*#REF!,0),"",E309),"")</f>
        <v>#REF!</v>
      </c>
      <c r="P309" s="9" t="str" cm="1">
        <f t="array" ref="P309">IF(A269&lt;&gt;"",IF(_xlfn.BITOR(B269&lt;&gt;"GR",B269&lt;&gt;""),IF(AND(H309&gt;=50,B269&gt;=55),_xlfn.RANK.EQ(H309,$H$2:$H$1000,0),_xlfn.IFS(#REF!="FD",999,#REF!="FF",1000)),IF(AND(H309&gt;=50,D309&gt;=55),_xlfn.RANK.EQ(H309,$H$2:$H$326,0),_xlfn.IFS(#REF!="FD",999,#REF!="FF",1000))),"")</f>
        <v/>
      </c>
    </row>
    <row r="310" spans="1:16" x14ac:dyDescent="0.35">
      <c r="A310" s="3"/>
      <c r="B310" s="3"/>
      <c r="C310" s="16" t="e">
        <f>IF(_xlfn.BITOR(#REF!="GR",#REF!=""),0,#REF!)</f>
        <v>#REF!</v>
      </c>
      <c r="D310" s="16" t="e">
        <f>IF(_xlfn.BITOR(#REF!="",#REF!="GR"),0,#REF!)</f>
        <v>#REF!</v>
      </c>
      <c r="E310" s="9" t="e">
        <f t="shared" si="16"/>
        <v>#REF!</v>
      </c>
      <c r="F310" s="9" t="e">
        <f>IF(AND(B270&lt;&gt;"",B270&lt;&gt;"GR"),(C310*0.4)+(B270*0.6),E310)</f>
        <v>#REF!</v>
      </c>
      <c r="G310" s="9" t="e">
        <f t="shared" si="17"/>
        <v>#REF!</v>
      </c>
      <c r="H310" s="9" t="e">
        <f t="shared" si="18"/>
        <v>#REF!</v>
      </c>
      <c r="I310" s="9" t="e">
        <f t="shared" si="19"/>
        <v>#REF!</v>
      </c>
      <c r="J310" s="9" t="e">
        <f>IF(I310&lt;&gt;"",IF(_xlfn.RANK.EQ(I310,$I$2:$I$326,0)&lt;=ROUND(COUNTIFS($E$2:$E$326,"&gt;=50",$D$2:$D$326,"&gt;=55")/100*#REF!,0),"",E310),"")</f>
        <v>#REF!</v>
      </c>
      <c r="K310" s="9" t="e">
        <f>IF(J310&lt;&gt;"",IF(_xlfn.RANK.EQ(J310,$J$2:$J$326,0)&lt;=ROUND(COUNTIFS($E$2:$E$326,"&gt;=50",$D$2:$D$326,"&gt;=55")/100*#REF!,0),"",E310),"")</f>
        <v>#REF!</v>
      </c>
      <c r="L310" s="9" t="e">
        <f>IF(K310&lt;&gt;"",IF(_xlfn.RANK.EQ(K310,$K$2:$K$326,0)&lt;=ROUND(COUNTIFS($E$2:$E$326,"&gt;=50",$D$2:$D$326,"&gt;=55")/100*#REF!,0),"",E310),"")</f>
        <v>#REF!</v>
      </c>
      <c r="M310" s="9" t="e">
        <f>IF(L310&lt;&gt;"",IF(_xlfn.RANK.EQ(L310,$L$2:$L$326,0)&lt;=ROUND(COUNTIFS($E$2:$E$326,"&gt;=50",$D$2:$D$326,"&gt;=55")/100*#REF!,0),"",E310),"")</f>
        <v>#REF!</v>
      </c>
      <c r="N310" s="9" t="e">
        <f>IF(M310&lt;&gt;"",IF(_xlfn.RANK.EQ(M310,$M$2:$M$326,0)&lt;=ROUND(COUNTIFS($E$2:$E$326,"&gt;=50",$D$2:$D$326,"&gt;=55")/100*#REF!,0),"",E310),"")</f>
        <v>#REF!</v>
      </c>
      <c r="O310" s="9" t="e">
        <f>IF(N310&lt;&gt;"",IF(_xlfn.RANK.EQ(N310,$N$2:$N$326,0)&lt;=ROUND(COUNTIFS($E$2:$E$326,"&gt;=50",$D$2:$D$326,"&gt;=55")/100*#REF!,0),"",E310),"")</f>
        <v>#REF!</v>
      </c>
      <c r="P310" s="9" t="str" cm="1">
        <f t="array" ref="P310">IF(A270&lt;&gt;"",IF(_xlfn.BITOR(B270&lt;&gt;"GR",B270&lt;&gt;""),IF(AND(H310&gt;=50,B270&gt;=55),_xlfn.RANK.EQ(H310,$H$2:$H$1000,0),_xlfn.IFS(#REF!="FD",999,#REF!="FF",1000)),IF(AND(H310&gt;=50,D310&gt;=55),_xlfn.RANK.EQ(H310,$H$2:$H$326,0),_xlfn.IFS(#REF!="FD",999,#REF!="FF",1000))),"")</f>
        <v/>
      </c>
    </row>
    <row r="311" spans="1:16" x14ac:dyDescent="0.35">
      <c r="A311" s="3"/>
      <c r="B311" s="3"/>
      <c r="C311" s="16" t="e">
        <f>IF(_xlfn.BITOR(#REF!="GR",#REF!=""),0,#REF!)</f>
        <v>#REF!</v>
      </c>
      <c r="D311" s="16" t="e">
        <f>IF(_xlfn.BITOR(#REF!="",#REF!="GR"),0,#REF!)</f>
        <v>#REF!</v>
      </c>
      <c r="E311" s="9" t="e">
        <f t="shared" si="16"/>
        <v>#REF!</v>
      </c>
      <c r="F311" s="9" t="e">
        <f>IF(AND(B271&lt;&gt;"",B271&lt;&gt;"GR"),(C311*0.4)+(B271*0.6),E311)</f>
        <v>#REF!</v>
      </c>
      <c r="G311" s="9" t="e">
        <f t="shared" si="17"/>
        <v>#REF!</v>
      </c>
      <c r="H311" s="9" t="e">
        <f t="shared" si="18"/>
        <v>#REF!</v>
      </c>
      <c r="I311" s="9" t="e">
        <f t="shared" si="19"/>
        <v>#REF!</v>
      </c>
      <c r="J311" s="9" t="e">
        <f>IF(I311&lt;&gt;"",IF(_xlfn.RANK.EQ(I311,$I$2:$I$326,0)&lt;=ROUND(COUNTIFS($E$2:$E$326,"&gt;=50",$D$2:$D$326,"&gt;=55")/100*#REF!,0),"",E311),"")</f>
        <v>#REF!</v>
      </c>
      <c r="K311" s="9" t="e">
        <f>IF(J311&lt;&gt;"",IF(_xlfn.RANK.EQ(J311,$J$2:$J$326,0)&lt;=ROUND(COUNTIFS($E$2:$E$326,"&gt;=50",$D$2:$D$326,"&gt;=55")/100*#REF!,0),"",E311),"")</f>
        <v>#REF!</v>
      </c>
      <c r="L311" s="9" t="e">
        <f>IF(K311&lt;&gt;"",IF(_xlfn.RANK.EQ(K311,$K$2:$K$326,0)&lt;=ROUND(COUNTIFS($E$2:$E$326,"&gt;=50",$D$2:$D$326,"&gt;=55")/100*#REF!,0),"",E311),"")</f>
        <v>#REF!</v>
      </c>
      <c r="M311" s="9" t="e">
        <f>IF(L311&lt;&gt;"",IF(_xlfn.RANK.EQ(L311,$L$2:$L$326,0)&lt;=ROUND(COUNTIFS($E$2:$E$326,"&gt;=50",$D$2:$D$326,"&gt;=55")/100*#REF!,0),"",E311),"")</f>
        <v>#REF!</v>
      </c>
      <c r="N311" s="9" t="e">
        <f>IF(M311&lt;&gt;"",IF(_xlfn.RANK.EQ(M311,$M$2:$M$326,0)&lt;=ROUND(COUNTIFS($E$2:$E$326,"&gt;=50",$D$2:$D$326,"&gt;=55")/100*#REF!,0),"",E311),"")</f>
        <v>#REF!</v>
      </c>
      <c r="O311" s="9" t="e">
        <f>IF(N311&lt;&gt;"",IF(_xlfn.RANK.EQ(N311,$N$2:$N$326,0)&lt;=ROUND(COUNTIFS($E$2:$E$326,"&gt;=50",$D$2:$D$326,"&gt;=55")/100*#REF!,0),"",E311),"")</f>
        <v>#REF!</v>
      </c>
      <c r="P311" s="9" t="str" cm="1">
        <f t="array" ref="P311">IF(A271&lt;&gt;"",IF(_xlfn.BITOR(B271&lt;&gt;"GR",B271&lt;&gt;""),IF(AND(H311&gt;=50,B271&gt;=55),_xlfn.RANK.EQ(H311,$H$2:$H$1000,0),_xlfn.IFS(#REF!="FD",999,#REF!="FF",1000)),IF(AND(H311&gt;=50,D311&gt;=55),_xlfn.RANK.EQ(H311,$H$2:$H$326,0),_xlfn.IFS(#REF!="FD",999,#REF!="FF",1000))),"")</f>
        <v/>
      </c>
    </row>
    <row r="312" spans="1:16" x14ac:dyDescent="0.35">
      <c r="A312" s="3"/>
      <c r="B312" s="3"/>
      <c r="C312" s="16" t="e">
        <f>IF(_xlfn.BITOR(#REF!="GR",#REF!=""),0,#REF!)</f>
        <v>#REF!</v>
      </c>
      <c r="D312" s="16" t="e">
        <f>IF(_xlfn.BITOR(#REF!="",#REF!="GR"),0,#REF!)</f>
        <v>#REF!</v>
      </c>
      <c r="E312" s="9" t="e">
        <f t="shared" si="16"/>
        <v>#REF!</v>
      </c>
      <c r="F312" s="9" t="e">
        <f>IF(AND(B272&lt;&gt;"",B272&lt;&gt;"GR"),(C312*0.4)+(B272*0.6),E312)</f>
        <v>#REF!</v>
      </c>
      <c r="G312" s="9" t="e">
        <f t="shared" si="17"/>
        <v>#REF!</v>
      </c>
      <c r="H312" s="9" t="e">
        <f t="shared" si="18"/>
        <v>#REF!</v>
      </c>
      <c r="I312" s="9" t="e">
        <f t="shared" si="19"/>
        <v>#REF!</v>
      </c>
      <c r="J312" s="9" t="e">
        <f>IF(I312&lt;&gt;"",IF(_xlfn.RANK.EQ(I312,$I$2:$I$326,0)&lt;=ROUND(COUNTIFS($E$2:$E$326,"&gt;=50",$D$2:$D$326,"&gt;=55")/100*#REF!,0),"",E312),"")</f>
        <v>#REF!</v>
      </c>
      <c r="K312" s="9" t="e">
        <f>IF(J312&lt;&gt;"",IF(_xlfn.RANK.EQ(J312,$J$2:$J$326,0)&lt;=ROUND(COUNTIFS($E$2:$E$326,"&gt;=50",$D$2:$D$326,"&gt;=55")/100*#REF!,0),"",E312),"")</f>
        <v>#REF!</v>
      </c>
      <c r="L312" s="9" t="e">
        <f>IF(K312&lt;&gt;"",IF(_xlfn.RANK.EQ(K312,$K$2:$K$326,0)&lt;=ROUND(COUNTIFS($E$2:$E$326,"&gt;=50",$D$2:$D$326,"&gt;=55")/100*#REF!,0),"",E312),"")</f>
        <v>#REF!</v>
      </c>
      <c r="M312" s="9" t="e">
        <f>IF(L312&lt;&gt;"",IF(_xlfn.RANK.EQ(L312,$L$2:$L$326,0)&lt;=ROUND(COUNTIFS($E$2:$E$326,"&gt;=50",$D$2:$D$326,"&gt;=55")/100*#REF!,0),"",E312),"")</f>
        <v>#REF!</v>
      </c>
      <c r="N312" s="9" t="e">
        <f>IF(M312&lt;&gt;"",IF(_xlfn.RANK.EQ(M312,$M$2:$M$326,0)&lt;=ROUND(COUNTIFS($E$2:$E$326,"&gt;=50",$D$2:$D$326,"&gt;=55")/100*#REF!,0),"",E312),"")</f>
        <v>#REF!</v>
      </c>
      <c r="O312" s="9" t="e">
        <f>IF(N312&lt;&gt;"",IF(_xlfn.RANK.EQ(N312,$N$2:$N$326,0)&lt;=ROUND(COUNTIFS($E$2:$E$326,"&gt;=50",$D$2:$D$326,"&gt;=55")/100*#REF!,0),"",E312),"")</f>
        <v>#REF!</v>
      </c>
      <c r="P312" s="9" t="str" cm="1">
        <f t="array" ref="P312">IF(A272&lt;&gt;"",IF(_xlfn.BITOR(B272&lt;&gt;"GR",B272&lt;&gt;""),IF(AND(H312&gt;=50,B272&gt;=55),_xlfn.RANK.EQ(H312,$H$2:$H$1000,0),_xlfn.IFS(#REF!="FD",999,#REF!="FF",1000)),IF(AND(H312&gt;=50,D312&gt;=55),_xlfn.RANK.EQ(H312,$H$2:$H$326,0),_xlfn.IFS(#REF!="FD",999,#REF!="FF",1000))),"")</f>
        <v/>
      </c>
    </row>
    <row r="313" spans="1:16" x14ac:dyDescent="0.35">
      <c r="A313" s="3"/>
      <c r="B313" s="3"/>
      <c r="C313" s="16" t="e">
        <f>IF(_xlfn.BITOR(#REF!="GR",#REF!=""),0,#REF!)</f>
        <v>#REF!</v>
      </c>
      <c r="D313" s="16" t="e">
        <f>IF(_xlfn.BITOR(#REF!="",#REF!="GR"),0,#REF!)</f>
        <v>#REF!</v>
      </c>
      <c r="E313" s="9" t="e">
        <f t="shared" si="16"/>
        <v>#REF!</v>
      </c>
      <c r="F313" s="9" t="e">
        <f>IF(AND(B273&lt;&gt;"",B273&lt;&gt;"GR"),(C313*0.4)+(B273*0.6),E313)</f>
        <v>#REF!</v>
      </c>
      <c r="G313" s="9" t="e">
        <f t="shared" si="17"/>
        <v>#REF!</v>
      </c>
      <c r="H313" s="9" t="e">
        <f t="shared" si="18"/>
        <v>#REF!</v>
      </c>
      <c r="I313" s="9" t="e">
        <f t="shared" si="19"/>
        <v>#REF!</v>
      </c>
      <c r="J313" s="9" t="e">
        <f>IF(I313&lt;&gt;"",IF(_xlfn.RANK.EQ(I313,$I$2:$I$326,0)&lt;=ROUND(COUNTIFS($E$2:$E$326,"&gt;=50",$D$2:$D$326,"&gt;=55")/100*#REF!,0),"",E313),"")</f>
        <v>#REF!</v>
      </c>
      <c r="K313" s="9" t="e">
        <f>IF(J313&lt;&gt;"",IF(_xlfn.RANK.EQ(J313,$J$2:$J$326,0)&lt;=ROUND(COUNTIFS($E$2:$E$326,"&gt;=50",$D$2:$D$326,"&gt;=55")/100*#REF!,0),"",E313),"")</f>
        <v>#REF!</v>
      </c>
      <c r="L313" s="9" t="e">
        <f>IF(K313&lt;&gt;"",IF(_xlfn.RANK.EQ(K313,$K$2:$K$326,0)&lt;=ROUND(COUNTIFS($E$2:$E$326,"&gt;=50",$D$2:$D$326,"&gt;=55")/100*#REF!,0),"",E313),"")</f>
        <v>#REF!</v>
      </c>
      <c r="M313" s="9" t="e">
        <f>IF(L313&lt;&gt;"",IF(_xlfn.RANK.EQ(L313,$L$2:$L$326,0)&lt;=ROUND(COUNTIFS($E$2:$E$326,"&gt;=50",$D$2:$D$326,"&gt;=55")/100*#REF!,0),"",E313),"")</f>
        <v>#REF!</v>
      </c>
      <c r="N313" s="9" t="e">
        <f>IF(M313&lt;&gt;"",IF(_xlfn.RANK.EQ(M313,$M$2:$M$326,0)&lt;=ROUND(COUNTIFS($E$2:$E$326,"&gt;=50",$D$2:$D$326,"&gt;=55")/100*#REF!,0),"",E313),"")</f>
        <v>#REF!</v>
      </c>
      <c r="O313" s="9" t="e">
        <f>IF(N313&lt;&gt;"",IF(_xlfn.RANK.EQ(N313,$N$2:$N$326,0)&lt;=ROUND(COUNTIFS($E$2:$E$326,"&gt;=50",$D$2:$D$326,"&gt;=55")/100*#REF!,0),"",E313),"")</f>
        <v>#REF!</v>
      </c>
      <c r="P313" s="9" t="str" cm="1">
        <f t="array" ref="P313">IF(A273&lt;&gt;"",IF(_xlfn.BITOR(B273&lt;&gt;"GR",B273&lt;&gt;""),IF(AND(H313&gt;=50,B273&gt;=55),_xlfn.RANK.EQ(H313,$H$2:$H$1000,0),_xlfn.IFS(#REF!="FD",999,#REF!="FF",1000)),IF(AND(H313&gt;=50,D313&gt;=55),_xlfn.RANK.EQ(H313,$H$2:$H$326,0),_xlfn.IFS(#REF!="FD",999,#REF!="FF",1000))),"")</f>
        <v/>
      </c>
    </row>
    <row r="314" spans="1:16" x14ac:dyDescent="0.35">
      <c r="A314" s="3"/>
      <c r="B314" s="3"/>
      <c r="C314" s="16" t="e">
        <f>IF(_xlfn.BITOR(#REF!="GR",#REF!=""),0,#REF!)</f>
        <v>#REF!</v>
      </c>
      <c r="D314" s="16" t="e">
        <f>IF(_xlfn.BITOR(#REF!="",#REF!="GR"),0,#REF!)</f>
        <v>#REF!</v>
      </c>
      <c r="E314" s="9" t="e">
        <f t="shared" si="16"/>
        <v>#REF!</v>
      </c>
      <c r="F314" s="9" t="e">
        <f>IF(AND(B274&lt;&gt;"",B274&lt;&gt;"GR"),(C314*0.4)+(B274*0.6),E314)</f>
        <v>#REF!</v>
      </c>
      <c r="G314" s="9" t="e">
        <f t="shared" si="17"/>
        <v>#REF!</v>
      </c>
      <c r="H314" s="9" t="e">
        <f t="shared" si="18"/>
        <v>#REF!</v>
      </c>
      <c r="I314" s="9" t="e">
        <f t="shared" si="19"/>
        <v>#REF!</v>
      </c>
      <c r="J314" s="9" t="e">
        <f>IF(I314&lt;&gt;"",IF(_xlfn.RANK.EQ(I314,$I$2:$I$326,0)&lt;=ROUND(COUNTIFS($E$2:$E$326,"&gt;=50",$D$2:$D$326,"&gt;=55")/100*#REF!,0),"",E314),"")</f>
        <v>#REF!</v>
      </c>
      <c r="K314" s="9" t="e">
        <f>IF(J314&lt;&gt;"",IF(_xlfn.RANK.EQ(J314,$J$2:$J$326,0)&lt;=ROUND(COUNTIFS($E$2:$E$326,"&gt;=50",$D$2:$D$326,"&gt;=55")/100*#REF!,0),"",E314),"")</f>
        <v>#REF!</v>
      </c>
      <c r="L314" s="9" t="e">
        <f>IF(K314&lt;&gt;"",IF(_xlfn.RANK.EQ(K314,$K$2:$K$326,0)&lt;=ROUND(COUNTIFS($E$2:$E$326,"&gt;=50",$D$2:$D$326,"&gt;=55")/100*#REF!,0),"",E314),"")</f>
        <v>#REF!</v>
      </c>
      <c r="M314" s="9" t="e">
        <f>IF(L314&lt;&gt;"",IF(_xlfn.RANK.EQ(L314,$L$2:$L$326,0)&lt;=ROUND(COUNTIFS($E$2:$E$326,"&gt;=50",$D$2:$D$326,"&gt;=55")/100*#REF!,0),"",E314),"")</f>
        <v>#REF!</v>
      </c>
      <c r="N314" s="9" t="e">
        <f>IF(M314&lt;&gt;"",IF(_xlfn.RANK.EQ(M314,$M$2:$M$326,0)&lt;=ROUND(COUNTIFS($E$2:$E$326,"&gt;=50",$D$2:$D$326,"&gt;=55")/100*#REF!,0),"",E314),"")</f>
        <v>#REF!</v>
      </c>
      <c r="O314" s="9" t="e">
        <f>IF(N314&lt;&gt;"",IF(_xlfn.RANK.EQ(N314,$N$2:$N$326,0)&lt;=ROUND(COUNTIFS($E$2:$E$326,"&gt;=50",$D$2:$D$326,"&gt;=55")/100*#REF!,0),"",E314),"")</f>
        <v>#REF!</v>
      </c>
      <c r="P314" s="9" t="str" cm="1">
        <f t="array" ref="P314">IF(A274&lt;&gt;"",IF(_xlfn.BITOR(B274&lt;&gt;"GR",B274&lt;&gt;""),IF(AND(H314&gt;=50,B274&gt;=55),_xlfn.RANK.EQ(H314,$H$2:$H$1000,0),_xlfn.IFS(#REF!="FD",999,#REF!="FF",1000)),IF(AND(H314&gt;=50,D314&gt;=55),_xlfn.RANK.EQ(H314,$H$2:$H$326,0),_xlfn.IFS(#REF!="FD",999,#REF!="FF",1000))),"")</f>
        <v/>
      </c>
    </row>
    <row r="315" spans="1:16" x14ac:dyDescent="0.35">
      <c r="A315" s="3"/>
      <c r="B315" s="3"/>
      <c r="C315" s="16" t="e">
        <f>IF(_xlfn.BITOR(#REF!="GR",#REF!=""),0,#REF!)</f>
        <v>#REF!</v>
      </c>
      <c r="D315" s="16" t="e">
        <f>IF(_xlfn.BITOR(#REF!="",#REF!="GR"),0,#REF!)</f>
        <v>#REF!</v>
      </c>
      <c r="E315" s="9" t="e">
        <f t="shared" si="16"/>
        <v>#REF!</v>
      </c>
      <c r="F315" s="9" t="e">
        <f>IF(AND(B275&lt;&gt;"",B275&lt;&gt;"GR"),(C315*0.4)+(B275*0.6),E315)</f>
        <v>#REF!</v>
      </c>
      <c r="G315" s="9" t="e">
        <f t="shared" si="17"/>
        <v>#REF!</v>
      </c>
      <c r="H315" s="9" t="e">
        <f t="shared" si="18"/>
        <v>#REF!</v>
      </c>
      <c r="I315" s="9" t="e">
        <f t="shared" si="19"/>
        <v>#REF!</v>
      </c>
      <c r="J315" s="9" t="e">
        <f>IF(I315&lt;&gt;"",IF(_xlfn.RANK.EQ(I315,$I$2:$I$326,0)&lt;=ROUND(COUNTIFS($E$2:$E$326,"&gt;=50",$D$2:$D$326,"&gt;=55")/100*#REF!,0),"",E315),"")</f>
        <v>#REF!</v>
      </c>
      <c r="K315" s="9" t="e">
        <f>IF(J315&lt;&gt;"",IF(_xlfn.RANK.EQ(J315,$J$2:$J$326,0)&lt;=ROUND(COUNTIFS($E$2:$E$326,"&gt;=50",$D$2:$D$326,"&gt;=55")/100*#REF!,0),"",E315),"")</f>
        <v>#REF!</v>
      </c>
      <c r="L315" s="9" t="e">
        <f>IF(K315&lt;&gt;"",IF(_xlfn.RANK.EQ(K315,$K$2:$K$326,0)&lt;=ROUND(COUNTIFS($E$2:$E$326,"&gt;=50",$D$2:$D$326,"&gt;=55")/100*#REF!,0),"",E315),"")</f>
        <v>#REF!</v>
      </c>
      <c r="M315" s="9" t="e">
        <f>IF(L315&lt;&gt;"",IF(_xlfn.RANK.EQ(L315,$L$2:$L$326,0)&lt;=ROUND(COUNTIFS($E$2:$E$326,"&gt;=50",$D$2:$D$326,"&gt;=55")/100*#REF!,0),"",E315),"")</f>
        <v>#REF!</v>
      </c>
      <c r="N315" s="9" t="e">
        <f>IF(M315&lt;&gt;"",IF(_xlfn.RANK.EQ(M315,$M$2:$M$326,0)&lt;=ROUND(COUNTIFS($E$2:$E$326,"&gt;=50",$D$2:$D$326,"&gt;=55")/100*#REF!,0),"",E315),"")</f>
        <v>#REF!</v>
      </c>
      <c r="O315" s="9" t="e">
        <f>IF(N315&lt;&gt;"",IF(_xlfn.RANK.EQ(N315,$N$2:$N$326,0)&lt;=ROUND(COUNTIFS($E$2:$E$326,"&gt;=50",$D$2:$D$326,"&gt;=55")/100*#REF!,0),"",E315),"")</f>
        <v>#REF!</v>
      </c>
      <c r="P315" s="9" t="str" cm="1">
        <f t="array" ref="P315">IF(A275&lt;&gt;"",IF(_xlfn.BITOR(B275&lt;&gt;"GR",B275&lt;&gt;""),IF(AND(H315&gt;=50,B275&gt;=55),_xlfn.RANK.EQ(H315,$H$2:$H$1000,0),_xlfn.IFS(#REF!="FD",999,#REF!="FF",1000)),IF(AND(H315&gt;=50,D315&gt;=55),_xlfn.RANK.EQ(H315,$H$2:$H$326,0),_xlfn.IFS(#REF!="FD",999,#REF!="FF",1000))),"")</f>
        <v/>
      </c>
    </row>
    <row r="316" spans="1:16" x14ac:dyDescent="0.35">
      <c r="A316" s="3"/>
      <c r="B316" s="3"/>
      <c r="C316" s="16" t="e">
        <f>IF(_xlfn.BITOR(#REF!="GR",#REF!=""),0,#REF!)</f>
        <v>#REF!</v>
      </c>
      <c r="D316" s="16" t="e">
        <f>IF(_xlfn.BITOR(#REF!="",#REF!="GR"),0,#REF!)</f>
        <v>#REF!</v>
      </c>
      <c r="E316" s="9" t="e">
        <f t="shared" si="16"/>
        <v>#REF!</v>
      </c>
      <c r="F316" s="9" t="e">
        <f>IF(AND(B276&lt;&gt;"",B276&lt;&gt;"GR"),(C316*0.4)+(B276*0.6),E316)</f>
        <v>#REF!</v>
      </c>
      <c r="G316" s="9" t="e">
        <f t="shared" si="17"/>
        <v>#REF!</v>
      </c>
      <c r="H316" s="9" t="e">
        <f t="shared" si="18"/>
        <v>#REF!</v>
      </c>
      <c r="I316" s="9" t="e">
        <f t="shared" si="19"/>
        <v>#REF!</v>
      </c>
      <c r="J316" s="9" t="e">
        <f>IF(I316&lt;&gt;"",IF(_xlfn.RANK.EQ(I316,$I$2:$I$326,0)&lt;=ROUND(COUNTIFS($E$2:$E$326,"&gt;=50",$D$2:$D$326,"&gt;=55")/100*#REF!,0),"",E316),"")</f>
        <v>#REF!</v>
      </c>
      <c r="K316" s="9" t="e">
        <f>IF(J316&lt;&gt;"",IF(_xlfn.RANK.EQ(J316,$J$2:$J$326,0)&lt;=ROUND(COUNTIFS($E$2:$E$326,"&gt;=50",$D$2:$D$326,"&gt;=55")/100*#REF!,0),"",E316),"")</f>
        <v>#REF!</v>
      </c>
      <c r="L316" s="9" t="e">
        <f>IF(K316&lt;&gt;"",IF(_xlfn.RANK.EQ(K316,$K$2:$K$326,0)&lt;=ROUND(COUNTIFS($E$2:$E$326,"&gt;=50",$D$2:$D$326,"&gt;=55")/100*#REF!,0),"",E316),"")</f>
        <v>#REF!</v>
      </c>
      <c r="M316" s="9" t="e">
        <f>IF(L316&lt;&gt;"",IF(_xlfn.RANK.EQ(L316,$L$2:$L$326,0)&lt;=ROUND(COUNTIFS($E$2:$E$326,"&gt;=50",$D$2:$D$326,"&gt;=55")/100*#REF!,0),"",E316),"")</f>
        <v>#REF!</v>
      </c>
      <c r="N316" s="9" t="e">
        <f>IF(M316&lt;&gt;"",IF(_xlfn.RANK.EQ(M316,$M$2:$M$326,0)&lt;=ROUND(COUNTIFS($E$2:$E$326,"&gt;=50",$D$2:$D$326,"&gt;=55")/100*#REF!,0),"",E316),"")</f>
        <v>#REF!</v>
      </c>
      <c r="O316" s="9" t="e">
        <f>IF(N316&lt;&gt;"",IF(_xlfn.RANK.EQ(N316,$N$2:$N$326,0)&lt;=ROUND(COUNTIFS($E$2:$E$326,"&gt;=50",$D$2:$D$326,"&gt;=55")/100*#REF!,0),"",E316),"")</f>
        <v>#REF!</v>
      </c>
      <c r="P316" s="9" t="str" cm="1">
        <f t="array" ref="P316">IF(A276&lt;&gt;"",IF(_xlfn.BITOR(B276&lt;&gt;"GR",B276&lt;&gt;""),IF(AND(H316&gt;=50,B276&gt;=55),_xlfn.RANK.EQ(H316,$H$2:$H$1000,0),_xlfn.IFS(#REF!="FD",999,#REF!="FF",1000)),IF(AND(H316&gt;=50,D316&gt;=55),_xlfn.RANK.EQ(H316,$H$2:$H$326,0),_xlfn.IFS(#REF!="FD",999,#REF!="FF",1000))),"")</f>
        <v/>
      </c>
    </row>
    <row r="317" spans="1:16" x14ac:dyDescent="0.35">
      <c r="A317" s="3"/>
      <c r="B317" s="3"/>
      <c r="C317" s="16" t="e">
        <f>IF(_xlfn.BITOR(#REF!="GR",#REF!=""),0,#REF!)</f>
        <v>#REF!</v>
      </c>
      <c r="D317" s="16" t="e">
        <f>IF(_xlfn.BITOR(#REF!="",#REF!="GR"),0,#REF!)</f>
        <v>#REF!</v>
      </c>
      <c r="E317" s="9" t="e">
        <f t="shared" si="16"/>
        <v>#REF!</v>
      </c>
      <c r="F317" s="9" t="e">
        <f>IF(AND(B277&lt;&gt;"",B277&lt;&gt;"GR"),(C317*0.4)+(B277*0.6),E317)</f>
        <v>#REF!</v>
      </c>
      <c r="G317" s="9" t="e">
        <f t="shared" si="17"/>
        <v>#REF!</v>
      </c>
      <c r="H317" s="9" t="e">
        <f t="shared" si="18"/>
        <v>#REF!</v>
      </c>
      <c r="I317" s="9" t="e">
        <f t="shared" si="19"/>
        <v>#REF!</v>
      </c>
      <c r="J317" s="9" t="e">
        <f>IF(I317&lt;&gt;"",IF(_xlfn.RANK.EQ(I317,$I$2:$I$326,0)&lt;=ROUND(COUNTIFS($E$2:$E$326,"&gt;=50",$D$2:$D$326,"&gt;=55")/100*#REF!,0),"",E317),"")</f>
        <v>#REF!</v>
      </c>
      <c r="K317" s="9" t="e">
        <f>IF(J317&lt;&gt;"",IF(_xlfn.RANK.EQ(J317,$J$2:$J$326,0)&lt;=ROUND(COUNTIFS($E$2:$E$326,"&gt;=50",$D$2:$D$326,"&gt;=55")/100*#REF!,0),"",E317),"")</f>
        <v>#REF!</v>
      </c>
      <c r="L317" s="9" t="e">
        <f>IF(K317&lt;&gt;"",IF(_xlfn.RANK.EQ(K317,$K$2:$K$326,0)&lt;=ROUND(COUNTIFS($E$2:$E$326,"&gt;=50",$D$2:$D$326,"&gt;=55")/100*#REF!,0),"",E317),"")</f>
        <v>#REF!</v>
      </c>
      <c r="M317" s="9" t="e">
        <f>IF(L317&lt;&gt;"",IF(_xlfn.RANK.EQ(L317,$L$2:$L$326,0)&lt;=ROUND(COUNTIFS($E$2:$E$326,"&gt;=50",$D$2:$D$326,"&gt;=55")/100*#REF!,0),"",E317),"")</f>
        <v>#REF!</v>
      </c>
      <c r="N317" s="9" t="e">
        <f>IF(M317&lt;&gt;"",IF(_xlfn.RANK.EQ(M317,$M$2:$M$326,0)&lt;=ROUND(COUNTIFS($E$2:$E$326,"&gt;=50",$D$2:$D$326,"&gt;=55")/100*#REF!,0),"",E317),"")</f>
        <v>#REF!</v>
      </c>
      <c r="O317" s="9" t="e">
        <f>IF(N317&lt;&gt;"",IF(_xlfn.RANK.EQ(N317,$N$2:$N$326,0)&lt;=ROUND(COUNTIFS($E$2:$E$326,"&gt;=50",$D$2:$D$326,"&gt;=55")/100*#REF!,0),"",E317),"")</f>
        <v>#REF!</v>
      </c>
      <c r="P317" s="9" t="str" cm="1">
        <f t="array" ref="P317">IF(A277&lt;&gt;"",IF(_xlfn.BITOR(B277&lt;&gt;"GR",B277&lt;&gt;""),IF(AND(H317&gt;=50,B277&gt;=55),_xlfn.RANK.EQ(H317,$H$2:$H$1000,0),_xlfn.IFS(#REF!="FD",999,#REF!="FF",1000)),IF(AND(H317&gt;=50,D317&gt;=55),_xlfn.RANK.EQ(H317,$H$2:$H$326,0),_xlfn.IFS(#REF!="FD",999,#REF!="FF",1000))),"")</f>
        <v/>
      </c>
    </row>
    <row r="318" spans="1:16" x14ac:dyDescent="0.35">
      <c r="A318" s="3"/>
      <c r="B318" s="3"/>
      <c r="C318" s="16" t="e">
        <f>IF(_xlfn.BITOR(#REF!="GR",#REF!=""),0,#REF!)</f>
        <v>#REF!</v>
      </c>
      <c r="D318" s="16" t="e">
        <f>IF(_xlfn.BITOR(#REF!="",#REF!="GR"),0,#REF!)</f>
        <v>#REF!</v>
      </c>
      <c r="E318" s="9" t="e">
        <f t="shared" si="16"/>
        <v>#REF!</v>
      </c>
      <c r="F318" s="9" t="e">
        <f>IF(AND(B278&lt;&gt;"",B278&lt;&gt;"GR"),(C318*0.4)+(B278*0.6),E318)</f>
        <v>#REF!</v>
      </c>
      <c r="G318" s="9" t="e">
        <f t="shared" si="17"/>
        <v>#REF!</v>
      </c>
      <c r="H318" s="9" t="e">
        <f t="shared" si="18"/>
        <v>#REF!</v>
      </c>
      <c r="I318" s="9" t="e">
        <f t="shared" si="19"/>
        <v>#REF!</v>
      </c>
      <c r="J318" s="9" t="e">
        <f>IF(I318&lt;&gt;"",IF(_xlfn.RANK.EQ(I318,$I$2:$I$326,0)&lt;=ROUND(COUNTIFS($E$2:$E$326,"&gt;=50",$D$2:$D$326,"&gt;=55")/100*#REF!,0),"",E318),"")</f>
        <v>#REF!</v>
      </c>
      <c r="K318" s="9" t="e">
        <f>IF(J318&lt;&gt;"",IF(_xlfn.RANK.EQ(J318,$J$2:$J$326,0)&lt;=ROUND(COUNTIFS($E$2:$E$326,"&gt;=50",$D$2:$D$326,"&gt;=55")/100*#REF!,0),"",E318),"")</f>
        <v>#REF!</v>
      </c>
      <c r="L318" s="9" t="e">
        <f>IF(K318&lt;&gt;"",IF(_xlfn.RANK.EQ(K318,$K$2:$K$326,0)&lt;=ROUND(COUNTIFS($E$2:$E$326,"&gt;=50",$D$2:$D$326,"&gt;=55")/100*#REF!,0),"",E318),"")</f>
        <v>#REF!</v>
      </c>
      <c r="M318" s="9" t="e">
        <f>IF(L318&lt;&gt;"",IF(_xlfn.RANK.EQ(L318,$L$2:$L$326,0)&lt;=ROUND(COUNTIFS($E$2:$E$326,"&gt;=50",$D$2:$D$326,"&gt;=55")/100*#REF!,0),"",E318),"")</f>
        <v>#REF!</v>
      </c>
      <c r="N318" s="9" t="e">
        <f>IF(M318&lt;&gt;"",IF(_xlfn.RANK.EQ(M318,$M$2:$M$326,0)&lt;=ROUND(COUNTIFS($E$2:$E$326,"&gt;=50",$D$2:$D$326,"&gt;=55")/100*#REF!,0),"",E318),"")</f>
        <v>#REF!</v>
      </c>
      <c r="O318" s="9" t="e">
        <f>IF(N318&lt;&gt;"",IF(_xlfn.RANK.EQ(N318,$N$2:$N$326,0)&lt;=ROUND(COUNTIFS($E$2:$E$326,"&gt;=50",$D$2:$D$326,"&gt;=55")/100*#REF!,0),"",E318),"")</f>
        <v>#REF!</v>
      </c>
      <c r="P318" s="9" t="str" cm="1">
        <f t="array" ref="P318">IF(A278&lt;&gt;"",IF(_xlfn.BITOR(B278&lt;&gt;"GR",B278&lt;&gt;""),IF(AND(H318&gt;=50,B278&gt;=55),_xlfn.RANK.EQ(H318,$H$2:$H$1000,0),_xlfn.IFS(#REF!="FD",999,#REF!="FF",1000)),IF(AND(H318&gt;=50,D318&gt;=55),_xlfn.RANK.EQ(H318,$H$2:$H$326,0),_xlfn.IFS(#REF!="FD",999,#REF!="FF",1000))),"")</f>
        <v/>
      </c>
    </row>
    <row r="319" spans="1:16" x14ac:dyDescent="0.35">
      <c r="A319" s="3"/>
      <c r="B319" s="3"/>
      <c r="C319" s="16" t="e">
        <f>IF(_xlfn.BITOR(#REF!="GR",#REF!=""),0,#REF!)</f>
        <v>#REF!</v>
      </c>
      <c r="D319" s="16" t="e">
        <f>IF(_xlfn.BITOR(#REF!="",#REF!="GR"),0,#REF!)</f>
        <v>#REF!</v>
      </c>
      <c r="E319" s="9" t="e">
        <f t="shared" si="16"/>
        <v>#REF!</v>
      </c>
      <c r="F319" s="9" t="e">
        <f>IF(AND(B279&lt;&gt;"",B279&lt;&gt;"GR"),(C319*0.4)+(B279*0.6),E319)</f>
        <v>#REF!</v>
      </c>
      <c r="G319" s="9" t="e">
        <f t="shared" si="17"/>
        <v>#REF!</v>
      </c>
      <c r="H319" s="9" t="e">
        <f t="shared" si="18"/>
        <v>#REF!</v>
      </c>
      <c r="I319" s="9" t="e">
        <f t="shared" si="19"/>
        <v>#REF!</v>
      </c>
      <c r="J319" s="9" t="e">
        <f>IF(I319&lt;&gt;"",IF(_xlfn.RANK.EQ(I319,$I$2:$I$326,0)&lt;=ROUND(COUNTIFS($E$2:$E$326,"&gt;=50",$D$2:$D$326,"&gt;=55")/100*#REF!,0),"",E319),"")</f>
        <v>#REF!</v>
      </c>
      <c r="K319" s="9" t="e">
        <f>IF(J319&lt;&gt;"",IF(_xlfn.RANK.EQ(J319,$J$2:$J$326,0)&lt;=ROUND(COUNTIFS($E$2:$E$326,"&gt;=50",$D$2:$D$326,"&gt;=55")/100*#REF!,0),"",E319),"")</f>
        <v>#REF!</v>
      </c>
      <c r="L319" s="9" t="e">
        <f>IF(K319&lt;&gt;"",IF(_xlfn.RANK.EQ(K319,$K$2:$K$326,0)&lt;=ROUND(COUNTIFS($E$2:$E$326,"&gt;=50",$D$2:$D$326,"&gt;=55")/100*#REF!,0),"",E319),"")</f>
        <v>#REF!</v>
      </c>
      <c r="M319" s="9" t="e">
        <f>IF(L319&lt;&gt;"",IF(_xlfn.RANK.EQ(L319,$L$2:$L$326,0)&lt;=ROUND(COUNTIFS($E$2:$E$326,"&gt;=50",$D$2:$D$326,"&gt;=55")/100*#REF!,0),"",E319),"")</f>
        <v>#REF!</v>
      </c>
      <c r="N319" s="9" t="e">
        <f>IF(M319&lt;&gt;"",IF(_xlfn.RANK.EQ(M319,$M$2:$M$326,0)&lt;=ROUND(COUNTIFS($E$2:$E$326,"&gt;=50",$D$2:$D$326,"&gt;=55")/100*#REF!,0),"",E319),"")</f>
        <v>#REF!</v>
      </c>
      <c r="O319" s="9" t="e">
        <f>IF(N319&lt;&gt;"",IF(_xlfn.RANK.EQ(N319,$N$2:$N$326,0)&lt;=ROUND(COUNTIFS($E$2:$E$326,"&gt;=50",$D$2:$D$326,"&gt;=55")/100*#REF!,0),"",E319),"")</f>
        <v>#REF!</v>
      </c>
      <c r="P319" s="9" t="str" cm="1">
        <f t="array" ref="P319">IF(A279&lt;&gt;"",IF(_xlfn.BITOR(B279&lt;&gt;"GR",B279&lt;&gt;""),IF(AND(H319&gt;=50,B279&gt;=55),_xlfn.RANK.EQ(H319,$H$2:$H$1000,0),_xlfn.IFS(#REF!="FD",999,#REF!="FF",1000)),IF(AND(H319&gt;=50,D319&gt;=55),_xlfn.RANK.EQ(H319,$H$2:$H$326,0),_xlfn.IFS(#REF!="FD",999,#REF!="FF",1000))),"")</f>
        <v/>
      </c>
    </row>
    <row r="320" spans="1:16" x14ac:dyDescent="0.35">
      <c r="A320" s="3"/>
      <c r="B320" s="3"/>
      <c r="C320" s="16" t="e">
        <f>IF(_xlfn.BITOR(#REF!="GR",#REF!=""),0,#REF!)</f>
        <v>#REF!</v>
      </c>
      <c r="D320" s="16" t="e">
        <f>IF(_xlfn.BITOR(#REF!="",#REF!="GR"),0,#REF!)</f>
        <v>#REF!</v>
      </c>
      <c r="E320" s="9" t="e">
        <f t="shared" si="16"/>
        <v>#REF!</v>
      </c>
      <c r="F320" s="9" t="e">
        <f>IF(AND(B280&lt;&gt;"",B280&lt;&gt;"GR"),(C320*0.4)+(B280*0.6),E320)</f>
        <v>#REF!</v>
      </c>
      <c r="G320" s="9" t="e">
        <f t="shared" si="17"/>
        <v>#REF!</v>
      </c>
      <c r="H320" s="9" t="e">
        <f t="shared" si="18"/>
        <v>#REF!</v>
      </c>
      <c r="I320" s="9" t="e">
        <f t="shared" si="19"/>
        <v>#REF!</v>
      </c>
      <c r="J320" s="9" t="e">
        <f>IF(I320&lt;&gt;"",IF(_xlfn.RANK.EQ(I320,$I$2:$I$326,0)&lt;=ROUND(COUNTIFS($E$2:$E$326,"&gt;=50",$D$2:$D$326,"&gt;=55")/100*#REF!,0),"",E320),"")</f>
        <v>#REF!</v>
      </c>
      <c r="K320" s="9" t="e">
        <f>IF(J320&lt;&gt;"",IF(_xlfn.RANK.EQ(J320,$J$2:$J$326,0)&lt;=ROUND(COUNTIFS($E$2:$E$326,"&gt;=50",$D$2:$D$326,"&gt;=55")/100*#REF!,0),"",E320),"")</f>
        <v>#REF!</v>
      </c>
      <c r="L320" s="9" t="e">
        <f>IF(K320&lt;&gt;"",IF(_xlfn.RANK.EQ(K320,$K$2:$K$326,0)&lt;=ROUND(COUNTIFS($E$2:$E$326,"&gt;=50",$D$2:$D$326,"&gt;=55")/100*#REF!,0),"",E320),"")</f>
        <v>#REF!</v>
      </c>
      <c r="M320" s="9" t="e">
        <f>IF(L320&lt;&gt;"",IF(_xlfn.RANK.EQ(L320,$L$2:$L$326,0)&lt;=ROUND(COUNTIFS($E$2:$E$326,"&gt;=50",$D$2:$D$326,"&gt;=55")/100*#REF!,0),"",E320),"")</f>
        <v>#REF!</v>
      </c>
      <c r="N320" s="9" t="e">
        <f>IF(M320&lt;&gt;"",IF(_xlfn.RANK.EQ(M320,$M$2:$M$326,0)&lt;=ROUND(COUNTIFS($E$2:$E$326,"&gt;=50",$D$2:$D$326,"&gt;=55")/100*#REF!,0),"",E320),"")</f>
        <v>#REF!</v>
      </c>
      <c r="O320" s="9" t="e">
        <f>IF(N320&lt;&gt;"",IF(_xlfn.RANK.EQ(N320,$N$2:$N$326,0)&lt;=ROUND(COUNTIFS($E$2:$E$326,"&gt;=50",$D$2:$D$326,"&gt;=55")/100*#REF!,0),"",E320),"")</f>
        <v>#REF!</v>
      </c>
      <c r="P320" s="9" t="str" cm="1">
        <f t="array" ref="P320">IF(A280&lt;&gt;"",IF(_xlfn.BITOR(B280&lt;&gt;"GR",B280&lt;&gt;""),IF(AND(H320&gt;=50,B280&gt;=55),_xlfn.RANK.EQ(H320,$H$2:$H$1000,0),_xlfn.IFS(#REF!="FD",999,#REF!="FF",1000)),IF(AND(H320&gt;=50,D320&gt;=55),_xlfn.RANK.EQ(H320,$H$2:$H$326,0),_xlfn.IFS(#REF!="FD",999,#REF!="FF",1000))),"")</f>
        <v/>
      </c>
    </row>
    <row r="321" spans="1:16" x14ac:dyDescent="0.35">
      <c r="A321" s="3"/>
      <c r="B321" s="3"/>
      <c r="C321" s="16" t="e">
        <f>IF(_xlfn.BITOR(#REF!="GR",#REF!=""),0,#REF!)</f>
        <v>#REF!</v>
      </c>
      <c r="D321" s="16" t="e">
        <f>IF(_xlfn.BITOR(#REF!="",#REF!="GR"),0,#REF!)</f>
        <v>#REF!</v>
      </c>
      <c r="E321" s="9" t="e">
        <f t="shared" si="16"/>
        <v>#REF!</v>
      </c>
      <c r="F321" s="9" t="e">
        <f>IF(AND(B281&lt;&gt;"",B281&lt;&gt;"GR"),(C321*0.4)+(B281*0.6),E321)</f>
        <v>#REF!</v>
      </c>
      <c r="G321" s="9" t="e">
        <f t="shared" si="17"/>
        <v>#REF!</v>
      </c>
      <c r="H321" s="9" t="e">
        <f t="shared" si="18"/>
        <v>#REF!</v>
      </c>
      <c r="I321" s="9" t="e">
        <f t="shared" si="19"/>
        <v>#REF!</v>
      </c>
      <c r="J321" s="9" t="e">
        <f>IF(I321&lt;&gt;"",IF(_xlfn.RANK.EQ(I321,$I$2:$I$326,0)&lt;=ROUND(COUNTIFS($E$2:$E$326,"&gt;=50",$D$2:$D$326,"&gt;=55")/100*#REF!,0),"",E321),"")</f>
        <v>#REF!</v>
      </c>
      <c r="K321" s="9" t="e">
        <f>IF(J321&lt;&gt;"",IF(_xlfn.RANK.EQ(J321,$J$2:$J$326,0)&lt;=ROUND(COUNTIFS($E$2:$E$326,"&gt;=50",$D$2:$D$326,"&gt;=55")/100*#REF!,0),"",E321),"")</f>
        <v>#REF!</v>
      </c>
      <c r="L321" s="9" t="e">
        <f>IF(K321&lt;&gt;"",IF(_xlfn.RANK.EQ(K321,$K$2:$K$326,0)&lt;=ROUND(COUNTIFS($E$2:$E$326,"&gt;=50",$D$2:$D$326,"&gt;=55")/100*#REF!,0),"",E321),"")</f>
        <v>#REF!</v>
      </c>
      <c r="M321" s="9" t="e">
        <f>IF(L321&lt;&gt;"",IF(_xlfn.RANK.EQ(L321,$L$2:$L$326,0)&lt;=ROUND(COUNTIFS($E$2:$E$326,"&gt;=50",$D$2:$D$326,"&gt;=55")/100*#REF!,0),"",E321),"")</f>
        <v>#REF!</v>
      </c>
      <c r="N321" s="9" t="e">
        <f>IF(M321&lt;&gt;"",IF(_xlfn.RANK.EQ(M321,$M$2:$M$326,0)&lt;=ROUND(COUNTIFS($E$2:$E$326,"&gt;=50",$D$2:$D$326,"&gt;=55")/100*#REF!,0),"",E321),"")</f>
        <v>#REF!</v>
      </c>
      <c r="O321" s="9" t="e">
        <f>IF(N321&lt;&gt;"",IF(_xlfn.RANK.EQ(N321,$N$2:$N$326,0)&lt;=ROUND(COUNTIFS($E$2:$E$326,"&gt;=50",$D$2:$D$326,"&gt;=55")/100*#REF!,0),"",E321),"")</f>
        <v>#REF!</v>
      </c>
      <c r="P321" s="9" t="str" cm="1">
        <f t="array" ref="P321">IF(A281&lt;&gt;"",IF(_xlfn.BITOR(B281&lt;&gt;"GR",B281&lt;&gt;""),IF(AND(H321&gt;=50,B281&gt;=55),_xlfn.RANK.EQ(H321,$H$2:$H$1000,0),_xlfn.IFS(#REF!="FD",999,#REF!="FF",1000)),IF(AND(H321&gt;=50,D321&gt;=55),_xlfn.RANK.EQ(H321,$H$2:$H$326,0),_xlfn.IFS(#REF!="FD",999,#REF!="FF",1000))),"")</f>
        <v/>
      </c>
    </row>
    <row r="322" spans="1:16" x14ac:dyDescent="0.35">
      <c r="A322" s="3"/>
      <c r="B322" s="3"/>
      <c r="C322" s="16" t="e">
        <f>IF(_xlfn.BITOR(#REF!="GR",#REF!=""),0,#REF!)</f>
        <v>#REF!</v>
      </c>
      <c r="D322" s="16" t="e">
        <f>IF(_xlfn.BITOR(#REF!="",#REF!="GR"),0,#REF!)</f>
        <v>#REF!</v>
      </c>
      <c r="E322" s="9" t="e">
        <f t="shared" ref="E322:E385" si="20">(C322*0.4)+(D322*0.6)</f>
        <v>#REF!</v>
      </c>
      <c r="F322" s="9" t="e">
        <f>IF(AND(B282&lt;&gt;"",B282&lt;&gt;"GR"),(C322*0.4)+(B282*0.6),E322)</f>
        <v>#REF!</v>
      </c>
      <c r="G322" s="9" t="e">
        <f t="shared" si="17"/>
        <v>#REF!</v>
      </c>
      <c r="H322" s="9" t="e">
        <f t="shared" si="18"/>
        <v>#REF!</v>
      </c>
      <c r="I322" s="9" t="e">
        <f t="shared" si="19"/>
        <v>#REF!</v>
      </c>
      <c r="J322" s="9" t="e">
        <f>IF(I322&lt;&gt;"",IF(_xlfn.RANK.EQ(I322,$I$2:$I$326,0)&lt;=ROUND(COUNTIFS($E$2:$E$326,"&gt;=50",$D$2:$D$326,"&gt;=55")/100*#REF!,0),"",E322),"")</f>
        <v>#REF!</v>
      </c>
      <c r="K322" s="9" t="e">
        <f>IF(J322&lt;&gt;"",IF(_xlfn.RANK.EQ(J322,$J$2:$J$326,0)&lt;=ROUND(COUNTIFS($E$2:$E$326,"&gt;=50",$D$2:$D$326,"&gt;=55")/100*#REF!,0),"",E322),"")</f>
        <v>#REF!</v>
      </c>
      <c r="L322" s="9" t="e">
        <f>IF(K322&lt;&gt;"",IF(_xlfn.RANK.EQ(K322,$K$2:$K$326,0)&lt;=ROUND(COUNTIFS($E$2:$E$326,"&gt;=50",$D$2:$D$326,"&gt;=55")/100*#REF!,0),"",E322),"")</f>
        <v>#REF!</v>
      </c>
      <c r="M322" s="9" t="e">
        <f>IF(L322&lt;&gt;"",IF(_xlfn.RANK.EQ(L322,$L$2:$L$326,0)&lt;=ROUND(COUNTIFS($E$2:$E$326,"&gt;=50",$D$2:$D$326,"&gt;=55")/100*#REF!,0),"",E322),"")</f>
        <v>#REF!</v>
      </c>
      <c r="N322" s="9" t="e">
        <f>IF(M322&lt;&gt;"",IF(_xlfn.RANK.EQ(M322,$M$2:$M$326,0)&lt;=ROUND(COUNTIFS($E$2:$E$326,"&gt;=50",$D$2:$D$326,"&gt;=55")/100*#REF!,0),"",E322),"")</f>
        <v>#REF!</v>
      </c>
      <c r="O322" s="9" t="e">
        <f>IF(N322&lt;&gt;"",IF(_xlfn.RANK.EQ(N322,$N$2:$N$326,0)&lt;=ROUND(COUNTIFS($E$2:$E$326,"&gt;=50",$D$2:$D$326,"&gt;=55")/100*#REF!,0),"",E322),"")</f>
        <v>#REF!</v>
      </c>
      <c r="P322" s="9" t="str" cm="1">
        <f t="array" ref="P322">IF(A282&lt;&gt;"",IF(_xlfn.BITOR(B282&lt;&gt;"GR",B282&lt;&gt;""),IF(AND(H322&gt;=50,B282&gt;=55),_xlfn.RANK.EQ(H322,$H$2:$H$1000,0),_xlfn.IFS(#REF!="FD",999,#REF!="FF",1000)),IF(AND(H322&gt;=50,D322&gt;=55),_xlfn.RANK.EQ(H322,$H$2:$H$326,0),_xlfn.IFS(#REF!="FD",999,#REF!="FF",1000))),"")</f>
        <v/>
      </c>
    </row>
    <row r="323" spans="1:16" x14ac:dyDescent="0.35">
      <c r="A323" s="3"/>
      <c r="B323" s="3"/>
      <c r="C323" s="16" t="e">
        <f>IF(_xlfn.BITOR(#REF!="GR",#REF!=""),0,#REF!)</f>
        <v>#REF!</v>
      </c>
      <c r="D323" s="16" t="e">
        <f>IF(_xlfn.BITOR(#REF!="",#REF!="GR"),0,#REF!)</f>
        <v>#REF!</v>
      </c>
      <c r="E323" s="9" t="e">
        <f t="shared" si="20"/>
        <v>#REF!</v>
      </c>
      <c r="F323" s="9" t="e">
        <f>IF(AND(B283&lt;&gt;"",B283&lt;&gt;"GR"),(C323*0.4)+(B283*0.6),E323)</f>
        <v>#REF!</v>
      </c>
      <c r="G323" s="9" t="e">
        <f t="shared" ref="G323:G326" si="21">ROUND(E323,0)</f>
        <v>#REF!</v>
      </c>
      <c r="H323" s="9" t="e">
        <f t="shared" ref="H323:H326" si="22">ROUND(F323,0)</f>
        <v>#REF!</v>
      </c>
      <c r="I323" s="9" t="e">
        <f t="shared" ref="I323:I386" si="23">IF(AND(E323&gt;=50,D323&gt;=55),E323,"")</f>
        <v>#REF!</v>
      </c>
      <c r="J323" s="9" t="e">
        <f>IF(I323&lt;&gt;"",IF(_xlfn.RANK.EQ(I323,$I$2:$I$326,0)&lt;=ROUND(COUNTIFS($E$2:$E$326,"&gt;=50",$D$2:$D$326,"&gt;=55")/100*#REF!,0),"",E323),"")</f>
        <v>#REF!</v>
      </c>
      <c r="K323" s="9" t="e">
        <f>IF(J323&lt;&gt;"",IF(_xlfn.RANK.EQ(J323,$J$2:$J$326,0)&lt;=ROUND(COUNTIFS($E$2:$E$326,"&gt;=50",$D$2:$D$326,"&gt;=55")/100*#REF!,0),"",E323),"")</f>
        <v>#REF!</v>
      </c>
      <c r="L323" s="9" t="e">
        <f>IF(K323&lt;&gt;"",IF(_xlfn.RANK.EQ(K323,$K$2:$K$326,0)&lt;=ROUND(COUNTIFS($E$2:$E$326,"&gt;=50",$D$2:$D$326,"&gt;=55")/100*#REF!,0),"",E323),"")</f>
        <v>#REF!</v>
      </c>
      <c r="M323" s="9" t="e">
        <f>IF(L323&lt;&gt;"",IF(_xlfn.RANK.EQ(L323,$L$2:$L$326,0)&lt;=ROUND(COUNTIFS($E$2:$E$326,"&gt;=50",$D$2:$D$326,"&gt;=55")/100*#REF!,0),"",E323),"")</f>
        <v>#REF!</v>
      </c>
      <c r="N323" s="9" t="e">
        <f>IF(M323&lt;&gt;"",IF(_xlfn.RANK.EQ(M323,$M$2:$M$326,0)&lt;=ROUND(COUNTIFS($E$2:$E$326,"&gt;=50",$D$2:$D$326,"&gt;=55")/100*#REF!,0),"",E323),"")</f>
        <v>#REF!</v>
      </c>
      <c r="O323" s="9" t="e">
        <f>IF(N323&lt;&gt;"",IF(_xlfn.RANK.EQ(N323,$N$2:$N$326,0)&lt;=ROUND(COUNTIFS($E$2:$E$326,"&gt;=50",$D$2:$D$326,"&gt;=55")/100*#REF!,0),"",E323),"")</f>
        <v>#REF!</v>
      </c>
      <c r="P323" s="9" t="str" cm="1">
        <f t="array" ref="P323">IF(A283&lt;&gt;"",IF(_xlfn.BITOR(B283&lt;&gt;"GR",B283&lt;&gt;""),IF(AND(H323&gt;=50,B283&gt;=55),_xlfn.RANK.EQ(H323,$H$2:$H$1000,0),_xlfn.IFS(#REF!="FD",999,#REF!="FF",1000)),IF(AND(H323&gt;=50,D323&gt;=55),_xlfn.RANK.EQ(H323,$H$2:$H$326,0),_xlfn.IFS(#REF!="FD",999,#REF!="FF",1000))),"")</f>
        <v/>
      </c>
    </row>
    <row r="324" spans="1:16" x14ac:dyDescent="0.35">
      <c r="A324" s="3"/>
      <c r="B324" s="3"/>
      <c r="C324" s="16" t="e">
        <f>IF(_xlfn.BITOR(#REF!="GR",#REF!=""),0,#REF!)</f>
        <v>#REF!</v>
      </c>
      <c r="D324" s="16" t="e">
        <f>IF(_xlfn.BITOR(#REF!="",#REF!="GR"),0,#REF!)</f>
        <v>#REF!</v>
      </c>
      <c r="E324" s="9" t="e">
        <f t="shared" si="20"/>
        <v>#REF!</v>
      </c>
      <c r="F324" s="9" t="e">
        <f>IF(AND(B284&lt;&gt;"",B284&lt;&gt;"GR"),(C324*0.4)+(B284*0.6),E324)</f>
        <v>#REF!</v>
      </c>
      <c r="G324" s="9" t="e">
        <f t="shared" si="21"/>
        <v>#REF!</v>
      </c>
      <c r="H324" s="9" t="e">
        <f t="shared" si="22"/>
        <v>#REF!</v>
      </c>
      <c r="I324" s="9" t="e">
        <f t="shared" si="23"/>
        <v>#REF!</v>
      </c>
      <c r="J324" s="9" t="e">
        <f>IF(I324&lt;&gt;"",IF(_xlfn.RANK.EQ(I324,$I$2:$I$326,0)&lt;=ROUND(COUNTIFS($E$2:$E$326,"&gt;=50",$D$2:$D$326,"&gt;=55")/100*#REF!,0),"",E324),"")</f>
        <v>#REF!</v>
      </c>
      <c r="K324" s="9" t="e">
        <f>IF(J324&lt;&gt;"",IF(_xlfn.RANK.EQ(J324,$J$2:$J$326,0)&lt;=ROUND(COUNTIFS($E$2:$E$326,"&gt;=50",$D$2:$D$326,"&gt;=55")/100*#REF!,0),"",E324),"")</f>
        <v>#REF!</v>
      </c>
      <c r="L324" s="9" t="e">
        <f>IF(K324&lt;&gt;"",IF(_xlfn.RANK.EQ(K324,$K$2:$K$326,0)&lt;=ROUND(COUNTIFS($E$2:$E$326,"&gt;=50",$D$2:$D$326,"&gt;=55")/100*#REF!,0),"",E324),"")</f>
        <v>#REF!</v>
      </c>
      <c r="M324" s="9" t="e">
        <f>IF(L324&lt;&gt;"",IF(_xlfn.RANK.EQ(L324,$L$2:$L$326,0)&lt;=ROUND(COUNTIFS($E$2:$E$326,"&gt;=50",$D$2:$D$326,"&gt;=55")/100*#REF!,0),"",E324),"")</f>
        <v>#REF!</v>
      </c>
      <c r="N324" s="9" t="e">
        <f>IF(M324&lt;&gt;"",IF(_xlfn.RANK.EQ(M324,$M$2:$M$326,0)&lt;=ROUND(COUNTIFS($E$2:$E$326,"&gt;=50",$D$2:$D$326,"&gt;=55")/100*#REF!,0),"",E324),"")</f>
        <v>#REF!</v>
      </c>
      <c r="O324" s="9" t="e">
        <f>IF(N324&lt;&gt;"",IF(_xlfn.RANK.EQ(N324,$N$2:$N$326,0)&lt;=ROUND(COUNTIFS($E$2:$E$326,"&gt;=50",$D$2:$D$326,"&gt;=55")/100*#REF!,0),"",E324),"")</f>
        <v>#REF!</v>
      </c>
      <c r="P324" s="9" t="str" cm="1">
        <f t="array" ref="P324">IF(A284&lt;&gt;"",IF(_xlfn.BITOR(B284&lt;&gt;"GR",B284&lt;&gt;""),IF(AND(H324&gt;=50,B284&gt;=55),_xlfn.RANK.EQ(H324,$H$2:$H$1000,0),_xlfn.IFS(#REF!="FD",999,#REF!="FF",1000)),IF(AND(H324&gt;=50,D324&gt;=55),_xlfn.RANK.EQ(H324,$H$2:$H$326,0),_xlfn.IFS(#REF!="FD",999,#REF!="FF",1000))),"")</f>
        <v/>
      </c>
    </row>
    <row r="325" spans="1:16" x14ac:dyDescent="0.35">
      <c r="A325" s="3"/>
      <c r="B325" s="3"/>
      <c r="C325" s="16" t="e">
        <f>IF(_xlfn.BITOR(#REF!="GR",#REF!=""),0,#REF!)</f>
        <v>#REF!</v>
      </c>
      <c r="D325" s="16" t="e">
        <f>IF(_xlfn.BITOR(#REF!="",#REF!="GR"),0,#REF!)</f>
        <v>#REF!</v>
      </c>
      <c r="E325" s="9" t="e">
        <f t="shared" si="20"/>
        <v>#REF!</v>
      </c>
      <c r="F325" s="9" t="e">
        <f>IF(AND(B285&lt;&gt;"",B285&lt;&gt;"GR"),(C325*0.4)+(B285*0.6),E325)</f>
        <v>#REF!</v>
      </c>
      <c r="G325" s="9" t="e">
        <f t="shared" si="21"/>
        <v>#REF!</v>
      </c>
      <c r="H325" s="9" t="e">
        <f t="shared" si="22"/>
        <v>#REF!</v>
      </c>
      <c r="I325" s="9" t="e">
        <f t="shared" si="23"/>
        <v>#REF!</v>
      </c>
      <c r="J325" s="9" t="e">
        <f>IF(I325&lt;&gt;"",IF(_xlfn.RANK.EQ(I325,$I$2:$I$326,0)&lt;=ROUND(COUNTIFS($E$2:$E$326,"&gt;=50",$D$2:$D$326,"&gt;=55")/100*#REF!,0),"",E325),"")</f>
        <v>#REF!</v>
      </c>
      <c r="K325" s="9" t="e">
        <f>IF(J325&lt;&gt;"",IF(_xlfn.RANK.EQ(J325,$J$2:$J$326,0)&lt;=ROUND(COUNTIFS($E$2:$E$326,"&gt;=50",$D$2:$D$326,"&gt;=55")/100*#REF!,0),"",E325),"")</f>
        <v>#REF!</v>
      </c>
      <c r="L325" s="9" t="e">
        <f>IF(K325&lt;&gt;"",IF(_xlfn.RANK.EQ(K325,$K$2:$K$326,0)&lt;=ROUND(COUNTIFS($E$2:$E$326,"&gt;=50",$D$2:$D$326,"&gt;=55")/100*#REF!,0),"",E325),"")</f>
        <v>#REF!</v>
      </c>
      <c r="M325" s="9" t="e">
        <f>IF(L325&lt;&gt;"",IF(_xlfn.RANK.EQ(L325,$L$2:$L$326,0)&lt;=ROUND(COUNTIFS($E$2:$E$326,"&gt;=50",$D$2:$D$326,"&gt;=55")/100*#REF!,0),"",E325),"")</f>
        <v>#REF!</v>
      </c>
      <c r="N325" s="9" t="e">
        <f>IF(M325&lt;&gt;"",IF(_xlfn.RANK.EQ(M325,$M$2:$M$326,0)&lt;=ROUND(COUNTIFS($E$2:$E$326,"&gt;=50",$D$2:$D$326,"&gt;=55")/100*#REF!,0),"",E325),"")</f>
        <v>#REF!</v>
      </c>
      <c r="O325" s="9" t="e">
        <f>IF(N325&lt;&gt;"",IF(_xlfn.RANK.EQ(N325,$N$2:$N$326,0)&lt;=ROUND(COUNTIFS($E$2:$E$326,"&gt;=50",$D$2:$D$326,"&gt;=55")/100*#REF!,0),"",E325),"")</f>
        <v>#REF!</v>
      </c>
      <c r="P325" s="9" t="str" cm="1">
        <f t="array" ref="P325">IF(A285&lt;&gt;"",IF(_xlfn.BITOR(B285&lt;&gt;"GR",B285&lt;&gt;""),IF(AND(H325&gt;=50,B285&gt;=55),_xlfn.RANK.EQ(H325,$H$2:$H$1000,0),_xlfn.IFS(#REF!="FD",999,#REF!="FF",1000)),IF(AND(H325&gt;=50,D325&gt;=55),_xlfn.RANK.EQ(H325,$H$2:$H$326,0),_xlfn.IFS(#REF!="FD",999,#REF!="FF",1000))),"")</f>
        <v/>
      </c>
    </row>
    <row r="326" spans="1:16" x14ac:dyDescent="0.35">
      <c r="A326" s="3"/>
      <c r="B326" s="3"/>
      <c r="C326" s="16" t="e">
        <f>IF(_xlfn.BITOR(#REF!="GR",#REF!=""),0,#REF!)</f>
        <v>#REF!</v>
      </c>
      <c r="D326" s="16" t="e">
        <f>IF(_xlfn.BITOR(#REF!="",#REF!="GR"),0,#REF!)</f>
        <v>#REF!</v>
      </c>
      <c r="E326" s="9" t="e">
        <f t="shared" si="20"/>
        <v>#REF!</v>
      </c>
      <c r="F326" s="9" t="e">
        <f>IF(AND(B286&lt;&gt;"",B286&lt;&gt;"GR"),(C326*0.4)+(B286*0.6),E326)</f>
        <v>#REF!</v>
      </c>
      <c r="G326" s="9" t="e">
        <f t="shared" si="21"/>
        <v>#REF!</v>
      </c>
      <c r="H326" s="9" t="e">
        <f t="shared" si="22"/>
        <v>#REF!</v>
      </c>
      <c r="I326" s="9" t="e">
        <f t="shared" si="23"/>
        <v>#REF!</v>
      </c>
      <c r="J326" s="9" t="e">
        <f>IF(I326&lt;&gt;"",IF(_xlfn.RANK.EQ(I326,$I$2:$I$326,0)&lt;=ROUND(COUNTIFS($E$2:$E$326,"&gt;=50",$D$2:$D$326,"&gt;=55")/100*#REF!,0),"",E326),"")</f>
        <v>#REF!</v>
      </c>
      <c r="K326" s="9" t="e">
        <f>IF(J326&lt;&gt;"",IF(_xlfn.RANK.EQ(J326,$J$2:$J$326,0)&lt;=ROUND(COUNTIFS($E$2:$E$326,"&gt;=50",$D$2:$D$326,"&gt;=55")/100*#REF!,0),"",E326),"")</f>
        <v>#REF!</v>
      </c>
      <c r="L326" s="9" t="e">
        <f>IF(K326&lt;&gt;"",IF(_xlfn.RANK.EQ(K326,$K$2:$K$326,0)&lt;=ROUND(COUNTIFS($E$2:$E$326,"&gt;=50",$D$2:$D$326,"&gt;=55")/100*#REF!,0),"",E326),"")</f>
        <v>#REF!</v>
      </c>
      <c r="M326" s="9" t="e">
        <f>IF(L326&lt;&gt;"",IF(_xlfn.RANK.EQ(L326,$L$2:$L$326,0)&lt;=ROUND(COUNTIFS($E$2:$E$326,"&gt;=50",$D$2:$D$326,"&gt;=55")/100*#REF!,0),"",E326),"")</f>
        <v>#REF!</v>
      </c>
      <c r="N326" s="9" t="e">
        <f>IF(M326&lt;&gt;"",IF(_xlfn.RANK.EQ(M326,$M$2:$M$326,0)&lt;=ROUND(COUNTIFS($E$2:$E$326,"&gt;=50",$D$2:$D$326,"&gt;=55")/100*#REF!,0),"",E326),"")</f>
        <v>#REF!</v>
      </c>
      <c r="O326" s="9" t="e">
        <f>IF(N326&lt;&gt;"",IF(_xlfn.RANK.EQ(N326,$N$2:$N$326,0)&lt;=ROUND(COUNTIFS($E$2:$E$326,"&gt;=50",$D$2:$D$326,"&gt;=55")/100*#REF!,0),"",E326),"")</f>
        <v>#REF!</v>
      </c>
      <c r="P326" s="9" t="str" cm="1">
        <f t="array" ref="P326">IF(A286&lt;&gt;"",IF(_xlfn.BITOR(B286&lt;&gt;"GR",B286&lt;&gt;""),IF(AND(H326&gt;=50,B286&gt;=55),_xlfn.RANK.EQ(H326,$H$2:$H$1000,0),_xlfn.IFS(#REF!="FD",999,#REF!="FF",1000)),IF(AND(H326&gt;=50,D326&gt;=55),_xlfn.RANK.EQ(H326,$H$2:$H$326,0),_xlfn.IFS(#REF!="FD",999,#REF!="FF",1000))),"")</f>
        <v/>
      </c>
    </row>
    <row r="327" spans="1:16" x14ac:dyDescent="0.35">
      <c r="A327" s="3"/>
      <c r="B327" s="3"/>
      <c r="C327" s="16" t="e">
        <f>IF(_xlfn.BITOR(#REF!="GR",#REF!=""),0,#REF!)</f>
        <v>#REF!</v>
      </c>
      <c r="D327" s="16" t="e">
        <f>IF(_xlfn.BITOR(#REF!="",#REF!="GR"),0,#REF!)</f>
        <v>#REF!</v>
      </c>
      <c r="E327" s="9" t="e">
        <f t="shared" si="20"/>
        <v>#REF!</v>
      </c>
      <c r="F327" s="9" t="e">
        <f>IF(AND(B287&lt;&gt;"",B287&lt;&gt;"GR"),(C327*0.4)+(B287*0.6),E327)</f>
        <v>#REF!</v>
      </c>
      <c r="G327" s="9" t="e">
        <f t="shared" ref="G327:G390" si="24">ROUND(E327,0)</f>
        <v>#REF!</v>
      </c>
      <c r="H327" s="9" t="e">
        <f t="shared" ref="H327:H390" si="25">ROUND(F327,0)</f>
        <v>#REF!</v>
      </c>
      <c r="I327" s="9" t="e">
        <f t="shared" si="23"/>
        <v>#REF!</v>
      </c>
      <c r="J327" s="9" t="e">
        <f>IF(I327&lt;&gt;"",IF(_xlfn.RANK.EQ(I327,$I$2:$I$326,0)&lt;=ROUND(COUNTIFS($E$2:$E$326,"&gt;=50",$D$2:$D$326,"&gt;=55")/100*#REF!,0),"",E327),"")</f>
        <v>#REF!</v>
      </c>
      <c r="K327" s="9" t="e">
        <f>IF(J327&lt;&gt;"",IF(_xlfn.RANK.EQ(J327,$J$2:$J$326,0)&lt;=ROUND(COUNTIFS($E$2:$E$326,"&gt;=50",$D$2:$D$326,"&gt;=55")/100*#REF!,0),"",E327),"")</f>
        <v>#REF!</v>
      </c>
      <c r="L327" s="9" t="e">
        <f>IF(K327&lt;&gt;"",IF(_xlfn.RANK.EQ(K327,$K$2:$K$326,0)&lt;=ROUND(COUNTIFS($E$2:$E$326,"&gt;=50",$D$2:$D$326,"&gt;=55")/100*#REF!,0),"",E327),"")</f>
        <v>#REF!</v>
      </c>
      <c r="M327" s="9" t="e">
        <f>IF(L327&lt;&gt;"",IF(_xlfn.RANK.EQ(L327,$L$2:$L$326,0)&lt;=ROUND(COUNTIFS($E$2:$E$326,"&gt;=50",$D$2:$D$326,"&gt;=55")/100*#REF!,0),"",E327),"")</f>
        <v>#REF!</v>
      </c>
      <c r="N327" s="9" t="e">
        <f>IF(M327&lt;&gt;"",IF(_xlfn.RANK.EQ(M327,$M$2:$M$326,0)&lt;=ROUND(COUNTIFS($E$2:$E$326,"&gt;=50",$D$2:$D$326,"&gt;=55")/100*#REF!,0),"",E327),"")</f>
        <v>#REF!</v>
      </c>
      <c r="O327" s="9" t="e">
        <f>IF(N327&lt;&gt;"",IF(_xlfn.RANK.EQ(N327,$N$2:$N$326,0)&lt;=ROUND(COUNTIFS($E$2:$E$326,"&gt;=50",$D$2:$D$326,"&gt;=55")/100*#REF!,0),"",E327),"")</f>
        <v>#REF!</v>
      </c>
      <c r="P327" s="9" t="str" cm="1">
        <f t="array" ref="P327">IF(A287&lt;&gt;"",IF(_xlfn.BITOR(B287&lt;&gt;"GR",B287&lt;&gt;""),IF(AND(H327&gt;=50,B287&gt;=55),_xlfn.RANK.EQ(H327,$H$2:$H$1000,0),_xlfn.IFS(#REF!="FD",999,#REF!="FF",1000)),IF(AND(H327&gt;=50,D327&gt;=55),_xlfn.RANK.EQ(H327,$H$2:$H$326,0),_xlfn.IFS(#REF!="FD",999,#REF!="FF",1000))),"")</f>
        <v/>
      </c>
    </row>
    <row r="328" spans="1:16" x14ac:dyDescent="0.35">
      <c r="A328" s="3"/>
      <c r="B328" s="3"/>
      <c r="C328" s="16" t="e">
        <f>IF(_xlfn.BITOR(#REF!="GR",#REF!=""),0,#REF!)</f>
        <v>#REF!</v>
      </c>
      <c r="D328" s="16" t="e">
        <f>IF(_xlfn.BITOR(#REF!="",#REF!="GR"),0,#REF!)</f>
        <v>#REF!</v>
      </c>
      <c r="E328" s="9" t="e">
        <f t="shared" si="20"/>
        <v>#REF!</v>
      </c>
      <c r="F328" s="9" t="e">
        <f>IF(AND(B288&lt;&gt;"",B288&lt;&gt;"GR"),(C328*0.4)+(B288*0.6),E328)</f>
        <v>#REF!</v>
      </c>
      <c r="G328" s="9" t="e">
        <f t="shared" si="24"/>
        <v>#REF!</v>
      </c>
      <c r="H328" s="9" t="e">
        <f t="shared" si="25"/>
        <v>#REF!</v>
      </c>
      <c r="I328" s="9" t="e">
        <f t="shared" si="23"/>
        <v>#REF!</v>
      </c>
      <c r="J328" s="9" t="e">
        <f>IF(I328&lt;&gt;"",IF(_xlfn.RANK.EQ(I328,$I$2:$I$326,0)&lt;=ROUND(COUNTIFS($E$2:$E$326,"&gt;=50",$D$2:$D$326,"&gt;=55")/100*#REF!,0),"",E328),"")</f>
        <v>#REF!</v>
      </c>
      <c r="K328" s="9" t="e">
        <f>IF(J328&lt;&gt;"",IF(_xlfn.RANK.EQ(J328,$J$2:$J$326,0)&lt;=ROUND(COUNTIFS($E$2:$E$326,"&gt;=50",$D$2:$D$326,"&gt;=55")/100*#REF!,0),"",E328),"")</f>
        <v>#REF!</v>
      </c>
      <c r="L328" s="9" t="e">
        <f>IF(K328&lt;&gt;"",IF(_xlfn.RANK.EQ(K328,$K$2:$K$326,0)&lt;=ROUND(COUNTIFS($E$2:$E$326,"&gt;=50",$D$2:$D$326,"&gt;=55")/100*#REF!,0),"",E328),"")</f>
        <v>#REF!</v>
      </c>
      <c r="M328" s="9" t="e">
        <f>IF(L328&lt;&gt;"",IF(_xlfn.RANK.EQ(L328,$L$2:$L$326,0)&lt;=ROUND(COUNTIFS($E$2:$E$326,"&gt;=50",$D$2:$D$326,"&gt;=55")/100*#REF!,0),"",E328),"")</f>
        <v>#REF!</v>
      </c>
      <c r="N328" s="9" t="e">
        <f>IF(M328&lt;&gt;"",IF(_xlfn.RANK.EQ(M328,$M$2:$M$326,0)&lt;=ROUND(COUNTIFS($E$2:$E$326,"&gt;=50",$D$2:$D$326,"&gt;=55")/100*#REF!,0),"",E328),"")</f>
        <v>#REF!</v>
      </c>
      <c r="O328" s="9" t="e">
        <f>IF(N328&lt;&gt;"",IF(_xlfn.RANK.EQ(N328,$N$2:$N$326,0)&lt;=ROUND(COUNTIFS($E$2:$E$326,"&gt;=50",$D$2:$D$326,"&gt;=55")/100*#REF!,0),"",E328),"")</f>
        <v>#REF!</v>
      </c>
      <c r="P328" s="9" t="str" cm="1">
        <f t="array" ref="P328">IF(A288&lt;&gt;"",IF(_xlfn.BITOR(B288&lt;&gt;"GR",B288&lt;&gt;""),IF(AND(H328&gt;=50,B288&gt;=55),_xlfn.RANK.EQ(H328,$H$2:$H$1000,0),_xlfn.IFS(#REF!="FD",999,#REF!="FF",1000)),IF(AND(H328&gt;=50,D328&gt;=55),_xlfn.RANK.EQ(H328,$H$2:$H$326,0),_xlfn.IFS(#REF!="FD",999,#REF!="FF",1000))),"")</f>
        <v/>
      </c>
    </row>
    <row r="329" spans="1:16" x14ac:dyDescent="0.35">
      <c r="A329" s="3"/>
      <c r="B329" s="3"/>
      <c r="C329" s="16" t="e">
        <f>IF(_xlfn.BITOR(#REF!="GR",#REF!=""),0,#REF!)</f>
        <v>#REF!</v>
      </c>
      <c r="D329" s="16" t="e">
        <f>IF(_xlfn.BITOR(#REF!="",#REF!="GR"),0,#REF!)</f>
        <v>#REF!</v>
      </c>
      <c r="E329" s="9" t="e">
        <f t="shared" si="20"/>
        <v>#REF!</v>
      </c>
      <c r="F329" s="9" t="e">
        <f>IF(AND(B289&lt;&gt;"",B289&lt;&gt;"GR"),(C329*0.4)+(B289*0.6),E329)</f>
        <v>#REF!</v>
      </c>
      <c r="G329" s="9" t="e">
        <f t="shared" si="24"/>
        <v>#REF!</v>
      </c>
      <c r="H329" s="9" t="e">
        <f t="shared" si="25"/>
        <v>#REF!</v>
      </c>
      <c r="I329" s="9" t="e">
        <f t="shared" si="23"/>
        <v>#REF!</v>
      </c>
      <c r="J329" s="9" t="e">
        <f>IF(I329&lt;&gt;"",IF(_xlfn.RANK.EQ(I329,$I$2:$I$326,0)&lt;=ROUND(COUNTIFS($E$2:$E$326,"&gt;=50",$D$2:$D$326,"&gt;=55")/100*#REF!,0),"",E329),"")</f>
        <v>#REF!</v>
      </c>
      <c r="K329" s="9" t="e">
        <f>IF(J329&lt;&gt;"",IF(_xlfn.RANK.EQ(J329,$J$2:$J$326,0)&lt;=ROUND(COUNTIFS($E$2:$E$326,"&gt;=50",$D$2:$D$326,"&gt;=55")/100*#REF!,0),"",E329),"")</f>
        <v>#REF!</v>
      </c>
      <c r="L329" s="9" t="e">
        <f>IF(K329&lt;&gt;"",IF(_xlfn.RANK.EQ(K329,$K$2:$K$326,0)&lt;=ROUND(COUNTIFS($E$2:$E$326,"&gt;=50",$D$2:$D$326,"&gt;=55")/100*#REF!,0),"",E329),"")</f>
        <v>#REF!</v>
      </c>
      <c r="M329" s="9" t="e">
        <f>IF(L329&lt;&gt;"",IF(_xlfn.RANK.EQ(L329,$L$2:$L$326,0)&lt;=ROUND(COUNTIFS($E$2:$E$326,"&gt;=50",$D$2:$D$326,"&gt;=55")/100*#REF!,0),"",E329),"")</f>
        <v>#REF!</v>
      </c>
      <c r="N329" s="9" t="e">
        <f>IF(M329&lt;&gt;"",IF(_xlfn.RANK.EQ(M329,$M$2:$M$326,0)&lt;=ROUND(COUNTIFS($E$2:$E$326,"&gt;=50",$D$2:$D$326,"&gt;=55")/100*#REF!,0),"",E329),"")</f>
        <v>#REF!</v>
      </c>
      <c r="O329" s="9" t="e">
        <f>IF(N329&lt;&gt;"",IF(_xlfn.RANK.EQ(N329,$N$2:$N$326,0)&lt;=ROUND(COUNTIFS($E$2:$E$326,"&gt;=50",$D$2:$D$326,"&gt;=55")/100*#REF!,0),"",E329),"")</f>
        <v>#REF!</v>
      </c>
      <c r="P329" s="9" t="str" cm="1">
        <f t="array" ref="P329">IF(A289&lt;&gt;"",IF(_xlfn.BITOR(B289&lt;&gt;"GR",B289&lt;&gt;""),IF(AND(H329&gt;=50,B289&gt;=55),_xlfn.RANK.EQ(H329,$H$2:$H$1000,0),_xlfn.IFS(#REF!="FD",999,#REF!="FF",1000)),IF(AND(H329&gt;=50,D329&gt;=55),_xlfn.RANK.EQ(H329,$H$2:$H$326,0),_xlfn.IFS(#REF!="FD",999,#REF!="FF",1000))),"")</f>
        <v/>
      </c>
    </row>
    <row r="330" spans="1:16" x14ac:dyDescent="0.35">
      <c r="A330" s="3"/>
      <c r="B330" s="3"/>
      <c r="C330" s="16" t="e">
        <f>IF(_xlfn.BITOR(#REF!="GR",#REF!=""),0,#REF!)</f>
        <v>#REF!</v>
      </c>
      <c r="D330" s="16" t="e">
        <f>IF(_xlfn.BITOR(#REF!="",#REF!="GR"),0,#REF!)</f>
        <v>#REF!</v>
      </c>
      <c r="E330" s="9" t="e">
        <f t="shared" si="20"/>
        <v>#REF!</v>
      </c>
      <c r="F330" s="9" t="e">
        <f>IF(AND(B290&lt;&gt;"",B290&lt;&gt;"GR"),(C330*0.4)+(B290*0.6),E330)</f>
        <v>#REF!</v>
      </c>
      <c r="G330" s="9" t="e">
        <f t="shared" si="24"/>
        <v>#REF!</v>
      </c>
      <c r="H330" s="9" t="e">
        <f t="shared" si="25"/>
        <v>#REF!</v>
      </c>
      <c r="I330" s="9" t="e">
        <f t="shared" si="23"/>
        <v>#REF!</v>
      </c>
      <c r="J330" s="9" t="e">
        <f>IF(I330&lt;&gt;"",IF(_xlfn.RANK.EQ(I330,$I$2:$I$326,0)&lt;=ROUND(COUNTIFS($E$2:$E$326,"&gt;=50",$D$2:$D$326,"&gt;=55")/100*#REF!,0),"",E330),"")</f>
        <v>#REF!</v>
      </c>
      <c r="K330" s="9" t="e">
        <f>IF(J330&lt;&gt;"",IF(_xlfn.RANK.EQ(J330,$J$2:$J$326,0)&lt;=ROUND(COUNTIFS($E$2:$E$326,"&gt;=50",$D$2:$D$326,"&gt;=55")/100*#REF!,0),"",E330),"")</f>
        <v>#REF!</v>
      </c>
      <c r="L330" s="9" t="e">
        <f>IF(K330&lt;&gt;"",IF(_xlfn.RANK.EQ(K330,$K$2:$K$326,0)&lt;=ROUND(COUNTIFS($E$2:$E$326,"&gt;=50",$D$2:$D$326,"&gt;=55")/100*#REF!,0),"",E330),"")</f>
        <v>#REF!</v>
      </c>
      <c r="M330" s="9" t="e">
        <f>IF(L330&lt;&gt;"",IF(_xlfn.RANK.EQ(L330,$L$2:$L$326,0)&lt;=ROUND(COUNTIFS($E$2:$E$326,"&gt;=50",$D$2:$D$326,"&gt;=55")/100*#REF!,0),"",E330),"")</f>
        <v>#REF!</v>
      </c>
      <c r="N330" s="9" t="e">
        <f>IF(M330&lt;&gt;"",IF(_xlfn.RANK.EQ(M330,$M$2:$M$326,0)&lt;=ROUND(COUNTIFS($E$2:$E$326,"&gt;=50",$D$2:$D$326,"&gt;=55")/100*#REF!,0),"",E330),"")</f>
        <v>#REF!</v>
      </c>
      <c r="O330" s="9" t="e">
        <f>IF(N330&lt;&gt;"",IF(_xlfn.RANK.EQ(N330,$N$2:$N$326,0)&lt;=ROUND(COUNTIFS($E$2:$E$326,"&gt;=50",$D$2:$D$326,"&gt;=55")/100*#REF!,0),"",E330),"")</f>
        <v>#REF!</v>
      </c>
      <c r="P330" s="9" t="str" cm="1">
        <f t="array" ref="P330">IF(A290&lt;&gt;"",IF(_xlfn.BITOR(B290&lt;&gt;"GR",B290&lt;&gt;""),IF(AND(H330&gt;=50,B290&gt;=55),_xlfn.RANK.EQ(H330,$H$2:$H$1000,0),_xlfn.IFS(#REF!="FD",999,#REF!="FF",1000)),IF(AND(H330&gt;=50,D330&gt;=55),_xlfn.RANK.EQ(H330,$H$2:$H$326,0),_xlfn.IFS(#REF!="FD",999,#REF!="FF",1000))),"")</f>
        <v/>
      </c>
    </row>
    <row r="331" spans="1:16" x14ac:dyDescent="0.35">
      <c r="A331" s="3"/>
      <c r="B331" s="3"/>
      <c r="C331" s="16" t="e">
        <f>IF(_xlfn.BITOR(#REF!="GR",#REF!=""),0,#REF!)</f>
        <v>#REF!</v>
      </c>
      <c r="D331" s="16" t="e">
        <f>IF(_xlfn.BITOR(#REF!="",#REF!="GR"),0,#REF!)</f>
        <v>#REF!</v>
      </c>
      <c r="E331" s="9" t="e">
        <f t="shared" si="20"/>
        <v>#REF!</v>
      </c>
      <c r="F331" s="9" t="e">
        <f>IF(AND(B291&lt;&gt;"",B291&lt;&gt;"GR"),(C331*0.4)+(B291*0.6),E331)</f>
        <v>#REF!</v>
      </c>
      <c r="G331" s="9" t="e">
        <f t="shared" si="24"/>
        <v>#REF!</v>
      </c>
      <c r="H331" s="9" t="e">
        <f t="shared" si="25"/>
        <v>#REF!</v>
      </c>
      <c r="I331" s="9" t="e">
        <f t="shared" si="23"/>
        <v>#REF!</v>
      </c>
      <c r="J331" s="9" t="e">
        <f>IF(I331&lt;&gt;"",IF(_xlfn.RANK.EQ(I331,$I$2:$I$326,0)&lt;=ROUND(COUNTIFS($E$2:$E$326,"&gt;=50",$D$2:$D$326,"&gt;=55")/100*#REF!,0),"",E331),"")</f>
        <v>#REF!</v>
      </c>
      <c r="K331" s="9" t="e">
        <f>IF(J331&lt;&gt;"",IF(_xlfn.RANK.EQ(J331,$J$2:$J$326,0)&lt;=ROUND(COUNTIFS($E$2:$E$326,"&gt;=50",$D$2:$D$326,"&gt;=55")/100*#REF!,0),"",E331),"")</f>
        <v>#REF!</v>
      </c>
      <c r="L331" s="9" t="e">
        <f>IF(K331&lt;&gt;"",IF(_xlfn.RANK.EQ(K331,$K$2:$K$326,0)&lt;=ROUND(COUNTIFS($E$2:$E$326,"&gt;=50",$D$2:$D$326,"&gt;=55")/100*#REF!,0),"",E331),"")</f>
        <v>#REF!</v>
      </c>
      <c r="M331" s="9" t="e">
        <f>IF(L331&lt;&gt;"",IF(_xlfn.RANK.EQ(L331,$L$2:$L$326,0)&lt;=ROUND(COUNTIFS($E$2:$E$326,"&gt;=50",$D$2:$D$326,"&gt;=55")/100*#REF!,0),"",E331),"")</f>
        <v>#REF!</v>
      </c>
      <c r="N331" s="9" t="e">
        <f>IF(M331&lt;&gt;"",IF(_xlfn.RANK.EQ(M331,$M$2:$M$326,0)&lt;=ROUND(COUNTIFS($E$2:$E$326,"&gt;=50",$D$2:$D$326,"&gt;=55")/100*#REF!,0),"",E331),"")</f>
        <v>#REF!</v>
      </c>
      <c r="O331" s="9" t="e">
        <f>IF(N331&lt;&gt;"",IF(_xlfn.RANK.EQ(N331,$N$2:$N$326,0)&lt;=ROUND(COUNTIFS($E$2:$E$326,"&gt;=50",$D$2:$D$326,"&gt;=55")/100*#REF!,0),"",E331),"")</f>
        <v>#REF!</v>
      </c>
      <c r="P331" s="9" t="str" cm="1">
        <f t="array" ref="P331">IF(A291&lt;&gt;"",IF(_xlfn.BITOR(B291&lt;&gt;"GR",B291&lt;&gt;""),IF(AND(H331&gt;=50,B291&gt;=55),_xlfn.RANK.EQ(H331,$H$2:$H$1000,0),_xlfn.IFS(#REF!="FD",999,#REF!="FF",1000)),IF(AND(H331&gt;=50,D331&gt;=55),_xlfn.RANK.EQ(H331,$H$2:$H$326,0),_xlfn.IFS(#REF!="FD",999,#REF!="FF",1000))),"")</f>
        <v/>
      </c>
    </row>
    <row r="332" spans="1:16" x14ac:dyDescent="0.35">
      <c r="A332" s="3"/>
      <c r="B332" s="3"/>
      <c r="C332" s="16" t="e">
        <f>IF(_xlfn.BITOR(#REF!="GR",#REF!=""),0,#REF!)</f>
        <v>#REF!</v>
      </c>
      <c r="D332" s="16" t="e">
        <f>IF(_xlfn.BITOR(#REF!="",#REF!="GR"),0,#REF!)</f>
        <v>#REF!</v>
      </c>
      <c r="E332" s="9" t="e">
        <f t="shared" si="20"/>
        <v>#REF!</v>
      </c>
      <c r="F332" s="9" t="e">
        <f>IF(AND(B292&lt;&gt;"",B292&lt;&gt;"GR"),(C332*0.4)+(B292*0.6),E332)</f>
        <v>#REF!</v>
      </c>
      <c r="G332" s="9" t="e">
        <f t="shared" si="24"/>
        <v>#REF!</v>
      </c>
      <c r="H332" s="9" t="e">
        <f t="shared" si="25"/>
        <v>#REF!</v>
      </c>
      <c r="I332" s="9" t="e">
        <f t="shared" si="23"/>
        <v>#REF!</v>
      </c>
      <c r="J332" s="9" t="e">
        <f>IF(I332&lt;&gt;"",IF(_xlfn.RANK.EQ(I332,$I$2:$I$326,0)&lt;=ROUND(COUNTIFS($E$2:$E$326,"&gt;=50",$D$2:$D$326,"&gt;=55")/100*#REF!,0),"",E332),"")</f>
        <v>#REF!</v>
      </c>
      <c r="K332" s="9" t="e">
        <f>IF(J332&lt;&gt;"",IF(_xlfn.RANK.EQ(J332,$J$2:$J$326,0)&lt;=ROUND(COUNTIFS($E$2:$E$326,"&gt;=50",$D$2:$D$326,"&gt;=55")/100*#REF!,0),"",E332),"")</f>
        <v>#REF!</v>
      </c>
      <c r="L332" s="9" t="e">
        <f>IF(K332&lt;&gt;"",IF(_xlfn.RANK.EQ(K332,$K$2:$K$326,0)&lt;=ROUND(COUNTIFS($E$2:$E$326,"&gt;=50",$D$2:$D$326,"&gt;=55")/100*#REF!,0),"",E332),"")</f>
        <v>#REF!</v>
      </c>
      <c r="M332" s="9" t="e">
        <f>IF(L332&lt;&gt;"",IF(_xlfn.RANK.EQ(L332,$L$2:$L$326,0)&lt;=ROUND(COUNTIFS($E$2:$E$326,"&gt;=50",$D$2:$D$326,"&gt;=55")/100*#REF!,0),"",E332),"")</f>
        <v>#REF!</v>
      </c>
      <c r="N332" s="9" t="e">
        <f>IF(M332&lt;&gt;"",IF(_xlfn.RANK.EQ(M332,$M$2:$M$326,0)&lt;=ROUND(COUNTIFS($E$2:$E$326,"&gt;=50",$D$2:$D$326,"&gt;=55")/100*#REF!,0),"",E332),"")</f>
        <v>#REF!</v>
      </c>
      <c r="O332" s="9" t="e">
        <f>IF(N332&lt;&gt;"",IF(_xlfn.RANK.EQ(N332,$N$2:$N$326,0)&lt;=ROUND(COUNTIFS($E$2:$E$326,"&gt;=50",$D$2:$D$326,"&gt;=55")/100*#REF!,0),"",E332),"")</f>
        <v>#REF!</v>
      </c>
      <c r="P332" s="9" t="str" cm="1">
        <f t="array" ref="P332">IF(A292&lt;&gt;"",IF(_xlfn.BITOR(B292&lt;&gt;"GR",B292&lt;&gt;""),IF(AND(H332&gt;=50,B292&gt;=55),_xlfn.RANK.EQ(H332,$H$2:$H$1000,0),_xlfn.IFS(#REF!="FD",999,#REF!="FF",1000)),IF(AND(H332&gt;=50,D332&gt;=55),_xlfn.RANK.EQ(H332,$H$2:$H$326,0),_xlfn.IFS(#REF!="FD",999,#REF!="FF",1000))),"")</f>
        <v/>
      </c>
    </row>
    <row r="333" spans="1:16" x14ac:dyDescent="0.35">
      <c r="A333" s="3"/>
      <c r="B333" s="3"/>
      <c r="C333" s="16" t="e">
        <f>IF(_xlfn.BITOR(#REF!="GR",#REF!=""),0,#REF!)</f>
        <v>#REF!</v>
      </c>
      <c r="D333" s="16" t="e">
        <f>IF(_xlfn.BITOR(#REF!="",#REF!="GR"),0,#REF!)</f>
        <v>#REF!</v>
      </c>
      <c r="E333" s="9" t="e">
        <f t="shared" si="20"/>
        <v>#REF!</v>
      </c>
      <c r="F333" s="9" t="e">
        <f>IF(AND(B293&lt;&gt;"",B293&lt;&gt;"GR"),(C333*0.4)+(B293*0.6),E333)</f>
        <v>#REF!</v>
      </c>
      <c r="G333" s="9" t="e">
        <f t="shared" si="24"/>
        <v>#REF!</v>
      </c>
      <c r="H333" s="9" t="e">
        <f t="shared" si="25"/>
        <v>#REF!</v>
      </c>
      <c r="I333" s="9" t="e">
        <f t="shared" si="23"/>
        <v>#REF!</v>
      </c>
      <c r="J333" s="9" t="e">
        <f>IF(I333&lt;&gt;"",IF(_xlfn.RANK.EQ(I333,$I$2:$I$326,0)&lt;=ROUND(COUNTIFS($E$2:$E$326,"&gt;=50",$D$2:$D$326,"&gt;=55")/100*#REF!,0),"",E333),"")</f>
        <v>#REF!</v>
      </c>
      <c r="K333" s="9" t="e">
        <f>IF(J333&lt;&gt;"",IF(_xlfn.RANK.EQ(J333,$J$2:$J$326,0)&lt;=ROUND(COUNTIFS($E$2:$E$326,"&gt;=50",$D$2:$D$326,"&gt;=55")/100*#REF!,0),"",E333),"")</f>
        <v>#REF!</v>
      </c>
      <c r="L333" s="9" t="e">
        <f>IF(K333&lt;&gt;"",IF(_xlfn.RANK.EQ(K333,$K$2:$K$326,0)&lt;=ROUND(COUNTIFS($E$2:$E$326,"&gt;=50",$D$2:$D$326,"&gt;=55")/100*#REF!,0),"",E333),"")</f>
        <v>#REF!</v>
      </c>
      <c r="M333" s="9" t="e">
        <f>IF(L333&lt;&gt;"",IF(_xlfn.RANK.EQ(L333,$L$2:$L$326,0)&lt;=ROUND(COUNTIFS($E$2:$E$326,"&gt;=50",$D$2:$D$326,"&gt;=55")/100*#REF!,0),"",E333),"")</f>
        <v>#REF!</v>
      </c>
      <c r="N333" s="9" t="e">
        <f>IF(M333&lt;&gt;"",IF(_xlfn.RANK.EQ(M333,$M$2:$M$326,0)&lt;=ROUND(COUNTIFS($E$2:$E$326,"&gt;=50",$D$2:$D$326,"&gt;=55")/100*#REF!,0),"",E333),"")</f>
        <v>#REF!</v>
      </c>
      <c r="O333" s="9" t="e">
        <f>IF(N333&lt;&gt;"",IF(_xlfn.RANK.EQ(N333,$N$2:$N$326,0)&lt;=ROUND(COUNTIFS($E$2:$E$326,"&gt;=50",$D$2:$D$326,"&gt;=55")/100*#REF!,0),"",E333),"")</f>
        <v>#REF!</v>
      </c>
      <c r="P333" s="9" t="str" cm="1">
        <f t="array" ref="P333">IF(A293&lt;&gt;"",IF(_xlfn.BITOR(B293&lt;&gt;"GR",B293&lt;&gt;""),IF(AND(H333&gt;=50,B293&gt;=55),_xlfn.RANK.EQ(H333,$H$2:$H$1000,0),_xlfn.IFS(#REF!="FD",999,#REF!="FF",1000)),IF(AND(H333&gt;=50,D333&gt;=55),_xlfn.RANK.EQ(H333,$H$2:$H$326,0),_xlfn.IFS(#REF!="FD",999,#REF!="FF",1000))),"")</f>
        <v/>
      </c>
    </row>
    <row r="334" spans="1:16" x14ac:dyDescent="0.35">
      <c r="A334" s="3"/>
      <c r="B334" s="3"/>
      <c r="C334" s="16" t="e">
        <f>IF(_xlfn.BITOR(#REF!="GR",#REF!=""),0,#REF!)</f>
        <v>#REF!</v>
      </c>
      <c r="D334" s="16" t="e">
        <f>IF(_xlfn.BITOR(#REF!="",#REF!="GR"),0,#REF!)</f>
        <v>#REF!</v>
      </c>
      <c r="E334" s="9" t="e">
        <f t="shared" si="20"/>
        <v>#REF!</v>
      </c>
      <c r="F334" s="9" t="e">
        <f>IF(AND(B294&lt;&gt;"",B294&lt;&gt;"GR"),(C334*0.4)+(B294*0.6),E334)</f>
        <v>#REF!</v>
      </c>
      <c r="G334" s="9" t="e">
        <f t="shared" si="24"/>
        <v>#REF!</v>
      </c>
      <c r="H334" s="9" t="e">
        <f t="shared" si="25"/>
        <v>#REF!</v>
      </c>
      <c r="I334" s="9" t="e">
        <f t="shared" si="23"/>
        <v>#REF!</v>
      </c>
      <c r="J334" s="9" t="e">
        <f>IF(I334&lt;&gt;"",IF(_xlfn.RANK.EQ(I334,$I$2:$I$326,0)&lt;=ROUND(COUNTIFS($E$2:$E$326,"&gt;=50",$D$2:$D$326,"&gt;=55")/100*#REF!,0),"",E334),"")</f>
        <v>#REF!</v>
      </c>
      <c r="K334" s="9" t="e">
        <f>IF(J334&lt;&gt;"",IF(_xlfn.RANK.EQ(J334,$J$2:$J$326,0)&lt;=ROUND(COUNTIFS($E$2:$E$326,"&gt;=50",$D$2:$D$326,"&gt;=55")/100*#REF!,0),"",E334),"")</f>
        <v>#REF!</v>
      </c>
      <c r="L334" s="9" t="e">
        <f>IF(K334&lt;&gt;"",IF(_xlfn.RANK.EQ(K334,$K$2:$K$326,0)&lt;=ROUND(COUNTIFS($E$2:$E$326,"&gt;=50",$D$2:$D$326,"&gt;=55")/100*#REF!,0),"",E334),"")</f>
        <v>#REF!</v>
      </c>
      <c r="M334" s="9" t="e">
        <f>IF(L334&lt;&gt;"",IF(_xlfn.RANK.EQ(L334,$L$2:$L$326,0)&lt;=ROUND(COUNTIFS($E$2:$E$326,"&gt;=50",$D$2:$D$326,"&gt;=55")/100*#REF!,0),"",E334),"")</f>
        <v>#REF!</v>
      </c>
      <c r="N334" s="9" t="e">
        <f>IF(M334&lt;&gt;"",IF(_xlfn.RANK.EQ(M334,$M$2:$M$326,0)&lt;=ROUND(COUNTIFS($E$2:$E$326,"&gt;=50",$D$2:$D$326,"&gt;=55")/100*#REF!,0),"",E334),"")</f>
        <v>#REF!</v>
      </c>
      <c r="O334" s="9" t="e">
        <f>IF(N334&lt;&gt;"",IF(_xlfn.RANK.EQ(N334,$N$2:$N$326,0)&lt;=ROUND(COUNTIFS($E$2:$E$326,"&gt;=50",$D$2:$D$326,"&gt;=55")/100*#REF!,0),"",E334),"")</f>
        <v>#REF!</v>
      </c>
      <c r="P334" s="9" t="str" cm="1">
        <f t="array" ref="P334">IF(A294&lt;&gt;"",IF(_xlfn.BITOR(B294&lt;&gt;"GR",B294&lt;&gt;""),IF(AND(H334&gt;=50,B294&gt;=55),_xlfn.RANK.EQ(H334,$H$2:$H$1000,0),_xlfn.IFS(#REF!="FD",999,#REF!="FF",1000)),IF(AND(H334&gt;=50,D334&gt;=55),_xlfn.RANK.EQ(H334,$H$2:$H$326,0),_xlfn.IFS(#REF!="FD",999,#REF!="FF",1000))),"")</f>
        <v/>
      </c>
    </row>
    <row r="335" spans="1:16" x14ac:dyDescent="0.35">
      <c r="A335" s="3"/>
      <c r="B335" s="3"/>
      <c r="C335" s="16" t="e">
        <f>IF(_xlfn.BITOR(#REF!="GR",#REF!=""),0,#REF!)</f>
        <v>#REF!</v>
      </c>
      <c r="D335" s="16" t="e">
        <f>IF(_xlfn.BITOR(#REF!="",#REF!="GR"),0,#REF!)</f>
        <v>#REF!</v>
      </c>
      <c r="E335" s="9" t="e">
        <f t="shared" si="20"/>
        <v>#REF!</v>
      </c>
      <c r="F335" s="9" t="e">
        <f>IF(AND(B295&lt;&gt;"",B295&lt;&gt;"GR"),(C335*0.4)+(B295*0.6),E335)</f>
        <v>#REF!</v>
      </c>
      <c r="G335" s="9" t="e">
        <f t="shared" si="24"/>
        <v>#REF!</v>
      </c>
      <c r="H335" s="9" t="e">
        <f t="shared" si="25"/>
        <v>#REF!</v>
      </c>
      <c r="I335" s="9" t="e">
        <f t="shared" si="23"/>
        <v>#REF!</v>
      </c>
      <c r="J335" s="9" t="e">
        <f>IF(I335&lt;&gt;"",IF(_xlfn.RANK.EQ(I335,$I$2:$I$326,0)&lt;=ROUND(COUNTIFS($E$2:$E$326,"&gt;=50",$D$2:$D$326,"&gt;=55")/100*#REF!,0),"",E335),"")</f>
        <v>#REF!</v>
      </c>
      <c r="K335" s="9" t="e">
        <f>IF(J335&lt;&gt;"",IF(_xlfn.RANK.EQ(J335,$J$2:$J$326,0)&lt;=ROUND(COUNTIFS($E$2:$E$326,"&gt;=50",$D$2:$D$326,"&gt;=55")/100*#REF!,0),"",E335),"")</f>
        <v>#REF!</v>
      </c>
      <c r="L335" s="9" t="e">
        <f>IF(K335&lt;&gt;"",IF(_xlfn.RANK.EQ(K335,$K$2:$K$326,0)&lt;=ROUND(COUNTIFS($E$2:$E$326,"&gt;=50",$D$2:$D$326,"&gt;=55")/100*#REF!,0),"",E335),"")</f>
        <v>#REF!</v>
      </c>
      <c r="M335" s="9" t="e">
        <f>IF(L335&lt;&gt;"",IF(_xlfn.RANK.EQ(L335,$L$2:$L$326,0)&lt;=ROUND(COUNTIFS($E$2:$E$326,"&gt;=50",$D$2:$D$326,"&gt;=55")/100*#REF!,0),"",E335),"")</f>
        <v>#REF!</v>
      </c>
      <c r="N335" s="9" t="e">
        <f>IF(M335&lt;&gt;"",IF(_xlfn.RANK.EQ(M335,$M$2:$M$326,0)&lt;=ROUND(COUNTIFS($E$2:$E$326,"&gt;=50",$D$2:$D$326,"&gt;=55")/100*#REF!,0),"",E335),"")</f>
        <v>#REF!</v>
      </c>
      <c r="O335" s="9" t="e">
        <f>IF(N335&lt;&gt;"",IF(_xlfn.RANK.EQ(N335,$N$2:$N$326,0)&lt;=ROUND(COUNTIFS($E$2:$E$326,"&gt;=50",$D$2:$D$326,"&gt;=55")/100*#REF!,0),"",E335),"")</f>
        <v>#REF!</v>
      </c>
      <c r="P335" s="9" t="str" cm="1">
        <f t="array" ref="P335">IF(A295&lt;&gt;"",IF(_xlfn.BITOR(B295&lt;&gt;"GR",B295&lt;&gt;""),IF(AND(H335&gt;=50,B295&gt;=55),_xlfn.RANK.EQ(H335,$H$2:$H$1000,0),_xlfn.IFS(#REF!="FD",999,#REF!="FF",1000)),IF(AND(H335&gt;=50,D335&gt;=55),_xlfn.RANK.EQ(H335,$H$2:$H$326,0),_xlfn.IFS(#REF!="FD",999,#REF!="FF",1000))),"")</f>
        <v/>
      </c>
    </row>
    <row r="336" spans="1:16" x14ac:dyDescent="0.35">
      <c r="A336" s="3"/>
      <c r="B336" s="3"/>
      <c r="C336" s="16" t="e">
        <f>IF(_xlfn.BITOR(#REF!="GR",#REF!=""),0,#REF!)</f>
        <v>#REF!</v>
      </c>
      <c r="D336" s="16" t="e">
        <f>IF(_xlfn.BITOR(#REF!="",#REF!="GR"),0,#REF!)</f>
        <v>#REF!</v>
      </c>
      <c r="E336" s="9" t="e">
        <f t="shared" si="20"/>
        <v>#REF!</v>
      </c>
      <c r="F336" s="9" t="e">
        <f>IF(AND(B296&lt;&gt;"",B296&lt;&gt;"GR"),(C336*0.4)+(B296*0.6),E336)</f>
        <v>#REF!</v>
      </c>
      <c r="G336" s="9" t="e">
        <f t="shared" si="24"/>
        <v>#REF!</v>
      </c>
      <c r="H336" s="9" t="e">
        <f t="shared" si="25"/>
        <v>#REF!</v>
      </c>
      <c r="I336" s="9" t="e">
        <f t="shared" si="23"/>
        <v>#REF!</v>
      </c>
      <c r="J336" s="9" t="e">
        <f>IF(I336&lt;&gt;"",IF(_xlfn.RANK.EQ(I336,$I$2:$I$326,0)&lt;=ROUND(COUNTIFS($E$2:$E$326,"&gt;=50",$D$2:$D$326,"&gt;=55")/100*#REF!,0),"",E336),"")</f>
        <v>#REF!</v>
      </c>
      <c r="K336" s="9" t="e">
        <f>IF(J336&lt;&gt;"",IF(_xlfn.RANK.EQ(J336,$J$2:$J$326,0)&lt;=ROUND(COUNTIFS($E$2:$E$326,"&gt;=50",$D$2:$D$326,"&gt;=55")/100*#REF!,0),"",E336),"")</f>
        <v>#REF!</v>
      </c>
      <c r="L336" s="9" t="e">
        <f>IF(K336&lt;&gt;"",IF(_xlfn.RANK.EQ(K336,$K$2:$K$326,0)&lt;=ROUND(COUNTIFS($E$2:$E$326,"&gt;=50",$D$2:$D$326,"&gt;=55")/100*#REF!,0),"",E336),"")</f>
        <v>#REF!</v>
      </c>
      <c r="M336" s="9" t="e">
        <f>IF(L336&lt;&gt;"",IF(_xlfn.RANK.EQ(L336,$L$2:$L$326,0)&lt;=ROUND(COUNTIFS($E$2:$E$326,"&gt;=50",$D$2:$D$326,"&gt;=55")/100*#REF!,0),"",E336),"")</f>
        <v>#REF!</v>
      </c>
      <c r="N336" s="9" t="e">
        <f>IF(M336&lt;&gt;"",IF(_xlfn.RANK.EQ(M336,$M$2:$M$326,0)&lt;=ROUND(COUNTIFS($E$2:$E$326,"&gt;=50",$D$2:$D$326,"&gt;=55")/100*#REF!,0),"",E336),"")</f>
        <v>#REF!</v>
      </c>
      <c r="O336" s="9" t="e">
        <f>IF(N336&lt;&gt;"",IF(_xlfn.RANK.EQ(N336,$N$2:$N$326,0)&lt;=ROUND(COUNTIFS($E$2:$E$326,"&gt;=50",$D$2:$D$326,"&gt;=55")/100*#REF!,0),"",E336),"")</f>
        <v>#REF!</v>
      </c>
      <c r="P336" s="9" t="str" cm="1">
        <f t="array" ref="P336">IF(A296&lt;&gt;"",IF(_xlfn.BITOR(B296&lt;&gt;"GR",B296&lt;&gt;""),IF(AND(H336&gt;=50,B296&gt;=55),_xlfn.RANK.EQ(H336,$H$2:$H$1000,0),_xlfn.IFS(#REF!="FD",999,#REF!="FF",1000)),IF(AND(H336&gt;=50,D336&gt;=55),_xlfn.RANK.EQ(H336,$H$2:$H$326,0),_xlfn.IFS(#REF!="FD",999,#REF!="FF",1000))),"")</f>
        <v/>
      </c>
    </row>
    <row r="337" spans="1:16" x14ac:dyDescent="0.35">
      <c r="A337" s="3"/>
      <c r="B337" s="3"/>
      <c r="C337" s="16" t="e">
        <f>IF(_xlfn.BITOR(#REF!="GR",#REF!=""),0,#REF!)</f>
        <v>#REF!</v>
      </c>
      <c r="D337" s="16" t="e">
        <f>IF(_xlfn.BITOR(#REF!="",#REF!="GR"),0,#REF!)</f>
        <v>#REF!</v>
      </c>
      <c r="E337" s="9" t="e">
        <f t="shared" si="20"/>
        <v>#REF!</v>
      </c>
      <c r="F337" s="9" t="e">
        <f>IF(AND(B297&lt;&gt;"",B297&lt;&gt;"GR"),(C337*0.4)+(B297*0.6),E337)</f>
        <v>#REF!</v>
      </c>
      <c r="G337" s="9" t="e">
        <f t="shared" si="24"/>
        <v>#REF!</v>
      </c>
      <c r="H337" s="9" t="e">
        <f t="shared" si="25"/>
        <v>#REF!</v>
      </c>
      <c r="I337" s="9" t="e">
        <f t="shared" si="23"/>
        <v>#REF!</v>
      </c>
      <c r="J337" s="9" t="e">
        <f>IF(I337&lt;&gt;"",IF(_xlfn.RANK.EQ(I337,$I$2:$I$326,0)&lt;=ROUND(COUNTIFS($E$2:$E$326,"&gt;=50",$D$2:$D$326,"&gt;=55")/100*#REF!,0),"",E337),"")</f>
        <v>#REF!</v>
      </c>
      <c r="K337" s="9" t="e">
        <f>IF(J337&lt;&gt;"",IF(_xlfn.RANK.EQ(J337,$J$2:$J$326,0)&lt;=ROUND(COUNTIFS($E$2:$E$326,"&gt;=50",$D$2:$D$326,"&gt;=55")/100*#REF!,0),"",E337),"")</f>
        <v>#REF!</v>
      </c>
      <c r="L337" s="9" t="e">
        <f>IF(K337&lt;&gt;"",IF(_xlfn.RANK.EQ(K337,$K$2:$K$326,0)&lt;=ROUND(COUNTIFS($E$2:$E$326,"&gt;=50",$D$2:$D$326,"&gt;=55")/100*#REF!,0),"",E337),"")</f>
        <v>#REF!</v>
      </c>
      <c r="M337" s="9" t="e">
        <f>IF(L337&lt;&gt;"",IF(_xlfn.RANK.EQ(L337,$L$2:$L$326,0)&lt;=ROUND(COUNTIFS($E$2:$E$326,"&gt;=50",$D$2:$D$326,"&gt;=55")/100*#REF!,0),"",E337),"")</f>
        <v>#REF!</v>
      </c>
      <c r="N337" s="9" t="e">
        <f>IF(M337&lt;&gt;"",IF(_xlfn.RANK.EQ(M337,$M$2:$M$326,0)&lt;=ROUND(COUNTIFS($E$2:$E$326,"&gt;=50",$D$2:$D$326,"&gt;=55")/100*#REF!,0),"",E337),"")</f>
        <v>#REF!</v>
      </c>
      <c r="O337" s="9" t="e">
        <f>IF(N337&lt;&gt;"",IF(_xlfn.RANK.EQ(N337,$N$2:$N$326,0)&lt;=ROUND(COUNTIFS($E$2:$E$326,"&gt;=50",$D$2:$D$326,"&gt;=55")/100*#REF!,0),"",E337),"")</f>
        <v>#REF!</v>
      </c>
      <c r="P337" s="9" t="str" cm="1">
        <f t="array" ref="P337">IF(A297&lt;&gt;"",IF(_xlfn.BITOR(B297&lt;&gt;"GR",B297&lt;&gt;""),IF(AND(H337&gt;=50,B297&gt;=55),_xlfn.RANK.EQ(H337,$H$2:$H$1000,0),_xlfn.IFS(#REF!="FD",999,#REF!="FF",1000)),IF(AND(H337&gt;=50,D337&gt;=55),_xlfn.RANK.EQ(H337,$H$2:$H$326,0),_xlfn.IFS(#REF!="FD",999,#REF!="FF",1000))),"")</f>
        <v/>
      </c>
    </row>
    <row r="338" spans="1:16" x14ac:dyDescent="0.35">
      <c r="A338" s="3"/>
      <c r="B338" s="3"/>
      <c r="C338" s="16" t="e">
        <f>IF(_xlfn.BITOR(#REF!="GR",#REF!=""),0,#REF!)</f>
        <v>#REF!</v>
      </c>
      <c r="D338" s="16" t="e">
        <f>IF(_xlfn.BITOR(#REF!="",#REF!="GR"),0,#REF!)</f>
        <v>#REF!</v>
      </c>
      <c r="E338" s="9" t="e">
        <f t="shared" si="20"/>
        <v>#REF!</v>
      </c>
      <c r="F338" s="9" t="e">
        <f>IF(AND(B298&lt;&gt;"",B298&lt;&gt;"GR"),(C338*0.4)+(B298*0.6),E338)</f>
        <v>#REF!</v>
      </c>
      <c r="G338" s="9" t="e">
        <f t="shared" si="24"/>
        <v>#REF!</v>
      </c>
      <c r="H338" s="9" t="e">
        <f t="shared" si="25"/>
        <v>#REF!</v>
      </c>
      <c r="I338" s="9" t="e">
        <f t="shared" si="23"/>
        <v>#REF!</v>
      </c>
      <c r="J338" s="9" t="e">
        <f>IF(I338&lt;&gt;"",IF(_xlfn.RANK.EQ(I338,$I$2:$I$326,0)&lt;=ROUND(COUNTIFS($E$2:$E$326,"&gt;=50",$D$2:$D$326,"&gt;=55")/100*#REF!,0),"",E338),"")</f>
        <v>#REF!</v>
      </c>
      <c r="K338" s="9" t="e">
        <f>IF(J338&lt;&gt;"",IF(_xlfn.RANK.EQ(J338,$J$2:$J$326,0)&lt;=ROUND(COUNTIFS($E$2:$E$326,"&gt;=50",$D$2:$D$326,"&gt;=55")/100*#REF!,0),"",E338),"")</f>
        <v>#REF!</v>
      </c>
      <c r="L338" s="9" t="e">
        <f>IF(K338&lt;&gt;"",IF(_xlfn.RANK.EQ(K338,$K$2:$K$326,0)&lt;=ROUND(COUNTIFS($E$2:$E$326,"&gt;=50",$D$2:$D$326,"&gt;=55")/100*#REF!,0),"",E338),"")</f>
        <v>#REF!</v>
      </c>
      <c r="M338" s="9" t="e">
        <f>IF(L338&lt;&gt;"",IF(_xlfn.RANK.EQ(L338,$L$2:$L$326,0)&lt;=ROUND(COUNTIFS($E$2:$E$326,"&gt;=50",$D$2:$D$326,"&gt;=55")/100*#REF!,0),"",E338),"")</f>
        <v>#REF!</v>
      </c>
      <c r="N338" s="9" t="e">
        <f>IF(M338&lt;&gt;"",IF(_xlfn.RANK.EQ(M338,$M$2:$M$326,0)&lt;=ROUND(COUNTIFS($E$2:$E$326,"&gt;=50",$D$2:$D$326,"&gt;=55")/100*#REF!,0),"",E338),"")</f>
        <v>#REF!</v>
      </c>
      <c r="O338" s="9" t="e">
        <f>IF(N338&lt;&gt;"",IF(_xlfn.RANK.EQ(N338,$N$2:$N$326,0)&lt;=ROUND(COUNTIFS($E$2:$E$326,"&gt;=50",$D$2:$D$326,"&gt;=55")/100*#REF!,0),"",E338),"")</f>
        <v>#REF!</v>
      </c>
      <c r="P338" s="9" t="str" cm="1">
        <f t="array" ref="P338">IF(A298&lt;&gt;"",IF(_xlfn.BITOR(B298&lt;&gt;"GR",B298&lt;&gt;""),IF(AND(H338&gt;=50,B298&gt;=55),_xlfn.RANK.EQ(H338,$H$2:$H$1000,0),_xlfn.IFS(#REF!="FD",999,#REF!="FF",1000)),IF(AND(H338&gt;=50,D338&gt;=55),_xlfn.RANK.EQ(H338,$H$2:$H$326,0),_xlfn.IFS(#REF!="FD",999,#REF!="FF",1000))),"")</f>
        <v/>
      </c>
    </row>
    <row r="339" spans="1:16" x14ac:dyDescent="0.35">
      <c r="A339" s="3"/>
      <c r="B339" s="3"/>
      <c r="C339" s="16" t="e">
        <f>IF(_xlfn.BITOR(#REF!="GR",#REF!=""),0,#REF!)</f>
        <v>#REF!</v>
      </c>
      <c r="D339" s="16" t="e">
        <f>IF(_xlfn.BITOR(#REF!="",#REF!="GR"),0,#REF!)</f>
        <v>#REF!</v>
      </c>
      <c r="E339" s="9" t="e">
        <f t="shared" si="20"/>
        <v>#REF!</v>
      </c>
      <c r="F339" s="9" t="e">
        <f>IF(AND(B299&lt;&gt;"",B299&lt;&gt;"GR"),(C339*0.4)+(B299*0.6),E339)</f>
        <v>#REF!</v>
      </c>
      <c r="G339" s="9" t="e">
        <f t="shared" si="24"/>
        <v>#REF!</v>
      </c>
      <c r="H339" s="9" t="e">
        <f t="shared" si="25"/>
        <v>#REF!</v>
      </c>
      <c r="I339" s="9" t="e">
        <f t="shared" si="23"/>
        <v>#REF!</v>
      </c>
      <c r="J339" s="9" t="e">
        <f>IF(I339&lt;&gt;"",IF(_xlfn.RANK.EQ(I339,$I$2:$I$326,0)&lt;=ROUND(COUNTIFS($E$2:$E$326,"&gt;=50",$D$2:$D$326,"&gt;=55")/100*#REF!,0),"",E339),"")</f>
        <v>#REF!</v>
      </c>
      <c r="K339" s="9" t="e">
        <f>IF(J339&lt;&gt;"",IF(_xlfn.RANK.EQ(J339,$J$2:$J$326,0)&lt;=ROUND(COUNTIFS($E$2:$E$326,"&gt;=50",$D$2:$D$326,"&gt;=55")/100*#REF!,0),"",E339),"")</f>
        <v>#REF!</v>
      </c>
      <c r="L339" s="9" t="e">
        <f>IF(K339&lt;&gt;"",IF(_xlfn.RANK.EQ(K339,$K$2:$K$326,0)&lt;=ROUND(COUNTIFS($E$2:$E$326,"&gt;=50",$D$2:$D$326,"&gt;=55")/100*#REF!,0),"",E339),"")</f>
        <v>#REF!</v>
      </c>
      <c r="M339" s="9" t="e">
        <f>IF(L339&lt;&gt;"",IF(_xlfn.RANK.EQ(L339,$L$2:$L$326,0)&lt;=ROUND(COUNTIFS($E$2:$E$326,"&gt;=50",$D$2:$D$326,"&gt;=55")/100*#REF!,0),"",E339),"")</f>
        <v>#REF!</v>
      </c>
      <c r="N339" s="9" t="e">
        <f>IF(M339&lt;&gt;"",IF(_xlfn.RANK.EQ(M339,$M$2:$M$326,0)&lt;=ROUND(COUNTIFS($E$2:$E$326,"&gt;=50",$D$2:$D$326,"&gt;=55")/100*#REF!,0),"",E339),"")</f>
        <v>#REF!</v>
      </c>
      <c r="O339" s="9" t="e">
        <f>IF(N339&lt;&gt;"",IF(_xlfn.RANK.EQ(N339,$N$2:$N$326,0)&lt;=ROUND(COUNTIFS($E$2:$E$326,"&gt;=50",$D$2:$D$326,"&gt;=55")/100*#REF!,0),"",E339),"")</f>
        <v>#REF!</v>
      </c>
      <c r="P339" s="9" t="str" cm="1">
        <f t="array" ref="P339">IF(A299&lt;&gt;"",IF(_xlfn.BITOR(B299&lt;&gt;"GR",B299&lt;&gt;""),IF(AND(H339&gt;=50,B299&gt;=55),_xlfn.RANK.EQ(H339,$H$2:$H$1000,0),_xlfn.IFS(#REF!="FD",999,#REF!="FF",1000)),IF(AND(H339&gt;=50,D339&gt;=55),_xlfn.RANK.EQ(H339,$H$2:$H$326,0),_xlfn.IFS(#REF!="FD",999,#REF!="FF",1000))),"")</f>
        <v/>
      </c>
    </row>
    <row r="340" spans="1:16" x14ac:dyDescent="0.35">
      <c r="A340" s="3"/>
      <c r="B340" s="3"/>
      <c r="C340" s="16" t="e">
        <f>IF(_xlfn.BITOR(#REF!="GR",#REF!=""),0,#REF!)</f>
        <v>#REF!</v>
      </c>
      <c r="D340" s="16" t="e">
        <f>IF(_xlfn.BITOR(#REF!="",#REF!="GR"),0,#REF!)</f>
        <v>#REF!</v>
      </c>
      <c r="E340" s="9" t="e">
        <f t="shared" si="20"/>
        <v>#REF!</v>
      </c>
      <c r="F340" s="9" t="e">
        <f>IF(AND(B300&lt;&gt;"",B300&lt;&gt;"GR"),(C340*0.4)+(B300*0.6),E340)</f>
        <v>#REF!</v>
      </c>
      <c r="G340" s="9" t="e">
        <f t="shared" si="24"/>
        <v>#REF!</v>
      </c>
      <c r="H340" s="9" t="e">
        <f t="shared" si="25"/>
        <v>#REF!</v>
      </c>
      <c r="I340" s="9" t="e">
        <f t="shared" si="23"/>
        <v>#REF!</v>
      </c>
      <c r="J340" s="9" t="e">
        <f>IF(I340&lt;&gt;"",IF(_xlfn.RANK.EQ(I340,$I$2:$I$326,0)&lt;=ROUND(COUNTIFS($E$2:$E$326,"&gt;=50",$D$2:$D$326,"&gt;=55")/100*#REF!,0),"",E340),"")</f>
        <v>#REF!</v>
      </c>
      <c r="K340" s="9" t="e">
        <f>IF(J340&lt;&gt;"",IF(_xlfn.RANK.EQ(J340,$J$2:$J$326,0)&lt;=ROUND(COUNTIFS($E$2:$E$326,"&gt;=50",$D$2:$D$326,"&gt;=55")/100*#REF!,0),"",E340),"")</f>
        <v>#REF!</v>
      </c>
      <c r="L340" s="9" t="e">
        <f>IF(K340&lt;&gt;"",IF(_xlfn.RANK.EQ(K340,$K$2:$K$326,0)&lt;=ROUND(COUNTIFS($E$2:$E$326,"&gt;=50",$D$2:$D$326,"&gt;=55")/100*#REF!,0),"",E340),"")</f>
        <v>#REF!</v>
      </c>
      <c r="M340" s="9" t="e">
        <f>IF(L340&lt;&gt;"",IF(_xlfn.RANK.EQ(L340,$L$2:$L$326,0)&lt;=ROUND(COUNTIFS($E$2:$E$326,"&gt;=50",$D$2:$D$326,"&gt;=55")/100*#REF!,0),"",E340),"")</f>
        <v>#REF!</v>
      </c>
      <c r="N340" s="9" t="e">
        <f>IF(M340&lt;&gt;"",IF(_xlfn.RANK.EQ(M340,$M$2:$M$326,0)&lt;=ROUND(COUNTIFS($E$2:$E$326,"&gt;=50",$D$2:$D$326,"&gt;=55")/100*#REF!,0),"",E340),"")</f>
        <v>#REF!</v>
      </c>
      <c r="O340" s="9" t="e">
        <f>IF(N340&lt;&gt;"",IF(_xlfn.RANK.EQ(N340,$N$2:$N$326,0)&lt;=ROUND(COUNTIFS($E$2:$E$326,"&gt;=50",$D$2:$D$326,"&gt;=55")/100*#REF!,0),"",E340),"")</f>
        <v>#REF!</v>
      </c>
      <c r="P340" s="9" t="str" cm="1">
        <f t="array" ref="P340">IF(A300&lt;&gt;"",IF(_xlfn.BITOR(B300&lt;&gt;"GR",B300&lt;&gt;""),IF(AND(H340&gt;=50,B300&gt;=55),_xlfn.RANK.EQ(H340,$H$2:$H$1000,0),_xlfn.IFS(#REF!="FD",999,#REF!="FF",1000)),IF(AND(H340&gt;=50,D340&gt;=55),_xlfn.RANK.EQ(H340,$H$2:$H$326,0),_xlfn.IFS(#REF!="FD",999,#REF!="FF",1000))),"")</f>
        <v/>
      </c>
    </row>
    <row r="341" spans="1:16" x14ac:dyDescent="0.35">
      <c r="A341" s="3"/>
      <c r="B341" s="3"/>
      <c r="C341" s="16" t="e">
        <f>IF(_xlfn.BITOR(#REF!="GR",#REF!=""),0,#REF!)</f>
        <v>#REF!</v>
      </c>
      <c r="D341" s="16" t="e">
        <f>IF(_xlfn.BITOR(#REF!="",#REF!="GR"),0,#REF!)</f>
        <v>#REF!</v>
      </c>
      <c r="E341" s="9" t="e">
        <f t="shared" si="20"/>
        <v>#REF!</v>
      </c>
      <c r="F341" s="9" t="e">
        <f>IF(AND(B301&lt;&gt;"",B301&lt;&gt;"GR"),(C341*0.4)+(B301*0.6),E341)</f>
        <v>#REF!</v>
      </c>
      <c r="G341" s="9" t="e">
        <f t="shared" si="24"/>
        <v>#REF!</v>
      </c>
      <c r="H341" s="9" t="e">
        <f t="shared" si="25"/>
        <v>#REF!</v>
      </c>
      <c r="I341" s="9" t="e">
        <f t="shared" si="23"/>
        <v>#REF!</v>
      </c>
      <c r="J341" s="9" t="e">
        <f>IF(I341&lt;&gt;"",IF(_xlfn.RANK.EQ(I341,$I$2:$I$326,0)&lt;=ROUND(COUNTIFS($E$2:$E$326,"&gt;=50",$D$2:$D$326,"&gt;=55")/100*#REF!,0),"",E341),"")</f>
        <v>#REF!</v>
      </c>
      <c r="K341" s="9" t="e">
        <f>IF(J341&lt;&gt;"",IF(_xlfn.RANK.EQ(J341,$J$2:$J$326,0)&lt;=ROUND(COUNTIFS($E$2:$E$326,"&gt;=50",$D$2:$D$326,"&gt;=55")/100*#REF!,0),"",E341),"")</f>
        <v>#REF!</v>
      </c>
      <c r="L341" s="9" t="e">
        <f>IF(K341&lt;&gt;"",IF(_xlfn.RANK.EQ(K341,$K$2:$K$326,0)&lt;=ROUND(COUNTIFS($E$2:$E$326,"&gt;=50",$D$2:$D$326,"&gt;=55")/100*#REF!,0),"",E341),"")</f>
        <v>#REF!</v>
      </c>
      <c r="M341" s="9" t="e">
        <f>IF(L341&lt;&gt;"",IF(_xlfn.RANK.EQ(L341,$L$2:$L$326,0)&lt;=ROUND(COUNTIFS($E$2:$E$326,"&gt;=50",$D$2:$D$326,"&gt;=55")/100*#REF!,0),"",E341),"")</f>
        <v>#REF!</v>
      </c>
      <c r="N341" s="9" t="e">
        <f>IF(M341&lt;&gt;"",IF(_xlfn.RANK.EQ(M341,$M$2:$M$326,0)&lt;=ROUND(COUNTIFS($E$2:$E$326,"&gt;=50",$D$2:$D$326,"&gt;=55")/100*#REF!,0),"",E341),"")</f>
        <v>#REF!</v>
      </c>
      <c r="O341" s="9" t="e">
        <f>IF(N341&lt;&gt;"",IF(_xlfn.RANK.EQ(N341,$N$2:$N$326,0)&lt;=ROUND(COUNTIFS($E$2:$E$326,"&gt;=50",$D$2:$D$326,"&gt;=55")/100*#REF!,0),"",E341),"")</f>
        <v>#REF!</v>
      </c>
      <c r="P341" s="9" t="str" cm="1">
        <f t="array" ref="P341">IF(A301&lt;&gt;"",IF(_xlfn.BITOR(B301&lt;&gt;"GR",B301&lt;&gt;""),IF(AND(H341&gt;=50,B301&gt;=55),_xlfn.RANK.EQ(H341,$H$2:$H$1000,0),_xlfn.IFS(#REF!="FD",999,#REF!="FF",1000)),IF(AND(H341&gt;=50,D341&gt;=55),_xlfn.RANK.EQ(H341,$H$2:$H$326,0),_xlfn.IFS(#REF!="FD",999,#REF!="FF",1000))),"")</f>
        <v/>
      </c>
    </row>
    <row r="342" spans="1:16" x14ac:dyDescent="0.35">
      <c r="A342" s="3"/>
      <c r="B342" s="3"/>
      <c r="C342" s="16" t="e">
        <f>IF(_xlfn.BITOR(#REF!="GR",#REF!=""),0,#REF!)</f>
        <v>#REF!</v>
      </c>
      <c r="D342" s="16" t="e">
        <f>IF(_xlfn.BITOR(#REF!="",#REF!="GR"),0,#REF!)</f>
        <v>#REF!</v>
      </c>
      <c r="E342" s="9" t="e">
        <f t="shared" si="20"/>
        <v>#REF!</v>
      </c>
      <c r="F342" s="9" t="e">
        <f>IF(AND(B302&lt;&gt;"",B302&lt;&gt;"GR"),(C342*0.4)+(B302*0.6),E342)</f>
        <v>#REF!</v>
      </c>
      <c r="G342" s="9" t="e">
        <f t="shared" si="24"/>
        <v>#REF!</v>
      </c>
      <c r="H342" s="9" t="e">
        <f t="shared" si="25"/>
        <v>#REF!</v>
      </c>
      <c r="I342" s="9" t="e">
        <f t="shared" si="23"/>
        <v>#REF!</v>
      </c>
      <c r="J342" s="9" t="e">
        <f>IF(I342&lt;&gt;"",IF(_xlfn.RANK.EQ(I342,$I$2:$I$326,0)&lt;=ROUND(COUNTIFS($E$2:$E$326,"&gt;=50",$D$2:$D$326,"&gt;=55")/100*#REF!,0),"",E342),"")</f>
        <v>#REF!</v>
      </c>
      <c r="K342" s="9" t="e">
        <f>IF(J342&lt;&gt;"",IF(_xlfn.RANK.EQ(J342,$J$2:$J$326,0)&lt;=ROUND(COUNTIFS($E$2:$E$326,"&gt;=50",$D$2:$D$326,"&gt;=55")/100*#REF!,0),"",E342),"")</f>
        <v>#REF!</v>
      </c>
      <c r="L342" s="9" t="e">
        <f>IF(K342&lt;&gt;"",IF(_xlfn.RANK.EQ(K342,$K$2:$K$326,0)&lt;=ROUND(COUNTIFS($E$2:$E$326,"&gt;=50",$D$2:$D$326,"&gt;=55")/100*#REF!,0),"",E342),"")</f>
        <v>#REF!</v>
      </c>
      <c r="M342" s="9" t="e">
        <f>IF(L342&lt;&gt;"",IF(_xlfn.RANK.EQ(L342,$L$2:$L$326,0)&lt;=ROUND(COUNTIFS($E$2:$E$326,"&gt;=50",$D$2:$D$326,"&gt;=55")/100*#REF!,0),"",E342),"")</f>
        <v>#REF!</v>
      </c>
      <c r="N342" s="9" t="e">
        <f>IF(M342&lt;&gt;"",IF(_xlfn.RANK.EQ(M342,$M$2:$M$326,0)&lt;=ROUND(COUNTIFS($E$2:$E$326,"&gt;=50",$D$2:$D$326,"&gt;=55")/100*#REF!,0),"",E342),"")</f>
        <v>#REF!</v>
      </c>
      <c r="O342" s="9" t="e">
        <f>IF(N342&lt;&gt;"",IF(_xlfn.RANK.EQ(N342,$N$2:$N$326,0)&lt;=ROUND(COUNTIFS($E$2:$E$326,"&gt;=50",$D$2:$D$326,"&gt;=55")/100*#REF!,0),"",E342),"")</f>
        <v>#REF!</v>
      </c>
      <c r="P342" s="9" t="str" cm="1">
        <f t="array" ref="P342">IF(A302&lt;&gt;"",IF(_xlfn.BITOR(B302&lt;&gt;"GR",B302&lt;&gt;""),IF(AND(H342&gt;=50,B302&gt;=55),_xlfn.RANK.EQ(H342,$H$2:$H$1000,0),_xlfn.IFS(#REF!="FD",999,#REF!="FF",1000)),IF(AND(H342&gt;=50,D342&gt;=55),_xlfn.RANK.EQ(H342,$H$2:$H$326,0),_xlfn.IFS(#REF!="FD",999,#REF!="FF",1000))),"")</f>
        <v/>
      </c>
    </row>
    <row r="343" spans="1:16" x14ac:dyDescent="0.35">
      <c r="A343" s="3"/>
      <c r="B343" s="3"/>
      <c r="C343" s="16" t="e">
        <f>IF(_xlfn.BITOR(#REF!="GR",#REF!=""),0,#REF!)</f>
        <v>#REF!</v>
      </c>
      <c r="D343" s="16" t="e">
        <f>IF(_xlfn.BITOR(#REF!="",#REF!="GR"),0,#REF!)</f>
        <v>#REF!</v>
      </c>
      <c r="E343" s="9" t="e">
        <f t="shared" si="20"/>
        <v>#REF!</v>
      </c>
      <c r="F343" s="9" t="e">
        <f>IF(AND(B303&lt;&gt;"",B303&lt;&gt;"GR"),(C343*0.4)+(B303*0.6),E343)</f>
        <v>#REF!</v>
      </c>
      <c r="G343" s="9" t="e">
        <f t="shared" si="24"/>
        <v>#REF!</v>
      </c>
      <c r="H343" s="9" t="e">
        <f t="shared" si="25"/>
        <v>#REF!</v>
      </c>
      <c r="I343" s="9" t="e">
        <f t="shared" si="23"/>
        <v>#REF!</v>
      </c>
      <c r="J343" s="9" t="e">
        <f>IF(I343&lt;&gt;"",IF(_xlfn.RANK.EQ(I343,$I$2:$I$326,0)&lt;=ROUND(COUNTIFS($E$2:$E$326,"&gt;=50",$D$2:$D$326,"&gt;=55")/100*#REF!,0),"",E343),"")</f>
        <v>#REF!</v>
      </c>
      <c r="K343" s="9" t="e">
        <f>IF(J343&lt;&gt;"",IF(_xlfn.RANK.EQ(J343,$J$2:$J$326,0)&lt;=ROUND(COUNTIFS($E$2:$E$326,"&gt;=50",$D$2:$D$326,"&gt;=55")/100*#REF!,0),"",E343),"")</f>
        <v>#REF!</v>
      </c>
      <c r="L343" s="9" t="e">
        <f>IF(K343&lt;&gt;"",IF(_xlfn.RANK.EQ(K343,$K$2:$K$326,0)&lt;=ROUND(COUNTIFS($E$2:$E$326,"&gt;=50",$D$2:$D$326,"&gt;=55")/100*#REF!,0),"",E343),"")</f>
        <v>#REF!</v>
      </c>
      <c r="M343" s="9" t="e">
        <f>IF(L343&lt;&gt;"",IF(_xlfn.RANK.EQ(L343,$L$2:$L$326,0)&lt;=ROUND(COUNTIFS($E$2:$E$326,"&gt;=50",$D$2:$D$326,"&gt;=55")/100*#REF!,0),"",E343),"")</f>
        <v>#REF!</v>
      </c>
      <c r="N343" s="9" t="e">
        <f>IF(M343&lt;&gt;"",IF(_xlfn.RANK.EQ(M343,$M$2:$M$326,0)&lt;=ROUND(COUNTIFS($E$2:$E$326,"&gt;=50",$D$2:$D$326,"&gt;=55")/100*#REF!,0),"",E343),"")</f>
        <v>#REF!</v>
      </c>
      <c r="O343" s="9" t="e">
        <f>IF(N343&lt;&gt;"",IF(_xlfn.RANK.EQ(N343,$N$2:$N$326,0)&lt;=ROUND(COUNTIFS($E$2:$E$326,"&gt;=50",$D$2:$D$326,"&gt;=55")/100*#REF!,0),"",E343),"")</f>
        <v>#REF!</v>
      </c>
      <c r="P343" s="9" t="str" cm="1">
        <f t="array" ref="P343">IF(A303&lt;&gt;"",IF(_xlfn.BITOR(B303&lt;&gt;"GR",B303&lt;&gt;""),IF(AND(H343&gt;=50,B303&gt;=55),_xlfn.RANK.EQ(H343,$H$2:$H$1000,0),_xlfn.IFS(#REF!="FD",999,#REF!="FF",1000)),IF(AND(H343&gt;=50,D343&gt;=55),_xlfn.RANK.EQ(H343,$H$2:$H$326,0),_xlfn.IFS(#REF!="FD",999,#REF!="FF",1000))),"")</f>
        <v/>
      </c>
    </row>
    <row r="344" spans="1:16" x14ac:dyDescent="0.35">
      <c r="A344" s="3"/>
      <c r="B344" s="3"/>
      <c r="C344" s="16" t="e">
        <f>IF(_xlfn.BITOR(#REF!="GR",#REF!=""),0,#REF!)</f>
        <v>#REF!</v>
      </c>
      <c r="D344" s="16" t="e">
        <f>IF(_xlfn.BITOR(#REF!="",#REF!="GR"),0,#REF!)</f>
        <v>#REF!</v>
      </c>
      <c r="E344" s="9" t="e">
        <f t="shared" si="20"/>
        <v>#REF!</v>
      </c>
      <c r="F344" s="9" t="e">
        <f>IF(AND(B304&lt;&gt;"",B304&lt;&gt;"GR"),(C344*0.4)+(B304*0.6),E344)</f>
        <v>#REF!</v>
      </c>
      <c r="G344" s="9" t="e">
        <f t="shared" si="24"/>
        <v>#REF!</v>
      </c>
      <c r="H344" s="9" t="e">
        <f t="shared" si="25"/>
        <v>#REF!</v>
      </c>
      <c r="I344" s="9" t="e">
        <f t="shared" si="23"/>
        <v>#REF!</v>
      </c>
      <c r="J344" s="9" t="e">
        <f>IF(I344&lt;&gt;"",IF(_xlfn.RANK.EQ(I344,$I$2:$I$326,0)&lt;=ROUND(COUNTIFS($E$2:$E$326,"&gt;=50",$D$2:$D$326,"&gt;=55")/100*#REF!,0),"",E344),"")</f>
        <v>#REF!</v>
      </c>
      <c r="K344" s="9" t="e">
        <f>IF(J344&lt;&gt;"",IF(_xlfn.RANK.EQ(J344,$J$2:$J$326,0)&lt;=ROUND(COUNTIFS($E$2:$E$326,"&gt;=50",$D$2:$D$326,"&gt;=55")/100*#REF!,0),"",E344),"")</f>
        <v>#REF!</v>
      </c>
      <c r="L344" s="9" t="e">
        <f>IF(K344&lt;&gt;"",IF(_xlfn.RANK.EQ(K344,$K$2:$K$326,0)&lt;=ROUND(COUNTIFS($E$2:$E$326,"&gt;=50",$D$2:$D$326,"&gt;=55")/100*#REF!,0),"",E344),"")</f>
        <v>#REF!</v>
      </c>
      <c r="M344" s="9" t="e">
        <f>IF(L344&lt;&gt;"",IF(_xlfn.RANK.EQ(L344,$L$2:$L$326,0)&lt;=ROUND(COUNTIFS($E$2:$E$326,"&gt;=50",$D$2:$D$326,"&gt;=55")/100*#REF!,0),"",E344),"")</f>
        <v>#REF!</v>
      </c>
      <c r="N344" s="9" t="e">
        <f>IF(M344&lt;&gt;"",IF(_xlfn.RANK.EQ(M344,$M$2:$M$326,0)&lt;=ROUND(COUNTIFS($E$2:$E$326,"&gt;=50",$D$2:$D$326,"&gt;=55")/100*#REF!,0),"",E344),"")</f>
        <v>#REF!</v>
      </c>
      <c r="O344" s="9" t="e">
        <f>IF(N344&lt;&gt;"",IF(_xlfn.RANK.EQ(N344,$N$2:$N$326,0)&lt;=ROUND(COUNTIFS($E$2:$E$326,"&gt;=50",$D$2:$D$326,"&gt;=55")/100*#REF!,0),"",E344),"")</f>
        <v>#REF!</v>
      </c>
      <c r="P344" s="9" t="str" cm="1">
        <f t="array" ref="P344">IF(A304&lt;&gt;"",IF(_xlfn.BITOR(B304&lt;&gt;"GR",B304&lt;&gt;""),IF(AND(H344&gt;=50,B304&gt;=55),_xlfn.RANK.EQ(H344,$H$2:$H$1000,0),_xlfn.IFS(#REF!="FD",999,#REF!="FF",1000)),IF(AND(H344&gt;=50,D344&gt;=55),_xlfn.RANK.EQ(H344,$H$2:$H$326,0),_xlfn.IFS(#REF!="FD",999,#REF!="FF",1000))),"")</f>
        <v/>
      </c>
    </row>
    <row r="345" spans="1:16" x14ac:dyDescent="0.35">
      <c r="A345" s="3"/>
      <c r="B345" s="3"/>
      <c r="C345" s="16" t="e">
        <f>IF(_xlfn.BITOR(#REF!="GR",#REF!=""),0,#REF!)</f>
        <v>#REF!</v>
      </c>
      <c r="D345" s="16" t="e">
        <f>IF(_xlfn.BITOR(#REF!="",#REF!="GR"),0,#REF!)</f>
        <v>#REF!</v>
      </c>
      <c r="E345" s="9" t="e">
        <f t="shared" si="20"/>
        <v>#REF!</v>
      </c>
      <c r="F345" s="9" t="e">
        <f>IF(AND(B305&lt;&gt;"",B305&lt;&gt;"GR"),(C345*0.4)+(B305*0.6),E345)</f>
        <v>#REF!</v>
      </c>
      <c r="G345" s="9" t="e">
        <f t="shared" si="24"/>
        <v>#REF!</v>
      </c>
      <c r="H345" s="9" t="e">
        <f t="shared" si="25"/>
        <v>#REF!</v>
      </c>
      <c r="I345" s="9" t="e">
        <f t="shared" si="23"/>
        <v>#REF!</v>
      </c>
      <c r="J345" s="9" t="e">
        <f>IF(I345&lt;&gt;"",IF(_xlfn.RANK.EQ(I345,$I$2:$I$326,0)&lt;=ROUND(COUNTIFS($E$2:$E$326,"&gt;=50",$D$2:$D$326,"&gt;=55")/100*#REF!,0),"",E345),"")</f>
        <v>#REF!</v>
      </c>
      <c r="K345" s="9" t="e">
        <f>IF(J345&lt;&gt;"",IF(_xlfn.RANK.EQ(J345,$J$2:$J$326,0)&lt;=ROUND(COUNTIFS($E$2:$E$326,"&gt;=50",$D$2:$D$326,"&gt;=55")/100*#REF!,0),"",E345),"")</f>
        <v>#REF!</v>
      </c>
      <c r="L345" s="9" t="e">
        <f>IF(K345&lt;&gt;"",IF(_xlfn.RANK.EQ(K345,$K$2:$K$326,0)&lt;=ROUND(COUNTIFS($E$2:$E$326,"&gt;=50",$D$2:$D$326,"&gt;=55")/100*#REF!,0),"",E345),"")</f>
        <v>#REF!</v>
      </c>
      <c r="M345" s="9" t="e">
        <f>IF(L345&lt;&gt;"",IF(_xlfn.RANK.EQ(L345,$L$2:$L$326,0)&lt;=ROUND(COUNTIFS($E$2:$E$326,"&gt;=50",$D$2:$D$326,"&gt;=55")/100*#REF!,0),"",E345),"")</f>
        <v>#REF!</v>
      </c>
      <c r="N345" s="9" t="e">
        <f>IF(M345&lt;&gt;"",IF(_xlfn.RANK.EQ(M345,$M$2:$M$326,0)&lt;=ROUND(COUNTIFS($E$2:$E$326,"&gt;=50",$D$2:$D$326,"&gt;=55")/100*#REF!,0),"",E345),"")</f>
        <v>#REF!</v>
      </c>
      <c r="O345" s="9" t="e">
        <f>IF(N345&lt;&gt;"",IF(_xlfn.RANK.EQ(N345,$N$2:$N$326,0)&lt;=ROUND(COUNTIFS($E$2:$E$326,"&gt;=50",$D$2:$D$326,"&gt;=55")/100*#REF!,0),"",E345),"")</f>
        <v>#REF!</v>
      </c>
      <c r="P345" s="9" t="str" cm="1">
        <f t="array" ref="P345">IF(A305&lt;&gt;"",IF(_xlfn.BITOR(B305&lt;&gt;"GR",B305&lt;&gt;""),IF(AND(H345&gt;=50,B305&gt;=55),_xlfn.RANK.EQ(H345,$H$2:$H$1000,0),_xlfn.IFS(#REF!="FD",999,#REF!="FF",1000)),IF(AND(H345&gt;=50,D345&gt;=55),_xlfn.RANK.EQ(H345,$H$2:$H$326,0),_xlfn.IFS(#REF!="FD",999,#REF!="FF",1000))),"")</f>
        <v/>
      </c>
    </row>
    <row r="346" spans="1:16" x14ac:dyDescent="0.35">
      <c r="A346" s="3"/>
      <c r="B346" s="3"/>
      <c r="C346" s="16" t="e">
        <f>IF(_xlfn.BITOR(#REF!="GR",#REF!=""),0,#REF!)</f>
        <v>#REF!</v>
      </c>
      <c r="D346" s="16" t="e">
        <f>IF(_xlfn.BITOR(#REF!="",#REF!="GR"),0,#REF!)</f>
        <v>#REF!</v>
      </c>
      <c r="E346" s="9" t="e">
        <f t="shared" si="20"/>
        <v>#REF!</v>
      </c>
      <c r="F346" s="9" t="e">
        <f>IF(AND(B306&lt;&gt;"",B306&lt;&gt;"GR"),(C346*0.4)+(B306*0.6),E346)</f>
        <v>#REF!</v>
      </c>
      <c r="G346" s="9" t="e">
        <f t="shared" si="24"/>
        <v>#REF!</v>
      </c>
      <c r="H346" s="9" t="e">
        <f t="shared" si="25"/>
        <v>#REF!</v>
      </c>
      <c r="I346" s="9" t="e">
        <f t="shared" si="23"/>
        <v>#REF!</v>
      </c>
      <c r="J346" s="9" t="e">
        <f>IF(I346&lt;&gt;"",IF(_xlfn.RANK.EQ(I346,$I$2:$I$326,0)&lt;=ROUND(COUNTIFS($E$2:$E$326,"&gt;=50",$D$2:$D$326,"&gt;=55")/100*#REF!,0),"",E346),"")</f>
        <v>#REF!</v>
      </c>
      <c r="K346" s="9" t="e">
        <f>IF(J346&lt;&gt;"",IF(_xlfn.RANK.EQ(J346,$J$2:$J$326,0)&lt;=ROUND(COUNTIFS($E$2:$E$326,"&gt;=50",$D$2:$D$326,"&gt;=55")/100*#REF!,0),"",E346),"")</f>
        <v>#REF!</v>
      </c>
      <c r="L346" s="9" t="e">
        <f>IF(K346&lt;&gt;"",IF(_xlfn.RANK.EQ(K346,$K$2:$K$326,0)&lt;=ROUND(COUNTIFS($E$2:$E$326,"&gt;=50",$D$2:$D$326,"&gt;=55")/100*#REF!,0),"",E346),"")</f>
        <v>#REF!</v>
      </c>
      <c r="M346" s="9" t="e">
        <f>IF(L346&lt;&gt;"",IF(_xlfn.RANK.EQ(L346,$L$2:$L$326,0)&lt;=ROUND(COUNTIFS($E$2:$E$326,"&gt;=50",$D$2:$D$326,"&gt;=55")/100*#REF!,0),"",E346),"")</f>
        <v>#REF!</v>
      </c>
      <c r="N346" s="9" t="e">
        <f>IF(M346&lt;&gt;"",IF(_xlfn.RANK.EQ(M346,$M$2:$M$326,0)&lt;=ROUND(COUNTIFS($E$2:$E$326,"&gt;=50",$D$2:$D$326,"&gt;=55")/100*#REF!,0),"",E346),"")</f>
        <v>#REF!</v>
      </c>
      <c r="O346" s="9" t="e">
        <f>IF(N346&lt;&gt;"",IF(_xlfn.RANK.EQ(N346,$N$2:$N$326,0)&lt;=ROUND(COUNTIFS($E$2:$E$326,"&gt;=50",$D$2:$D$326,"&gt;=55")/100*#REF!,0),"",E346),"")</f>
        <v>#REF!</v>
      </c>
      <c r="P346" s="9" t="str" cm="1">
        <f t="array" ref="P346">IF(A306&lt;&gt;"",IF(_xlfn.BITOR(B306&lt;&gt;"GR",B306&lt;&gt;""),IF(AND(H346&gt;=50,B306&gt;=55),_xlfn.RANK.EQ(H346,$H$2:$H$1000,0),_xlfn.IFS(#REF!="FD",999,#REF!="FF",1000)),IF(AND(H346&gt;=50,D346&gt;=55),_xlfn.RANK.EQ(H346,$H$2:$H$326,0),_xlfn.IFS(#REF!="FD",999,#REF!="FF",1000))),"")</f>
        <v/>
      </c>
    </row>
    <row r="347" spans="1:16" x14ac:dyDescent="0.35">
      <c r="A347" s="3"/>
      <c r="B347" s="3"/>
      <c r="C347" s="16" t="e">
        <f>IF(_xlfn.BITOR(#REF!="GR",#REF!=""),0,#REF!)</f>
        <v>#REF!</v>
      </c>
      <c r="D347" s="16" t="e">
        <f>IF(_xlfn.BITOR(#REF!="",#REF!="GR"),0,#REF!)</f>
        <v>#REF!</v>
      </c>
      <c r="E347" s="9" t="e">
        <f t="shared" si="20"/>
        <v>#REF!</v>
      </c>
      <c r="F347" s="9" t="e">
        <f>IF(AND(B307&lt;&gt;"",B307&lt;&gt;"GR"),(C347*0.4)+(B307*0.6),E347)</f>
        <v>#REF!</v>
      </c>
      <c r="G347" s="9" t="e">
        <f t="shared" si="24"/>
        <v>#REF!</v>
      </c>
      <c r="H347" s="9" t="e">
        <f t="shared" si="25"/>
        <v>#REF!</v>
      </c>
      <c r="I347" s="9" t="e">
        <f t="shared" si="23"/>
        <v>#REF!</v>
      </c>
      <c r="J347" s="9" t="e">
        <f>IF(I347&lt;&gt;"",IF(_xlfn.RANK.EQ(I347,$I$2:$I$326,0)&lt;=ROUND(COUNTIFS($E$2:$E$326,"&gt;=50",$D$2:$D$326,"&gt;=55")/100*#REF!,0),"",E347),"")</f>
        <v>#REF!</v>
      </c>
      <c r="K347" s="9" t="e">
        <f>IF(J347&lt;&gt;"",IF(_xlfn.RANK.EQ(J347,$J$2:$J$326,0)&lt;=ROUND(COUNTIFS($E$2:$E$326,"&gt;=50",$D$2:$D$326,"&gt;=55")/100*#REF!,0),"",E347),"")</f>
        <v>#REF!</v>
      </c>
      <c r="L347" s="9" t="e">
        <f>IF(K347&lt;&gt;"",IF(_xlfn.RANK.EQ(K347,$K$2:$K$326,0)&lt;=ROUND(COUNTIFS($E$2:$E$326,"&gt;=50",$D$2:$D$326,"&gt;=55")/100*#REF!,0),"",E347),"")</f>
        <v>#REF!</v>
      </c>
      <c r="M347" s="9" t="e">
        <f>IF(L347&lt;&gt;"",IF(_xlfn.RANK.EQ(L347,$L$2:$L$326,0)&lt;=ROUND(COUNTIFS($E$2:$E$326,"&gt;=50",$D$2:$D$326,"&gt;=55")/100*#REF!,0),"",E347),"")</f>
        <v>#REF!</v>
      </c>
      <c r="N347" s="9" t="e">
        <f>IF(M347&lt;&gt;"",IF(_xlfn.RANK.EQ(M347,$M$2:$M$326,0)&lt;=ROUND(COUNTIFS($E$2:$E$326,"&gt;=50",$D$2:$D$326,"&gt;=55")/100*#REF!,0),"",E347),"")</f>
        <v>#REF!</v>
      </c>
      <c r="O347" s="9" t="e">
        <f>IF(N347&lt;&gt;"",IF(_xlfn.RANK.EQ(N347,$N$2:$N$326,0)&lt;=ROUND(COUNTIFS($E$2:$E$326,"&gt;=50",$D$2:$D$326,"&gt;=55")/100*#REF!,0),"",E347),"")</f>
        <v>#REF!</v>
      </c>
      <c r="P347" s="9" t="str" cm="1">
        <f t="array" ref="P347">IF(A307&lt;&gt;"",IF(_xlfn.BITOR(B307&lt;&gt;"GR",B307&lt;&gt;""),IF(AND(H347&gt;=50,B307&gt;=55),_xlfn.RANK.EQ(H347,$H$2:$H$1000,0),_xlfn.IFS(#REF!="FD",999,#REF!="FF",1000)),IF(AND(H347&gt;=50,D347&gt;=55),_xlfn.RANK.EQ(H347,$H$2:$H$326,0),_xlfn.IFS(#REF!="FD",999,#REF!="FF",1000))),"")</f>
        <v/>
      </c>
    </row>
    <row r="348" spans="1:16" x14ac:dyDescent="0.35">
      <c r="A348" s="3"/>
      <c r="B348" s="3"/>
      <c r="C348" s="16" t="e">
        <f>IF(_xlfn.BITOR(#REF!="GR",#REF!=""),0,#REF!)</f>
        <v>#REF!</v>
      </c>
      <c r="D348" s="16" t="e">
        <f>IF(_xlfn.BITOR(#REF!="",#REF!="GR"),0,#REF!)</f>
        <v>#REF!</v>
      </c>
      <c r="E348" s="9" t="e">
        <f t="shared" si="20"/>
        <v>#REF!</v>
      </c>
      <c r="F348" s="9" t="e">
        <f>IF(AND(B308&lt;&gt;"",B308&lt;&gt;"GR"),(C348*0.4)+(B308*0.6),E348)</f>
        <v>#REF!</v>
      </c>
      <c r="G348" s="9" t="e">
        <f t="shared" si="24"/>
        <v>#REF!</v>
      </c>
      <c r="H348" s="9" t="e">
        <f t="shared" si="25"/>
        <v>#REF!</v>
      </c>
      <c r="I348" s="9" t="e">
        <f t="shared" si="23"/>
        <v>#REF!</v>
      </c>
      <c r="J348" s="9" t="e">
        <f>IF(I348&lt;&gt;"",IF(_xlfn.RANK.EQ(I348,$I$2:$I$326,0)&lt;=ROUND(COUNTIFS($E$2:$E$326,"&gt;=50",$D$2:$D$326,"&gt;=55")/100*#REF!,0),"",E348),"")</f>
        <v>#REF!</v>
      </c>
      <c r="K348" s="9" t="e">
        <f>IF(J348&lt;&gt;"",IF(_xlfn.RANK.EQ(J348,$J$2:$J$326,0)&lt;=ROUND(COUNTIFS($E$2:$E$326,"&gt;=50",$D$2:$D$326,"&gt;=55")/100*#REF!,0),"",E348),"")</f>
        <v>#REF!</v>
      </c>
      <c r="L348" s="9" t="e">
        <f>IF(K348&lt;&gt;"",IF(_xlfn.RANK.EQ(K348,$K$2:$K$326,0)&lt;=ROUND(COUNTIFS($E$2:$E$326,"&gt;=50",$D$2:$D$326,"&gt;=55")/100*#REF!,0),"",E348),"")</f>
        <v>#REF!</v>
      </c>
      <c r="M348" s="9" t="e">
        <f>IF(L348&lt;&gt;"",IF(_xlfn.RANK.EQ(L348,$L$2:$L$326,0)&lt;=ROUND(COUNTIFS($E$2:$E$326,"&gt;=50",$D$2:$D$326,"&gt;=55")/100*#REF!,0),"",E348),"")</f>
        <v>#REF!</v>
      </c>
      <c r="N348" s="9" t="e">
        <f>IF(M348&lt;&gt;"",IF(_xlfn.RANK.EQ(M348,$M$2:$M$326,0)&lt;=ROUND(COUNTIFS($E$2:$E$326,"&gt;=50",$D$2:$D$326,"&gt;=55")/100*#REF!,0),"",E348),"")</f>
        <v>#REF!</v>
      </c>
      <c r="O348" s="9" t="e">
        <f>IF(N348&lt;&gt;"",IF(_xlfn.RANK.EQ(N348,$N$2:$N$326,0)&lt;=ROUND(COUNTIFS($E$2:$E$326,"&gt;=50",$D$2:$D$326,"&gt;=55")/100*#REF!,0),"",E348),"")</f>
        <v>#REF!</v>
      </c>
      <c r="P348" s="9" t="str" cm="1">
        <f t="array" ref="P348">IF(A308&lt;&gt;"",IF(_xlfn.BITOR(B308&lt;&gt;"GR",B308&lt;&gt;""),IF(AND(H348&gt;=50,B308&gt;=55),_xlfn.RANK.EQ(H348,$H$2:$H$1000,0),_xlfn.IFS(#REF!="FD",999,#REF!="FF",1000)),IF(AND(H348&gt;=50,D348&gt;=55),_xlfn.RANK.EQ(H348,$H$2:$H$326,0),_xlfn.IFS(#REF!="FD",999,#REF!="FF",1000))),"")</f>
        <v/>
      </c>
    </row>
    <row r="349" spans="1:16" x14ac:dyDescent="0.35">
      <c r="A349" s="3"/>
      <c r="B349" s="3"/>
      <c r="C349" s="16" t="e">
        <f>IF(_xlfn.BITOR(#REF!="GR",#REF!=""),0,#REF!)</f>
        <v>#REF!</v>
      </c>
      <c r="D349" s="16" t="e">
        <f>IF(_xlfn.BITOR(#REF!="",#REF!="GR"),0,#REF!)</f>
        <v>#REF!</v>
      </c>
      <c r="E349" s="9" t="e">
        <f t="shared" si="20"/>
        <v>#REF!</v>
      </c>
      <c r="F349" s="9" t="e">
        <f>IF(AND(B309&lt;&gt;"",B309&lt;&gt;"GR"),(C349*0.4)+(B309*0.6),E349)</f>
        <v>#REF!</v>
      </c>
      <c r="G349" s="9" t="e">
        <f t="shared" si="24"/>
        <v>#REF!</v>
      </c>
      <c r="H349" s="9" t="e">
        <f t="shared" si="25"/>
        <v>#REF!</v>
      </c>
      <c r="I349" s="9" t="e">
        <f t="shared" si="23"/>
        <v>#REF!</v>
      </c>
      <c r="J349" s="9" t="e">
        <f>IF(I349&lt;&gt;"",IF(_xlfn.RANK.EQ(I349,$I$2:$I$326,0)&lt;=ROUND(COUNTIFS($E$2:$E$326,"&gt;=50",$D$2:$D$326,"&gt;=55")/100*#REF!,0),"",E349),"")</f>
        <v>#REF!</v>
      </c>
      <c r="K349" s="9" t="e">
        <f>IF(J349&lt;&gt;"",IF(_xlfn.RANK.EQ(J349,$J$2:$J$326,0)&lt;=ROUND(COUNTIFS($E$2:$E$326,"&gt;=50",$D$2:$D$326,"&gt;=55")/100*#REF!,0),"",E349),"")</f>
        <v>#REF!</v>
      </c>
      <c r="L349" s="9" t="e">
        <f>IF(K349&lt;&gt;"",IF(_xlfn.RANK.EQ(K349,$K$2:$K$326,0)&lt;=ROUND(COUNTIFS($E$2:$E$326,"&gt;=50",$D$2:$D$326,"&gt;=55")/100*#REF!,0),"",E349),"")</f>
        <v>#REF!</v>
      </c>
      <c r="M349" s="9" t="e">
        <f>IF(L349&lt;&gt;"",IF(_xlfn.RANK.EQ(L349,$L$2:$L$326,0)&lt;=ROUND(COUNTIFS($E$2:$E$326,"&gt;=50",$D$2:$D$326,"&gt;=55")/100*#REF!,0),"",E349),"")</f>
        <v>#REF!</v>
      </c>
      <c r="N349" s="9" t="e">
        <f>IF(M349&lt;&gt;"",IF(_xlfn.RANK.EQ(M349,$M$2:$M$326,0)&lt;=ROUND(COUNTIFS($E$2:$E$326,"&gt;=50",$D$2:$D$326,"&gt;=55")/100*#REF!,0),"",E349),"")</f>
        <v>#REF!</v>
      </c>
      <c r="O349" s="9" t="e">
        <f>IF(N349&lt;&gt;"",IF(_xlfn.RANK.EQ(N349,$N$2:$N$326,0)&lt;=ROUND(COUNTIFS($E$2:$E$326,"&gt;=50",$D$2:$D$326,"&gt;=55")/100*#REF!,0),"",E349),"")</f>
        <v>#REF!</v>
      </c>
      <c r="P349" s="9" t="str" cm="1">
        <f t="array" ref="P349">IF(A309&lt;&gt;"",IF(_xlfn.BITOR(B309&lt;&gt;"GR",B309&lt;&gt;""),IF(AND(H349&gt;=50,B309&gt;=55),_xlfn.RANK.EQ(H349,$H$2:$H$1000,0),_xlfn.IFS(#REF!="FD",999,#REF!="FF",1000)),IF(AND(H349&gt;=50,D349&gt;=55),_xlfn.RANK.EQ(H349,$H$2:$H$326,0),_xlfn.IFS(#REF!="FD",999,#REF!="FF",1000))),"")</f>
        <v/>
      </c>
    </row>
    <row r="350" spans="1:16" x14ac:dyDescent="0.35">
      <c r="A350" s="3"/>
      <c r="B350" s="3"/>
      <c r="C350" s="16" t="e">
        <f>IF(_xlfn.BITOR(#REF!="GR",#REF!=""),0,#REF!)</f>
        <v>#REF!</v>
      </c>
      <c r="D350" s="16" t="e">
        <f>IF(_xlfn.BITOR(#REF!="",#REF!="GR"),0,#REF!)</f>
        <v>#REF!</v>
      </c>
      <c r="E350" s="9" t="e">
        <f t="shared" si="20"/>
        <v>#REF!</v>
      </c>
      <c r="F350" s="9" t="e">
        <f>IF(AND(B310&lt;&gt;"",B310&lt;&gt;"GR"),(C350*0.4)+(B310*0.6),E350)</f>
        <v>#REF!</v>
      </c>
      <c r="G350" s="9" t="e">
        <f t="shared" si="24"/>
        <v>#REF!</v>
      </c>
      <c r="H350" s="9" t="e">
        <f t="shared" si="25"/>
        <v>#REF!</v>
      </c>
      <c r="I350" s="9" t="e">
        <f t="shared" si="23"/>
        <v>#REF!</v>
      </c>
      <c r="J350" s="9" t="e">
        <f>IF(I350&lt;&gt;"",IF(_xlfn.RANK.EQ(I350,$I$2:$I$326,0)&lt;=ROUND(COUNTIFS($E$2:$E$326,"&gt;=50",$D$2:$D$326,"&gt;=55")/100*#REF!,0),"",E350),"")</f>
        <v>#REF!</v>
      </c>
      <c r="K350" s="9" t="e">
        <f>IF(J350&lt;&gt;"",IF(_xlfn.RANK.EQ(J350,$J$2:$J$326,0)&lt;=ROUND(COUNTIFS($E$2:$E$326,"&gt;=50",$D$2:$D$326,"&gt;=55")/100*#REF!,0),"",E350),"")</f>
        <v>#REF!</v>
      </c>
      <c r="L350" s="9" t="e">
        <f>IF(K350&lt;&gt;"",IF(_xlfn.RANK.EQ(K350,$K$2:$K$326,0)&lt;=ROUND(COUNTIFS($E$2:$E$326,"&gt;=50",$D$2:$D$326,"&gt;=55")/100*#REF!,0),"",E350),"")</f>
        <v>#REF!</v>
      </c>
      <c r="M350" s="9" t="e">
        <f>IF(L350&lt;&gt;"",IF(_xlfn.RANK.EQ(L350,$L$2:$L$326,0)&lt;=ROUND(COUNTIFS($E$2:$E$326,"&gt;=50",$D$2:$D$326,"&gt;=55")/100*#REF!,0),"",E350),"")</f>
        <v>#REF!</v>
      </c>
      <c r="N350" s="9" t="e">
        <f>IF(M350&lt;&gt;"",IF(_xlfn.RANK.EQ(M350,$M$2:$M$326,0)&lt;=ROUND(COUNTIFS($E$2:$E$326,"&gt;=50",$D$2:$D$326,"&gt;=55")/100*#REF!,0),"",E350),"")</f>
        <v>#REF!</v>
      </c>
      <c r="O350" s="9" t="e">
        <f>IF(N350&lt;&gt;"",IF(_xlfn.RANK.EQ(N350,$N$2:$N$326,0)&lt;=ROUND(COUNTIFS($E$2:$E$326,"&gt;=50",$D$2:$D$326,"&gt;=55")/100*#REF!,0),"",E350),"")</f>
        <v>#REF!</v>
      </c>
      <c r="P350" s="9" t="str" cm="1">
        <f t="array" ref="P350">IF(A310&lt;&gt;"",IF(_xlfn.BITOR(B310&lt;&gt;"GR",B310&lt;&gt;""),IF(AND(H350&gt;=50,B310&gt;=55),_xlfn.RANK.EQ(H350,$H$2:$H$1000,0),_xlfn.IFS(#REF!="FD",999,#REF!="FF",1000)),IF(AND(H350&gt;=50,D350&gt;=55),_xlfn.RANK.EQ(H350,$H$2:$H$326,0),_xlfn.IFS(#REF!="FD",999,#REF!="FF",1000))),"")</f>
        <v/>
      </c>
    </row>
    <row r="351" spans="1:16" x14ac:dyDescent="0.35">
      <c r="A351" s="3"/>
      <c r="B351" s="3"/>
      <c r="C351" s="16" t="e">
        <f>IF(_xlfn.BITOR(#REF!="GR",#REF!=""),0,#REF!)</f>
        <v>#REF!</v>
      </c>
      <c r="D351" s="16" t="e">
        <f>IF(_xlfn.BITOR(#REF!="",#REF!="GR"),0,#REF!)</f>
        <v>#REF!</v>
      </c>
      <c r="E351" s="9" t="e">
        <f t="shared" si="20"/>
        <v>#REF!</v>
      </c>
      <c r="F351" s="9" t="e">
        <f>IF(AND(B311&lt;&gt;"",B311&lt;&gt;"GR"),(C351*0.4)+(B311*0.6),E351)</f>
        <v>#REF!</v>
      </c>
      <c r="G351" s="9" t="e">
        <f t="shared" si="24"/>
        <v>#REF!</v>
      </c>
      <c r="H351" s="9" t="e">
        <f t="shared" si="25"/>
        <v>#REF!</v>
      </c>
      <c r="I351" s="9" t="e">
        <f t="shared" si="23"/>
        <v>#REF!</v>
      </c>
      <c r="J351" s="9" t="e">
        <f>IF(I351&lt;&gt;"",IF(_xlfn.RANK.EQ(I351,$I$2:$I$326,0)&lt;=ROUND(COUNTIFS($E$2:$E$326,"&gt;=50",$D$2:$D$326,"&gt;=55")/100*#REF!,0),"",E351),"")</f>
        <v>#REF!</v>
      </c>
      <c r="K351" s="9" t="e">
        <f>IF(J351&lt;&gt;"",IF(_xlfn.RANK.EQ(J351,$J$2:$J$326,0)&lt;=ROUND(COUNTIFS($E$2:$E$326,"&gt;=50",$D$2:$D$326,"&gt;=55")/100*#REF!,0),"",E351),"")</f>
        <v>#REF!</v>
      </c>
      <c r="L351" s="9" t="e">
        <f>IF(K351&lt;&gt;"",IF(_xlfn.RANK.EQ(K351,$K$2:$K$326,0)&lt;=ROUND(COUNTIFS($E$2:$E$326,"&gt;=50",$D$2:$D$326,"&gt;=55")/100*#REF!,0),"",E351),"")</f>
        <v>#REF!</v>
      </c>
      <c r="M351" s="9" t="e">
        <f>IF(L351&lt;&gt;"",IF(_xlfn.RANK.EQ(L351,$L$2:$L$326,0)&lt;=ROUND(COUNTIFS($E$2:$E$326,"&gt;=50",$D$2:$D$326,"&gt;=55")/100*#REF!,0),"",E351),"")</f>
        <v>#REF!</v>
      </c>
      <c r="N351" s="9" t="e">
        <f>IF(M351&lt;&gt;"",IF(_xlfn.RANK.EQ(M351,$M$2:$M$326,0)&lt;=ROUND(COUNTIFS($E$2:$E$326,"&gt;=50",$D$2:$D$326,"&gt;=55")/100*#REF!,0),"",E351),"")</f>
        <v>#REF!</v>
      </c>
      <c r="O351" s="9" t="e">
        <f>IF(N351&lt;&gt;"",IF(_xlfn.RANK.EQ(N351,$N$2:$N$326,0)&lt;=ROUND(COUNTIFS($E$2:$E$326,"&gt;=50",$D$2:$D$326,"&gt;=55")/100*#REF!,0),"",E351),"")</f>
        <v>#REF!</v>
      </c>
      <c r="P351" s="9" t="str" cm="1">
        <f t="array" ref="P351">IF(A311&lt;&gt;"",IF(_xlfn.BITOR(B311&lt;&gt;"GR",B311&lt;&gt;""),IF(AND(H351&gt;=50,B311&gt;=55),_xlfn.RANK.EQ(H351,$H$2:$H$1000,0),_xlfn.IFS(#REF!="FD",999,#REF!="FF",1000)),IF(AND(H351&gt;=50,D351&gt;=55),_xlfn.RANK.EQ(H351,$H$2:$H$326,0),_xlfn.IFS(#REF!="FD",999,#REF!="FF",1000))),"")</f>
        <v/>
      </c>
    </row>
    <row r="352" spans="1:16" x14ac:dyDescent="0.35">
      <c r="A352" s="3"/>
      <c r="B352" s="3"/>
      <c r="C352" s="16" t="e">
        <f>IF(_xlfn.BITOR(#REF!="GR",#REF!=""),0,#REF!)</f>
        <v>#REF!</v>
      </c>
      <c r="D352" s="16" t="e">
        <f>IF(_xlfn.BITOR(#REF!="",#REF!="GR"),0,#REF!)</f>
        <v>#REF!</v>
      </c>
      <c r="E352" s="9" t="e">
        <f t="shared" si="20"/>
        <v>#REF!</v>
      </c>
      <c r="F352" s="9" t="e">
        <f>IF(AND(B312&lt;&gt;"",B312&lt;&gt;"GR"),(C352*0.4)+(B312*0.6),E352)</f>
        <v>#REF!</v>
      </c>
      <c r="G352" s="9" t="e">
        <f t="shared" si="24"/>
        <v>#REF!</v>
      </c>
      <c r="H352" s="9" t="e">
        <f t="shared" si="25"/>
        <v>#REF!</v>
      </c>
      <c r="I352" s="9" t="e">
        <f t="shared" si="23"/>
        <v>#REF!</v>
      </c>
      <c r="J352" s="9" t="e">
        <f>IF(I352&lt;&gt;"",IF(_xlfn.RANK.EQ(I352,$I$2:$I$326,0)&lt;=ROUND(COUNTIFS($E$2:$E$326,"&gt;=50",$D$2:$D$326,"&gt;=55")/100*#REF!,0),"",E352),"")</f>
        <v>#REF!</v>
      </c>
      <c r="K352" s="9" t="e">
        <f>IF(J352&lt;&gt;"",IF(_xlfn.RANK.EQ(J352,$J$2:$J$326,0)&lt;=ROUND(COUNTIFS($E$2:$E$326,"&gt;=50",$D$2:$D$326,"&gt;=55")/100*#REF!,0),"",E352),"")</f>
        <v>#REF!</v>
      </c>
      <c r="L352" s="9" t="e">
        <f>IF(K352&lt;&gt;"",IF(_xlfn.RANK.EQ(K352,$K$2:$K$326,0)&lt;=ROUND(COUNTIFS($E$2:$E$326,"&gt;=50",$D$2:$D$326,"&gt;=55")/100*#REF!,0),"",E352),"")</f>
        <v>#REF!</v>
      </c>
      <c r="M352" s="9" t="e">
        <f>IF(L352&lt;&gt;"",IF(_xlfn.RANK.EQ(L352,$L$2:$L$326,0)&lt;=ROUND(COUNTIFS($E$2:$E$326,"&gt;=50",$D$2:$D$326,"&gt;=55")/100*#REF!,0),"",E352),"")</f>
        <v>#REF!</v>
      </c>
      <c r="N352" s="9" t="e">
        <f>IF(M352&lt;&gt;"",IF(_xlfn.RANK.EQ(M352,$M$2:$M$326,0)&lt;=ROUND(COUNTIFS($E$2:$E$326,"&gt;=50",$D$2:$D$326,"&gt;=55")/100*#REF!,0),"",E352),"")</f>
        <v>#REF!</v>
      </c>
      <c r="O352" s="9" t="e">
        <f>IF(N352&lt;&gt;"",IF(_xlfn.RANK.EQ(N352,$N$2:$N$326,0)&lt;=ROUND(COUNTIFS($E$2:$E$326,"&gt;=50",$D$2:$D$326,"&gt;=55")/100*#REF!,0),"",E352),"")</f>
        <v>#REF!</v>
      </c>
      <c r="P352" s="9" t="str" cm="1">
        <f t="array" ref="P352">IF(A312&lt;&gt;"",IF(_xlfn.BITOR(B312&lt;&gt;"GR",B312&lt;&gt;""),IF(AND(H352&gt;=50,B312&gt;=55),_xlfn.RANK.EQ(H352,$H$2:$H$1000,0),_xlfn.IFS(#REF!="FD",999,#REF!="FF",1000)),IF(AND(H352&gt;=50,D352&gt;=55),_xlfn.RANK.EQ(H352,$H$2:$H$326,0),_xlfn.IFS(#REF!="FD",999,#REF!="FF",1000))),"")</f>
        <v/>
      </c>
    </row>
    <row r="353" spans="1:16" x14ac:dyDescent="0.35">
      <c r="A353" s="3"/>
      <c r="B353" s="3"/>
      <c r="C353" s="16" t="e">
        <f>IF(_xlfn.BITOR(#REF!="GR",#REF!=""),0,#REF!)</f>
        <v>#REF!</v>
      </c>
      <c r="D353" s="16" t="e">
        <f>IF(_xlfn.BITOR(#REF!="",#REF!="GR"),0,#REF!)</f>
        <v>#REF!</v>
      </c>
      <c r="E353" s="9" t="e">
        <f t="shared" si="20"/>
        <v>#REF!</v>
      </c>
      <c r="F353" s="9" t="e">
        <f>IF(AND(B313&lt;&gt;"",B313&lt;&gt;"GR"),(C353*0.4)+(B313*0.6),E353)</f>
        <v>#REF!</v>
      </c>
      <c r="G353" s="9" t="e">
        <f t="shared" si="24"/>
        <v>#REF!</v>
      </c>
      <c r="H353" s="9" t="e">
        <f t="shared" si="25"/>
        <v>#REF!</v>
      </c>
      <c r="I353" s="9" t="e">
        <f t="shared" si="23"/>
        <v>#REF!</v>
      </c>
      <c r="J353" s="9" t="e">
        <f>IF(I353&lt;&gt;"",IF(_xlfn.RANK.EQ(I353,$I$2:$I$326,0)&lt;=ROUND(COUNTIFS($E$2:$E$326,"&gt;=50",$D$2:$D$326,"&gt;=55")/100*#REF!,0),"",E353),"")</f>
        <v>#REF!</v>
      </c>
      <c r="K353" s="9" t="e">
        <f>IF(J353&lt;&gt;"",IF(_xlfn.RANK.EQ(J353,$J$2:$J$326,0)&lt;=ROUND(COUNTIFS($E$2:$E$326,"&gt;=50",$D$2:$D$326,"&gt;=55")/100*#REF!,0),"",E353),"")</f>
        <v>#REF!</v>
      </c>
      <c r="L353" s="9" t="e">
        <f>IF(K353&lt;&gt;"",IF(_xlfn.RANK.EQ(K353,$K$2:$K$326,0)&lt;=ROUND(COUNTIFS($E$2:$E$326,"&gt;=50",$D$2:$D$326,"&gt;=55")/100*#REF!,0),"",E353),"")</f>
        <v>#REF!</v>
      </c>
      <c r="M353" s="9" t="e">
        <f>IF(L353&lt;&gt;"",IF(_xlfn.RANK.EQ(L353,$L$2:$L$326,0)&lt;=ROUND(COUNTIFS($E$2:$E$326,"&gt;=50",$D$2:$D$326,"&gt;=55")/100*#REF!,0),"",E353),"")</f>
        <v>#REF!</v>
      </c>
      <c r="N353" s="9" t="e">
        <f>IF(M353&lt;&gt;"",IF(_xlfn.RANK.EQ(M353,$M$2:$M$326,0)&lt;=ROUND(COUNTIFS($E$2:$E$326,"&gt;=50",$D$2:$D$326,"&gt;=55")/100*#REF!,0),"",E353),"")</f>
        <v>#REF!</v>
      </c>
      <c r="O353" s="9" t="e">
        <f>IF(N353&lt;&gt;"",IF(_xlfn.RANK.EQ(N353,$N$2:$N$326,0)&lt;=ROUND(COUNTIFS($E$2:$E$326,"&gt;=50",$D$2:$D$326,"&gt;=55")/100*#REF!,0),"",E353),"")</f>
        <v>#REF!</v>
      </c>
      <c r="P353" s="9" t="str" cm="1">
        <f t="array" ref="P353">IF(A313&lt;&gt;"",IF(_xlfn.BITOR(B313&lt;&gt;"GR",B313&lt;&gt;""),IF(AND(H353&gt;=50,B313&gt;=55),_xlfn.RANK.EQ(H353,$H$2:$H$1000,0),_xlfn.IFS(#REF!="FD",999,#REF!="FF",1000)),IF(AND(H353&gt;=50,D353&gt;=55),_xlfn.RANK.EQ(H353,$H$2:$H$326,0),_xlfn.IFS(#REF!="FD",999,#REF!="FF",1000))),"")</f>
        <v/>
      </c>
    </row>
    <row r="354" spans="1:16" x14ac:dyDescent="0.35">
      <c r="A354" s="3"/>
      <c r="B354" s="3"/>
      <c r="C354" s="16" t="e">
        <f>IF(_xlfn.BITOR(#REF!="GR",#REF!=""),0,#REF!)</f>
        <v>#REF!</v>
      </c>
      <c r="D354" s="16" t="e">
        <f>IF(_xlfn.BITOR(#REF!="",#REF!="GR"),0,#REF!)</f>
        <v>#REF!</v>
      </c>
      <c r="E354" s="9" t="e">
        <f t="shared" si="20"/>
        <v>#REF!</v>
      </c>
      <c r="F354" s="9" t="e">
        <f>IF(AND(B314&lt;&gt;"",B314&lt;&gt;"GR"),(C354*0.4)+(B314*0.6),E354)</f>
        <v>#REF!</v>
      </c>
      <c r="G354" s="9" t="e">
        <f t="shared" si="24"/>
        <v>#REF!</v>
      </c>
      <c r="H354" s="9" t="e">
        <f t="shared" si="25"/>
        <v>#REF!</v>
      </c>
      <c r="I354" s="9" t="e">
        <f t="shared" si="23"/>
        <v>#REF!</v>
      </c>
      <c r="J354" s="9" t="e">
        <f>IF(I354&lt;&gt;"",IF(_xlfn.RANK.EQ(I354,$I$2:$I$326,0)&lt;=ROUND(COUNTIFS($E$2:$E$326,"&gt;=50",$D$2:$D$326,"&gt;=55")/100*#REF!,0),"",E354),"")</f>
        <v>#REF!</v>
      </c>
      <c r="K354" s="9" t="e">
        <f>IF(J354&lt;&gt;"",IF(_xlfn.RANK.EQ(J354,$J$2:$J$326,0)&lt;=ROUND(COUNTIFS($E$2:$E$326,"&gt;=50",$D$2:$D$326,"&gt;=55")/100*#REF!,0),"",E354),"")</f>
        <v>#REF!</v>
      </c>
      <c r="L354" s="9" t="e">
        <f>IF(K354&lt;&gt;"",IF(_xlfn.RANK.EQ(K354,$K$2:$K$326,0)&lt;=ROUND(COUNTIFS($E$2:$E$326,"&gt;=50",$D$2:$D$326,"&gt;=55")/100*#REF!,0),"",E354),"")</f>
        <v>#REF!</v>
      </c>
      <c r="M354" s="9" t="e">
        <f>IF(L354&lt;&gt;"",IF(_xlfn.RANK.EQ(L354,$L$2:$L$326,0)&lt;=ROUND(COUNTIFS($E$2:$E$326,"&gt;=50",$D$2:$D$326,"&gt;=55")/100*#REF!,0),"",E354),"")</f>
        <v>#REF!</v>
      </c>
      <c r="N354" s="9" t="e">
        <f>IF(M354&lt;&gt;"",IF(_xlfn.RANK.EQ(M354,$M$2:$M$326,0)&lt;=ROUND(COUNTIFS($E$2:$E$326,"&gt;=50",$D$2:$D$326,"&gt;=55")/100*#REF!,0),"",E354),"")</f>
        <v>#REF!</v>
      </c>
      <c r="O354" s="9" t="e">
        <f>IF(N354&lt;&gt;"",IF(_xlfn.RANK.EQ(N354,$N$2:$N$326,0)&lt;=ROUND(COUNTIFS($E$2:$E$326,"&gt;=50",$D$2:$D$326,"&gt;=55")/100*#REF!,0),"",E354),"")</f>
        <v>#REF!</v>
      </c>
      <c r="P354" s="9" t="str" cm="1">
        <f t="array" ref="P354">IF(A314&lt;&gt;"",IF(_xlfn.BITOR(B314&lt;&gt;"GR",B314&lt;&gt;""),IF(AND(H354&gt;=50,B314&gt;=55),_xlfn.RANK.EQ(H354,$H$2:$H$1000,0),_xlfn.IFS(#REF!="FD",999,#REF!="FF",1000)),IF(AND(H354&gt;=50,D354&gt;=55),_xlfn.RANK.EQ(H354,$H$2:$H$326,0),_xlfn.IFS(#REF!="FD",999,#REF!="FF",1000))),"")</f>
        <v/>
      </c>
    </row>
    <row r="355" spans="1:16" x14ac:dyDescent="0.35">
      <c r="A355" s="3"/>
      <c r="B355" s="3"/>
      <c r="C355" s="16" t="e">
        <f>IF(_xlfn.BITOR(#REF!="GR",#REF!=""),0,#REF!)</f>
        <v>#REF!</v>
      </c>
      <c r="D355" s="16" t="e">
        <f>IF(_xlfn.BITOR(#REF!="",#REF!="GR"),0,#REF!)</f>
        <v>#REF!</v>
      </c>
      <c r="E355" s="9" t="e">
        <f t="shared" si="20"/>
        <v>#REF!</v>
      </c>
      <c r="F355" s="9" t="e">
        <f>IF(AND(B315&lt;&gt;"",B315&lt;&gt;"GR"),(C355*0.4)+(B315*0.6),E355)</f>
        <v>#REF!</v>
      </c>
      <c r="G355" s="9" t="e">
        <f t="shared" si="24"/>
        <v>#REF!</v>
      </c>
      <c r="H355" s="9" t="e">
        <f t="shared" si="25"/>
        <v>#REF!</v>
      </c>
      <c r="I355" s="9" t="e">
        <f t="shared" si="23"/>
        <v>#REF!</v>
      </c>
      <c r="J355" s="9" t="e">
        <f>IF(I355&lt;&gt;"",IF(_xlfn.RANK.EQ(I355,$I$2:$I$326,0)&lt;=ROUND(COUNTIFS($E$2:$E$326,"&gt;=50",$D$2:$D$326,"&gt;=55")/100*#REF!,0),"",E355),"")</f>
        <v>#REF!</v>
      </c>
      <c r="K355" s="9" t="e">
        <f>IF(J355&lt;&gt;"",IF(_xlfn.RANK.EQ(J355,$J$2:$J$326,0)&lt;=ROUND(COUNTIFS($E$2:$E$326,"&gt;=50",$D$2:$D$326,"&gt;=55")/100*#REF!,0),"",E355),"")</f>
        <v>#REF!</v>
      </c>
      <c r="L355" s="9" t="e">
        <f>IF(K355&lt;&gt;"",IF(_xlfn.RANK.EQ(K355,$K$2:$K$326,0)&lt;=ROUND(COUNTIFS($E$2:$E$326,"&gt;=50",$D$2:$D$326,"&gt;=55")/100*#REF!,0),"",E355),"")</f>
        <v>#REF!</v>
      </c>
      <c r="M355" s="9" t="e">
        <f>IF(L355&lt;&gt;"",IF(_xlfn.RANK.EQ(L355,$L$2:$L$326,0)&lt;=ROUND(COUNTIFS($E$2:$E$326,"&gt;=50",$D$2:$D$326,"&gt;=55")/100*#REF!,0),"",E355),"")</f>
        <v>#REF!</v>
      </c>
      <c r="N355" s="9" t="e">
        <f>IF(M355&lt;&gt;"",IF(_xlfn.RANK.EQ(M355,$M$2:$M$326,0)&lt;=ROUND(COUNTIFS($E$2:$E$326,"&gt;=50",$D$2:$D$326,"&gt;=55")/100*#REF!,0),"",E355),"")</f>
        <v>#REF!</v>
      </c>
      <c r="O355" s="9" t="e">
        <f>IF(N355&lt;&gt;"",IF(_xlfn.RANK.EQ(N355,$N$2:$N$326,0)&lt;=ROUND(COUNTIFS($E$2:$E$326,"&gt;=50",$D$2:$D$326,"&gt;=55")/100*#REF!,0),"",E355),"")</f>
        <v>#REF!</v>
      </c>
      <c r="P355" s="9" t="str" cm="1">
        <f t="array" ref="P355">IF(A315&lt;&gt;"",IF(_xlfn.BITOR(B315&lt;&gt;"GR",B315&lt;&gt;""),IF(AND(H355&gt;=50,B315&gt;=55),_xlfn.RANK.EQ(H355,$H$2:$H$1000,0),_xlfn.IFS(#REF!="FD",999,#REF!="FF",1000)),IF(AND(H355&gt;=50,D355&gt;=55),_xlfn.RANK.EQ(H355,$H$2:$H$326,0),_xlfn.IFS(#REF!="FD",999,#REF!="FF",1000))),"")</f>
        <v/>
      </c>
    </row>
    <row r="356" spans="1:16" x14ac:dyDescent="0.35">
      <c r="A356" s="3"/>
      <c r="B356" s="3"/>
      <c r="C356" s="16" t="e">
        <f>IF(_xlfn.BITOR(#REF!="GR",#REF!=""),0,#REF!)</f>
        <v>#REF!</v>
      </c>
      <c r="D356" s="16" t="e">
        <f>IF(_xlfn.BITOR(#REF!="",#REF!="GR"),0,#REF!)</f>
        <v>#REF!</v>
      </c>
      <c r="E356" s="9" t="e">
        <f t="shared" si="20"/>
        <v>#REF!</v>
      </c>
      <c r="F356" s="9" t="e">
        <f>IF(AND(B316&lt;&gt;"",B316&lt;&gt;"GR"),(C356*0.4)+(B316*0.6),E356)</f>
        <v>#REF!</v>
      </c>
      <c r="G356" s="9" t="e">
        <f t="shared" si="24"/>
        <v>#REF!</v>
      </c>
      <c r="H356" s="9" t="e">
        <f t="shared" si="25"/>
        <v>#REF!</v>
      </c>
      <c r="I356" s="9" t="e">
        <f t="shared" si="23"/>
        <v>#REF!</v>
      </c>
      <c r="J356" s="9" t="e">
        <f>IF(I356&lt;&gt;"",IF(_xlfn.RANK.EQ(I356,$I$2:$I$326,0)&lt;=ROUND(COUNTIFS($E$2:$E$326,"&gt;=50",$D$2:$D$326,"&gt;=55")/100*#REF!,0),"",E356),"")</f>
        <v>#REF!</v>
      </c>
      <c r="K356" s="9" t="e">
        <f>IF(J356&lt;&gt;"",IF(_xlfn.RANK.EQ(J356,$J$2:$J$326,0)&lt;=ROUND(COUNTIFS($E$2:$E$326,"&gt;=50",$D$2:$D$326,"&gt;=55")/100*#REF!,0),"",E356),"")</f>
        <v>#REF!</v>
      </c>
      <c r="L356" s="9" t="e">
        <f>IF(K356&lt;&gt;"",IF(_xlfn.RANK.EQ(K356,$K$2:$K$326,0)&lt;=ROUND(COUNTIFS($E$2:$E$326,"&gt;=50",$D$2:$D$326,"&gt;=55")/100*#REF!,0),"",E356),"")</f>
        <v>#REF!</v>
      </c>
      <c r="M356" s="9" t="e">
        <f>IF(L356&lt;&gt;"",IF(_xlfn.RANK.EQ(L356,$L$2:$L$326,0)&lt;=ROUND(COUNTIFS($E$2:$E$326,"&gt;=50",$D$2:$D$326,"&gt;=55")/100*#REF!,0),"",E356),"")</f>
        <v>#REF!</v>
      </c>
      <c r="N356" s="9" t="e">
        <f>IF(M356&lt;&gt;"",IF(_xlfn.RANK.EQ(M356,$M$2:$M$326,0)&lt;=ROUND(COUNTIFS($E$2:$E$326,"&gt;=50",$D$2:$D$326,"&gt;=55")/100*#REF!,0),"",E356),"")</f>
        <v>#REF!</v>
      </c>
      <c r="O356" s="9" t="e">
        <f>IF(N356&lt;&gt;"",IF(_xlfn.RANK.EQ(N356,$N$2:$N$326,0)&lt;=ROUND(COUNTIFS($E$2:$E$326,"&gt;=50",$D$2:$D$326,"&gt;=55")/100*#REF!,0),"",E356),"")</f>
        <v>#REF!</v>
      </c>
      <c r="P356" s="9" t="str" cm="1">
        <f t="array" ref="P356">IF(A316&lt;&gt;"",IF(_xlfn.BITOR(B316&lt;&gt;"GR",B316&lt;&gt;""),IF(AND(H356&gt;=50,B316&gt;=55),_xlfn.RANK.EQ(H356,$H$2:$H$1000,0),_xlfn.IFS(#REF!="FD",999,#REF!="FF",1000)),IF(AND(H356&gt;=50,D356&gt;=55),_xlfn.RANK.EQ(H356,$H$2:$H$326,0),_xlfn.IFS(#REF!="FD",999,#REF!="FF",1000))),"")</f>
        <v/>
      </c>
    </row>
    <row r="357" spans="1:16" x14ac:dyDescent="0.35">
      <c r="A357" s="3"/>
      <c r="B357" s="3"/>
      <c r="C357" s="16" t="e">
        <f>IF(_xlfn.BITOR(#REF!="GR",#REF!=""),0,#REF!)</f>
        <v>#REF!</v>
      </c>
      <c r="D357" s="16" t="e">
        <f>IF(_xlfn.BITOR(#REF!="",#REF!="GR"),0,#REF!)</f>
        <v>#REF!</v>
      </c>
      <c r="E357" s="9" t="e">
        <f t="shared" si="20"/>
        <v>#REF!</v>
      </c>
      <c r="F357" s="9" t="e">
        <f>IF(AND(B317&lt;&gt;"",B317&lt;&gt;"GR"),(C357*0.4)+(B317*0.6),E357)</f>
        <v>#REF!</v>
      </c>
      <c r="G357" s="9" t="e">
        <f t="shared" si="24"/>
        <v>#REF!</v>
      </c>
      <c r="H357" s="9" t="e">
        <f t="shared" si="25"/>
        <v>#REF!</v>
      </c>
      <c r="I357" s="9" t="e">
        <f t="shared" si="23"/>
        <v>#REF!</v>
      </c>
      <c r="J357" s="9" t="e">
        <f>IF(I357&lt;&gt;"",IF(_xlfn.RANK.EQ(I357,$I$2:$I$326,0)&lt;=ROUND(COUNTIFS($E$2:$E$326,"&gt;=50",$D$2:$D$326,"&gt;=55")/100*#REF!,0),"",E357),"")</f>
        <v>#REF!</v>
      </c>
      <c r="K357" s="9" t="e">
        <f>IF(J357&lt;&gt;"",IF(_xlfn.RANK.EQ(J357,$J$2:$J$326,0)&lt;=ROUND(COUNTIFS($E$2:$E$326,"&gt;=50",$D$2:$D$326,"&gt;=55")/100*#REF!,0),"",E357),"")</f>
        <v>#REF!</v>
      </c>
      <c r="L357" s="9" t="e">
        <f>IF(K357&lt;&gt;"",IF(_xlfn.RANK.EQ(K357,$K$2:$K$326,0)&lt;=ROUND(COUNTIFS($E$2:$E$326,"&gt;=50",$D$2:$D$326,"&gt;=55")/100*#REF!,0),"",E357),"")</f>
        <v>#REF!</v>
      </c>
      <c r="M357" s="9" t="e">
        <f>IF(L357&lt;&gt;"",IF(_xlfn.RANK.EQ(L357,$L$2:$L$326,0)&lt;=ROUND(COUNTIFS($E$2:$E$326,"&gt;=50",$D$2:$D$326,"&gt;=55")/100*#REF!,0),"",E357),"")</f>
        <v>#REF!</v>
      </c>
      <c r="N357" s="9" t="e">
        <f>IF(M357&lt;&gt;"",IF(_xlfn.RANK.EQ(M357,$M$2:$M$326,0)&lt;=ROUND(COUNTIFS($E$2:$E$326,"&gt;=50",$D$2:$D$326,"&gt;=55")/100*#REF!,0),"",E357),"")</f>
        <v>#REF!</v>
      </c>
      <c r="O357" s="9" t="e">
        <f>IF(N357&lt;&gt;"",IF(_xlfn.RANK.EQ(N357,$N$2:$N$326,0)&lt;=ROUND(COUNTIFS($E$2:$E$326,"&gt;=50",$D$2:$D$326,"&gt;=55")/100*#REF!,0),"",E357),"")</f>
        <v>#REF!</v>
      </c>
      <c r="P357" s="9" t="str" cm="1">
        <f t="array" ref="P357">IF(A317&lt;&gt;"",IF(_xlfn.BITOR(B317&lt;&gt;"GR",B317&lt;&gt;""),IF(AND(H357&gt;=50,B317&gt;=55),_xlfn.RANK.EQ(H357,$H$2:$H$1000,0),_xlfn.IFS(#REF!="FD",999,#REF!="FF",1000)),IF(AND(H357&gt;=50,D357&gt;=55),_xlfn.RANK.EQ(H357,$H$2:$H$326,0),_xlfn.IFS(#REF!="FD",999,#REF!="FF",1000))),"")</f>
        <v/>
      </c>
    </row>
    <row r="358" spans="1:16" x14ac:dyDescent="0.35">
      <c r="A358" s="3"/>
      <c r="B358" s="3"/>
      <c r="C358" s="16" t="e">
        <f>IF(_xlfn.BITOR(#REF!="GR",#REF!=""),0,#REF!)</f>
        <v>#REF!</v>
      </c>
      <c r="D358" s="16" t="e">
        <f>IF(_xlfn.BITOR(#REF!="",#REF!="GR"),0,#REF!)</f>
        <v>#REF!</v>
      </c>
      <c r="E358" s="9" t="e">
        <f t="shared" si="20"/>
        <v>#REF!</v>
      </c>
      <c r="F358" s="9" t="e">
        <f>IF(AND(B318&lt;&gt;"",B318&lt;&gt;"GR"),(C358*0.4)+(B318*0.6),E358)</f>
        <v>#REF!</v>
      </c>
      <c r="G358" s="9" t="e">
        <f t="shared" si="24"/>
        <v>#REF!</v>
      </c>
      <c r="H358" s="9" t="e">
        <f t="shared" si="25"/>
        <v>#REF!</v>
      </c>
      <c r="I358" s="9" t="e">
        <f t="shared" si="23"/>
        <v>#REF!</v>
      </c>
      <c r="J358" s="9" t="e">
        <f>IF(I358&lt;&gt;"",IF(_xlfn.RANK.EQ(I358,$I$2:$I$326,0)&lt;=ROUND(COUNTIFS($E$2:$E$326,"&gt;=50",$D$2:$D$326,"&gt;=55")/100*#REF!,0),"",E358),"")</f>
        <v>#REF!</v>
      </c>
      <c r="K358" s="9" t="e">
        <f>IF(J358&lt;&gt;"",IF(_xlfn.RANK.EQ(J358,$J$2:$J$326,0)&lt;=ROUND(COUNTIFS($E$2:$E$326,"&gt;=50",$D$2:$D$326,"&gt;=55")/100*#REF!,0),"",E358),"")</f>
        <v>#REF!</v>
      </c>
      <c r="L358" s="9" t="e">
        <f>IF(K358&lt;&gt;"",IF(_xlfn.RANK.EQ(K358,$K$2:$K$326,0)&lt;=ROUND(COUNTIFS($E$2:$E$326,"&gt;=50",$D$2:$D$326,"&gt;=55")/100*#REF!,0),"",E358),"")</f>
        <v>#REF!</v>
      </c>
      <c r="M358" s="9" t="e">
        <f>IF(L358&lt;&gt;"",IF(_xlfn.RANK.EQ(L358,$L$2:$L$326,0)&lt;=ROUND(COUNTIFS($E$2:$E$326,"&gt;=50",$D$2:$D$326,"&gt;=55")/100*#REF!,0),"",E358),"")</f>
        <v>#REF!</v>
      </c>
      <c r="N358" s="9" t="e">
        <f>IF(M358&lt;&gt;"",IF(_xlfn.RANK.EQ(M358,$M$2:$M$326,0)&lt;=ROUND(COUNTIFS($E$2:$E$326,"&gt;=50",$D$2:$D$326,"&gt;=55")/100*#REF!,0),"",E358),"")</f>
        <v>#REF!</v>
      </c>
      <c r="O358" s="9" t="e">
        <f>IF(N358&lt;&gt;"",IF(_xlfn.RANK.EQ(N358,$N$2:$N$326,0)&lt;=ROUND(COUNTIFS($E$2:$E$326,"&gt;=50",$D$2:$D$326,"&gt;=55")/100*#REF!,0),"",E358),"")</f>
        <v>#REF!</v>
      </c>
      <c r="P358" s="9" t="str" cm="1">
        <f t="array" ref="P358">IF(A318&lt;&gt;"",IF(_xlfn.BITOR(B318&lt;&gt;"GR",B318&lt;&gt;""),IF(AND(H358&gt;=50,B318&gt;=55),_xlfn.RANK.EQ(H358,$H$2:$H$1000,0),_xlfn.IFS(#REF!="FD",999,#REF!="FF",1000)),IF(AND(H358&gt;=50,D358&gt;=55),_xlfn.RANK.EQ(H358,$H$2:$H$326,0),_xlfn.IFS(#REF!="FD",999,#REF!="FF",1000))),"")</f>
        <v/>
      </c>
    </row>
    <row r="359" spans="1:16" x14ac:dyDescent="0.35">
      <c r="A359" s="3"/>
      <c r="B359" s="3"/>
      <c r="C359" s="16" t="e">
        <f>IF(_xlfn.BITOR(#REF!="GR",#REF!=""),0,#REF!)</f>
        <v>#REF!</v>
      </c>
      <c r="D359" s="16" t="e">
        <f>IF(_xlfn.BITOR(#REF!="",#REF!="GR"),0,#REF!)</f>
        <v>#REF!</v>
      </c>
      <c r="E359" s="9" t="e">
        <f t="shared" si="20"/>
        <v>#REF!</v>
      </c>
      <c r="F359" s="9" t="e">
        <f>IF(AND(B319&lt;&gt;"",B319&lt;&gt;"GR"),(C359*0.4)+(B319*0.6),E359)</f>
        <v>#REF!</v>
      </c>
      <c r="G359" s="9" t="e">
        <f t="shared" si="24"/>
        <v>#REF!</v>
      </c>
      <c r="H359" s="9" t="e">
        <f t="shared" si="25"/>
        <v>#REF!</v>
      </c>
      <c r="I359" s="9" t="e">
        <f t="shared" si="23"/>
        <v>#REF!</v>
      </c>
      <c r="J359" s="9" t="e">
        <f>IF(I359&lt;&gt;"",IF(_xlfn.RANK.EQ(I359,$I$2:$I$326,0)&lt;=ROUND(COUNTIFS($E$2:$E$326,"&gt;=50",$D$2:$D$326,"&gt;=55")/100*#REF!,0),"",E359),"")</f>
        <v>#REF!</v>
      </c>
      <c r="K359" s="9" t="e">
        <f>IF(J359&lt;&gt;"",IF(_xlfn.RANK.EQ(J359,$J$2:$J$326,0)&lt;=ROUND(COUNTIFS($E$2:$E$326,"&gt;=50",$D$2:$D$326,"&gt;=55")/100*#REF!,0),"",E359),"")</f>
        <v>#REF!</v>
      </c>
      <c r="L359" s="9" t="e">
        <f>IF(K359&lt;&gt;"",IF(_xlfn.RANK.EQ(K359,$K$2:$K$326,0)&lt;=ROUND(COUNTIFS($E$2:$E$326,"&gt;=50",$D$2:$D$326,"&gt;=55")/100*#REF!,0),"",E359),"")</f>
        <v>#REF!</v>
      </c>
      <c r="M359" s="9" t="e">
        <f>IF(L359&lt;&gt;"",IF(_xlfn.RANK.EQ(L359,$L$2:$L$326,0)&lt;=ROUND(COUNTIFS($E$2:$E$326,"&gt;=50",$D$2:$D$326,"&gt;=55")/100*#REF!,0),"",E359),"")</f>
        <v>#REF!</v>
      </c>
      <c r="N359" s="9" t="e">
        <f>IF(M359&lt;&gt;"",IF(_xlfn.RANK.EQ(M359,$M$2:$M$326,0)&lt;=ROUND(COUNTIFS($E$2:$E$326,"&gt;=50",$D$2:$D$326,"&gt;=55")/100*#REF!,0),"",E359),"")</f>
        <v>#REF!</v>
      </c>
      <c r="O359" s="9" t="e">
        <f>IF(N359&lt;&gt;"",IF(_xlfn.RANK.EQ(N359,$N$2:$N$326,0)&lt;=ROUND(COUNTIFS($E$2:$E$326,"&gt;=50",$D$2:$D$326,"&gt;=55")/100*#REF!,0),"",E359),"")</f>
        <v>#REF!</v>
      </c>
      <c r="P359" s="9" t="str" cm="1">
        <f t="array" ref="P359">IF(A319&lt;&gt;"",IF(_xlfn.BITOR(B319&lt;&gt;"GR",B319&lt;&gt;""),IF(AND(H359&gt;=50,B319&gt;=55),_xlfn.RANK.EQ(H359,$H$2:$H$1000,0),_xlfn.IFS(#REF!="FD",999,#REF!="FF",1000)),IF(AND(H359&gt;=50,D359&gt;=55),_xlfn.RANK.EQ(H359,$H$2:$H$326,0),_xlfn.IFS(#REF!="FD",999,#REF!="FF",1000))),"")</f>
        <v/>
      </c>
    </row>
    <row r="360" spans="1:16" x14ac:dyDescent="0.35">
      <c r="A360" s="3"/>
      <c r="B360" s="3"/>
      <c r="C360" s="16" t="e">
        <f>IF(_xlfn.BITOR(#REF!="GR",#REF!=""),0,#REF!)</f>
        <v>#REF!</v>
      </c>
      <c r="D360" s="16" t="e">
        <f>IF(_xlfn.BITOR(#REF!="",#REF!="GR"),0,#REF!)</f>
        <v>#REF!</v>
      </c>
      <c r="E360" s="9" t="e">
        <f t="shared" si="20"/>
        <v>#REF!</v>
      </c>
      <c r="F360" s="9" t="e">
        <f>IF(AND(B320&lt;&gt;"",B320&lt;&gt;"GR"),(C360*0.4)+(B320*0.6),E360)</f>
        <v>#REF!</v>
      </c>
      <c r="G360" s="9" t="e">
        <f t="shared" si="24"/>
        <v>#REF!</v>
      </c>
      <c r="H360" s="9" t="e">
        <f t="shared" si="25"/>
        <v>#REF!</v>
      </c>
      <c r="I360" s="9" t="e">
        <f t="shared" si="23"/>
        <v>#REF!</v>
      </c>
      <c r="J360" s="9" t="e">
        <f>IF(I360&lt;&gt;"",IF(_xlfn.RANK.EQ(I360,$I$2:$I$326,0)&lt;=ROUND(COUNTIFS($E$2:$E$326,"&gt;=50",$D$2:$D$326,"&gt;=55")/100*#REF!,0),"",E360),"")</f>
        <v>#REF!</v>
      </c>
      <c r="K360" s="9" t="e">
        <f>IF(J360&lt;&gt;"",IF(_xlfn.RANK.EQ(J360,$J$2:$J$326,0)&lt;=ROUND(COUNTIFS($E$2:$E$326,"&gt;=50",$D$2:$D$326,"&gt;=55")/100*#REF!,0),"",E360),"")</f>
        <v>#REF!</v>
      </c>
      <c r="L360" s="9" t="e">
        <f>IF(K360&lt;&gt;"",IF(_xlfn.RANK.EQ(K360,$K$2:$K$326,0)&lt;=ROUND(COUNTIFS($E$2:$E$326,"&gt;=50",$D$2:$D$326,"&gt;=55")/100*#REF!,0),"",E360),"")</f>
        <v>#REF!</v>
      </c>
      <c r="M360" s="9" t="e">
        <f>IF(L360&lt;&gt;"",IF(_xlfn.RANK.EQ(L360,$L$2:$L$326,0)&lt;=ROUND(COUNTIFS($E$2:$E$326,"&gt;=50",$D$2:$D$326,"&gt;=55")/100*#REF!,0),"",E360),"")</f>
        <v>#REF!</v>
      </c>
      <c r="N360" s="9" t="e">
        <f>IF(M360&lt;&gt;"",IF(_xlfn.RANK.EQ(M360,$M$2:$M$326,0)&lt;=ROUND(COUNTIFS($E$2:$E$326,"&gt;=50",$D$2:$D$326,"&gt;=55")/100*#REF!,0),"",E360),"")</f>
        <v>#REF!</v>
      </c>
      <c r="O360" s="9" t="e">
        <f>IF(N360&lt;&gt;"",IF(_xlfn.RANK.EQ(N360,$N$2:$N$326,0)&lt;=ROUND(COUNTIFS($E$2:$E$326,"&gt;=50",$D$2:$D$326,"&gt;=55")/100*#REF!,0),"",E360),"")</f>
        <v>#REF!</v>
      </c>
      <c r="P360" s="9" t="str" cm="1">
        <f t="array" ref="P360">IF(A320&lt;&gt;"",IF(_xlfn.BITOR(B320&lt;&gt;"GR",B320&lt;&gt;""),IF(AND(H360&gt;=50,B320&gt;=55),_xlfn.RANK.EQ(H360,$H$2:$H$1000,0),_xlfn.IFS(#REF!="FD",999,#REF!="FF",1000)),IF(AND(H360&gt;=50,D360&gt;=55),_xlfn.RANK.EQ(H360,$H$2:$H$326,0),_xlfn.IFS(#REF!="FD",999,#REF!="FF",1000))),"")</f>
        <v/>
      </c>
    </row>
    <row r="361" spans="1:16" x14ac:dyDescent="0.35">
      <c r="A361" s="3"/>
      <c r="B361" s="3"/>
      <c r="C361" s="16" t="e">
        <f>IF(_xlfn.BITOR(#REF!="GR",#REF!=""),0,#REF!)</f>
        <v>#REF!</v>
      </c>
      <c r="D361" s="16" t="e">
        <f>IF(_xlfn.BITOR(#REF!="",#REF!="GR"),0,#REF!)</f>
        <v>#REF!</v>
      </c>
      <c r="E361" s="9" t="e">
        <f t="shared" si="20"/>
        <v>#REF!</v>
      </c>
      <c r="F361" s="9" t="e">
        <f>IF(AND(B321&lt;&gt;"",B321&lt;&gt;"GR"),(C361*0.4)+(B321*0.6),E361)</f>
        <v>#REF!</v>
      </c>
      <c r="G361" s="9" t="e">
        <f t="shared" si="24"/>
        <v>#REF!</v>
      </c>
      <c r="H361" s="9" t="e">
        <f t="shared" si="25"/>
        <v>#REF!</v>
      </c>
      <c r="I361" s="9" t="e">
        <f t="shared" si="23"/>
        <v>#REF!</v>
      </c>
      <c r="J361" s="9" t="e">
        <f>IF(I361&lt;&gt;"",IF(_xlfn.RANK.EQ(I361,$I$2:$I$326,0)&lt;=ROUND(COUNTIFS($E$2:$E$326,"&gt;=50",$D$2:$D$326,"&gt;=55")/100*#REF!,0),"",E361),"")</f>
        <v>#REF!</v>
      </c>
      <c r="K361" s="9" t="e">
        <f>IF(J361&lt;&gt;"",IF(_xlfn.RANK.EQ(J361,$J$2:$J$326,0)&lt;=ROUND(COUNTIFS($E$2:$E$326,"&gt;=50",$D$2:$D$326,"&gt;=55")/100*#REF!,0),"",E361),"")</f>
        <v>#REF!</v>
      </c>
      <c r="L361" s="9" t="e">
        <f>IF(K361&lt;&gt;"",IF(_xlfn.RANK.EQ(K361,$K$2:$K$326,0)&lt;=ROUND(COUNTIFS($E$2:$E$326,"&gt;=50",$D$2:$D$326,"&gt;=55")/100*#REF!,0),"",E361),"")</f>
        <v>#REF!</v>
      </c>
      <c r="M361" s="9" t="e">
        <f>IF(L361&lt;&gt;"",IF(_xlfn.RANK.EQ(L361,$L$2:$L$326,0)&lt;=ROUND(COUNTIFS($E$2:$E$326,"&gt;=50",$D$2:$D$326,"&gt;=55")/100*#REF!,0),"",E361),"")</f>
        <v>#REF!</v>
      </c>
      <c r="N361" s="9" t="e">
        <f>IF(M361&lt;&gt;"",IF(_xlfn.RANK.EQ(M361,$M$2:$M$326,0)&lt;=ROUND(COUNTIFS($E$2:$E$326,"&gt;=50",$D$2:$D$326,"&gt;=55")/100*#REF!,0),"",E361),"")</f>
        <v>#REF!</v>
      </c>
      <c r="O361" s="9" t="e">
        <f>IF(N361&lt;&gt;"",IF(_xlfn.RANK.EQ(N361,$N$2:$N$326,0)&lt;=ROUND(COUNTIFS($E$2:$E$326,"&gt;=50",$D$2:$D$326,"&gt;=55")/100*#REF!,0),"",E361),"")</f>
        <v>#REF!</v>
      </c>
      <c r="P361" s="9" t="str" cm="1">
        <f t="array" ref="P361">IF(A321&lt;&gt;"",IF(_xlfn.BITOR(B321&lt;&gt;"GR",B321&lt;&gt;""),IF(AND(H361&gt;=50,B321&gt;=55),_xlfn.RANK.EQ(H361,$H$2:$H$1000,0),_xlfn.IFS(#REF!="FD",999,#REF!="FF",1000)),IF(AND(H361&gt;=50,D361&gt;=55),_xlfn.RANK.EQ(H361,$H$2:$H$326,0),_xlfn.IFS(#REF!="FD",999,#REF!="FF",1000))),"")</f>
        <v/>
      </c>
    </row>
    <row r="362" spans="1:16" x14ac:dyDescent="0.35">
      <c r="A362" s="3"/>
      <c r="B362" s="3"/>
      <c r="C362" s="16" t="e">
        <f>IF(_xlfn.BITOR(#REF!="GR",#REF!=""),0,#REF!)</f>
        <v>#REF!</v>
      </c>
      <c r="D362" s="16" t="e">
        <f>IF(_xlfn.BITOR(#REF!="",#REF!="GR"),0,#REF!)</f>
        <v>#REF!</v>
      </c>
      <c r="E362" s="9" t="e">
        <f t="shared" si="20"/>
        <v>#REF!</v>
      </c>
      <c r="F362" s="9" t="e">
        <f>IF(AND(B322&lt;&gt;"",B322&lt;&gt;"GR"),(C362*0.4)+(B322*0.6),E362)</f>
        <v>#REF!</v>
      </c>
      <c r="G362" s="9" t="e">
        <f t="shared" si="24"/>
        <v>#REF!</v>
      </c>
      <c r="H362" s="9" t="e">
        <f t="shared" si="25"/>
        <v>#REF!</v>
      </c>
      <c r="I362" s="9" t="e">
        <f t="shared" si="23"/>
        <v>#REF!</v>
      </c>
      <c r="J362" s="9" t="e">
        <f>IF(I362&lt;&gt;"",IF(_xlfn.RANK.EQ(I362,$I$2:$I$326,0)&lt;=ROUND(COUNTIFS($E$2:$E$326,"&gt;=50",$D$2:$D$326,"&gt;=55")/100*#REF!,0),"",E362),"")</f>
        <v>#REF!</v>
      </c>
      <c r="K362" s="9" t="e">
        <f>IF(J362&lt;&gt;"",IF(_xlfn.RANK.EQ(J362,$J$2:$J$326,0)&lt;=ROUND(COUNTIFS($E$2:$E$326,"&gt;=50",$D$2:$D$326,"&gt;=55")/100*#REF!,0),"",E362),"")</f>
        <v>#REF!</v>
      </c>
      <c r="L362" s="9" t="e">
        <f>IF(K362&lt;&gt;"",IF(_xlfn.RANK.EQ(K362,$K$2:$K$326,0)&lt;=ROUND(COUNTIFS($E$2:$E$326,"&gt;=50",$D$2:$D$326,"&gt;=55")/100*#REF!,0),"",E362),"")</f>
        <v>#REF!</v>
      </c>
      <c r="M362" s="9" t="e">
        <f>IF(L362&lt;&gt;"",IF(_xlfn.RANK.EQ(L362,$L$2:$L$326,0)&lt;=ROUND(COUNTIFS($E$2:$E$326,"&gt;=50",$D$2:$D$326,"&gt;=55")/100*#REF!,0),"",E362),"")</f>
        <v>#REF!</v>
      </c>
      <c r="N362" s="9" t="e">
        <f>IF(M362&lt;&gt;"",IF(_xlfn.RANK.EQ(M362,$M$2:$M$326,0)&lt;=ROUND(COUNTIFS($E$2:$E$326,"&gt;=50",$D$2:$D$326,"&gt;=55")/100*#REF!,0),"",E362),"")</f>
        <v>#REF!</v>
      </c>
      <c r="O362" s="9" t="e">
        <f>IF(N362&lt;&gt;"",IF(_xlfn.RANK.EQ(N362,$N$2:$N$326,0)&lt;=ROUND(COUNTIFS($E$2:$E$326,"&gt;=50",$D$2:$D$326,"&gt;=55")/100*#REF!,0),"",E362),"")</f>
        <v>#REF!</v>
      </c>
      <c r="P362" s="9" t="str" cm="1">
        <f t="array" ref="P362">IF(A322&lt;&gt;"",IF(_xlfn.BITOR(B322&lt;&gt;"GR",B322&lt;&gt;""),IF(AND(H362&gt;=50,B322&gt;=55),_xlfn.RANK.EQ(H362,$H$2:$H$1000,0),_xlfn.IFS(#REF!="FD",999,#REF!="FF",1000)),IF(AND(H362&gt;=50,D362&gt;=55),_xlfn.RANK.EQ(H362,$H$2:$H$326,0),_xlfn.IFS(#REF!="FD",999,#REF!="FF",1000))),"")</f>
        <v/>
      </c>
    </row>
    <row r="363" spans="1:16" x14ac:dyDescent="0.35">
      <c r="A363" s="3"/>
      <c r="B363" s="3"/>
      <c r="C363" s="16" t="e">
        <f>IF(_xlfn.BITOR(#REF!="GR",#REF!=""),0,#REF!)</f>
        <v>#REF!</v>
      </c>
      <c r="D363" s="16" t="e">
        <f>IF(_xlfn.BITOR(#REF!="",#REF!="GR"),0,#REF!)</f>
        <v>#REF!</v>
      </c>
      <c r="E363" s="9" t="e">
        <f t="shared" si="20"/>
        <v>#REF!</v>
      </c>
      <c r="F363" s="9" t="e">
        <f>IF(AND(B323&lt;&gt;"",B323&lt;&gt;"GR"),(C363*0.4)+(B323*0.6),E363)</f>
        <v>#REF!</v>
      </c>
      <c r="G363" s="9" t="e">
        <f t="shared" si="24"/>
        <v>#REF!</v>
      </c>
      <c r="H363" s="9" t="e">
        <f t="shared" si="25"/>
        <v>#REF!</v>
      </c>
      <c r="I363" s="9" t="e">
        <f t="shared" si="23"/>
        <v>#REF!</v>
      </c>
      <c r="J363" s="9" t="e">
        <f>IF(I363&lt;&gt;"",IF(_xlfn.RANK.EQ(I363,$I$2:$I$326,0)&lt;=ROUND(COUNTIFS($E$2:$E$326,"&gt;=50",$D$2:$D$326,"&gt;=55")/100*#REF!,0),"",E363),"")</f>
        <v>#REF!</v>
      </c>
      <c r="K363" s="9" t="e">
        <f>IF(J363&lt;&gt;"",IF(_xlfn.RANK.EQ(J363,$J$2:$J$326,0)&lt;=ROUND(COUNTIFS($E$2:$E$326,"&gt;=50",$D$2:$D$326,"&gt;=55")/100*#REF!,0),"",E363),"")</f>
        <v>#REF!</v>
      </c>
      <c r="L363" s="9" t="e">
        <f>IF(K363&lt;&gt;"",IF(_xlfn.RANK.EQ(K363,$K$2:$K$326,0)&lt;=ROUND(COUNTIFS($E$2:$E$326,"&gt;=50",$D$2:$D$326,"&gt;=55")/100*#REF!,0),"",E363),"")</f>
        <v>#REF!</v>
      </c>
      <c r="M363" s="9" t="e">
        <f>IF(L363&lt;&gt;"",IF(_xlfn.RANK.EQ(L363,$L$2:$L$326,0)&lt;=ROUND(COUNTIFS($E$2:$E$326,"&gt;=50",$D$2:$D$326,"&gt;=55")/100*#REF!,0),"",E363),"")</f>
        <v>#REF!</v>
      </c>
      <c r="N363" s="9" t="e">
        <f>IF(M363&lt;&gt;"",IF(_xlfn.RANK.EQ(M363,$M$2:$M$326,0)&lt;=ROUND(COUNTIFS($E$2:$E$326,"&gt;=50",$D$2:$D$326,"&gt;=55")/100*#REF!,0),"",E363),"")</f>
        <v>#REF!</v>
      </c>
      <c r="O363" s="9" t="e">
        <f>IF(N363&lt;&gt;"",IF(_xlfn.RANK.EQ(N363,$N$2:$N$326,0)&lt;=ROUND(COUNTIFS($E$2:$E$326,"&gt;=50",$D$2:$D$326,"&gt;=55")/100*#REF!,0),"",E363),"")</f>
        <v>#REF!</v>
      </c>
      <c r="P363" s="9" t="str" cm="1">
        <f t="array" ref="P363">IF(A323&lt;&gt;"",IF(_xlfn.BITOR(B323&lt;&gt;"GR",B323&lt;&gt;""),IF(AND(H363&gt;=50,B323&gt;=55),_xlfn.RANK.EQ(H363,$H$2:$H$1000,0),_xlfn.IFS(#REF!="FD",999,#REF!="FF",1000)),IF(AND(H363&gt;=50,D363&gt;=55),_xlfn.RANK.EQ(H363,$H$2:$H$326,0),_xlfn.IFS(#REF!="FD",999,#REF!="FF",1000))),"")</f>
        <v/>
      </c>
    </row>
    <row r="364" spans="1:16" x14ac:dyDescent="0.35">
      <c r="A364" s="3"/>
      <c r="B364" s="3"/>
      <c r="C364" s="16" t="e">
        <f>IF(_xlfn.BITOR(#REF!="GR",#REF!=""),0,#REF!)</f>
        <v>#REF!</v>
      </c>
      <c r="D364" s="16" t="e">
        <f>IF(_xlfn.BITOR(#REF!="",#REF!="GR"),0,#REF!)</f>
        <v>#REF!</v>
      </c>
      <c r="E364" s="9" t="e">
        <f t="shared" si="20"/>
        <v>#REF!</v>
      </c>
      <c r="F364" s="9" t="e">
        <f>IF(AND(B324&lt;&gt;"",B324&lt;&gt;"GR"),(C364*0.4)+(B324*0.6),E364)</f>
        <v>#REF!</v>
      </c>
      <c r="G364" s="9" t="e">
        <f t="shared" si="24"/>
        <v>#REF!</v>
      </c>
      <c r="H364" s="9" t="e">
        <f t="shared" si="25"/>
        <v>#REF!</v>
      </c>
      <c r="I364" s="9" t="e">
        <f t="shared" si="23"/>
        <v>#REF!</v>
      </c>
      <c r="J364" s="9" t="e">
        <f>IF(I364&lt;&gt;"",IF(_xlfn.RANK.EQ(I364,$I$2:$I$326,0)&lt;=ROUND(COUNTIFS($E$2:$E$326,"&gt;=50",$D$2:$D$326,"&gt;=55")/100*#REF!,0),"",E364),"")</f>
        <v>#REF!</v>
      </c>
      <c r="K364" s="9" t="e">
        <f>IF(J364&lt;&gt;"",IF(_xlfn.RANK.EQ(J364,$J$2:$J$326,0)&lt;=ROUND(COUNTIFS($E$2:$E$326,"&gt;=50",$D$2:$D$326,"&gt;=55")/100*#REF!,0),"",E364),"")</f>
        <v>#REF!</v>
      </c>
      <c r="L364" s="9" t="e">
        <f>IF(K364&lt;&gt;"",IF(_xlfn.RANK.EQ(K364,$K$2:$K$326,0)&lt;=ROUND(COUNTIFS($E$2:$E$326,"&gt;=50",$D$2:$D$326,"&gt;=55")/100*#REF!,0),"",E364),"")</f>
        <v>#REF!</v>
      </c>
      <c r="M364" s="9" t="e">
        <f>IF(L364&lt;&gt;"",IF(_xlfn.RANK.EQ(L364,$L$2:$L$326,0)&lt;=ROUND(COUNTIFS($E$2:$E$326,"&gt;=50",$D$2:$D$326,"&gt;=55")/100*#REF!,0),"",E364),"")</f>
        <v>#REF!</v>
      </c>
      <c r="N364" s="9" t="e">
        <f>IF(M364&lt;&gt;"",IF(_xlfn.RANK.EQ(M364,$M$2:$M$326,0)&lt;=ROUND(COUNTIFS($E$2:$E$326,"&gt;=50",$D$2:$D$326,"&gt;=55")/100*#REF!,0),"",E364),"")</f>
        <v>#REF!</v>
      </c>
      <c r="O364" s="9" t="e">
        <f>IF(N364&lt;&gt;"",IF(_xlfn.RANK.EQ(N364,$N$2:$N$326,0)&lt;=ROUND(COUNTIFS($E$2:$E$326,"&gt;=50",$D$2:$D$326,"&gt;=55")/100*#REF!,0),"",E364),"")</f>
        <v>#REF!</v>
      </c>
      <c r="P364" s="9" t="str" cm="1">
        <f t="array" ref="P364">IF(A324&lt;&gt;"",IF(_xlfn.BITOR(B324&lt;&gt;"GR",B324&lt;&gt;""),IF(AND(H364&gt;=50,B324&gt;=55),_xlfn.RANK.EQ(H364,$H$2:$H$1000,0),_xlfn.IFS(#REF!="FD",999,#REF!="FF",1000)),IF(AND(H364&gt;=50,D364&gt;=55),_xlfn.RANK.EQ(H364,$H$2:$H$326,0),_xlfn.IFS(#REF!="FD",999,#REF!="FF",1000))),"")</f>
        <v/>
      </c>
    </row>
    <row r="365" spans="1:16" x14ac:dyDescent="0.35">
      <c r="A365" s="3"/>
      <c r="B365" s="3"/>
      <c r="C365" s="16" t="e">
        <f>IF(_xlfn.BITOR(#REF!="GR",#REF!=""),0,#REF!)</f>
        <v>#REF!</v>
      </c>
      <c r="D365" s="16" t="e">
        <f>IF(_xlfn.BITOR(#REF!="",#REF!="GR"),0,#REF!)</f>
        <v>#REF!</v>
      </c>
      <c r="E365" s="9" t="e">
        <f t="shared" si="20"/>
        <v>#REF!</v>
      </c>
      <c r="F365" s="9" t="e">
        <f>IF(AND(B325&lt;&gt;"",B325&lt;&gt;"GR"),(C365*0.4)+(B325*0.6),E365)</f>
        <v>#REF!</v>
      </c>
      <c r="G365" s="9" t="e">
        <f t="shared" si="24"/>
        <v>#REF!</v>
      </c>
      <c r="H365" s="9" t="e">
        <f t="shared" si="25"/>
        <v>#REF!</v>
      </c>
      <c r="I365" s="9" t="e">
        <f t="shared" si="23"/>
        <v>#REF!</v>
      </c>
      <c r="J365" s="9" t="e">
        <f>IF(I365&lt;&gt;"",IF(_xlfn.RANK.EQ(I365,$I$2:$I$326,0)&lt;=ROUND(COUNTIFS($E$2:$E$326,"&gt;=50",$D$2:$D$326,"&gt;=55")/100*#REF!,0),"",E365),"")</f>
        <v>#REF!</v>
      </c>
      <c r="K365" s="9" t="e">
        <f>IF(J365&lt;&gt;"",IF(_xlfn.RANK.EQ(J365,$J$2:$J$326,0)&lt;=ROUND(COUNTIFS($E$2:$E$326,"&gt;=50",$D$2:$D$326,"&gt;=55")/100*#REF!,0),"",E365),"")</f>
        <v>#REF!</v>
      </c>
      <c r="L365" s="9" t="e">
        <f>IF(K365&lt;&gt;"",IF(_xlfn.RANK.EQ(K365,$K$2:$K$326,0)&lt;=ROUND(COUNTIFS($E$2:$E$326,"&gt;=50",$D$2:$D$326,"&gt;=55")/100*#REF!,0),"",E365),"")</f>
        <v>#REF!</v>
      </c>
      <c r="M365" s="9" t="e">
        <f>IF(L365&lt;&gt;"",IF(_xlfn.RANK.EQ(L365,$L$2:$L$326,0)&lt;=ROUND(COUNTIFS($E$2:$E$326,"&gt;=50",$D$2:$D$326,"&gt;=55")/100*#REF!,0),"",E365),"")</f>
        <v>#REF!</v>
      </c>
      <c r="N365" s="9" t="e">
        <f>IF(M365&lt;&gt;"",IF(_xlfn.RANK.EQ(M365,$M$2:$M$326,0)&lt;=ROUND(COUNTIFS($E$2:$E$326,"&gt;=50",$D$2:$D$326,"&gt;=55")/100*#REF!,0),"",E365),"")</f>
        <v>#REF!</v>
      </c>
      <c r="O365" s="9" t="e">
        <f>IF(N365&lt;&gt;"",IF(_xlfn.RANK.EQ(N365,$N$2:$N$326,0)&lt;=ROUND(COUNTIFS($E$2:$E$326,"&gt;=50",$D$2:$D$326,"&gt;=55")/100*#REF!,0),"",E365),"")</f>
        <v>#REF!</v>
      </c>
      <c r="P365" s="9" t="str" cm="1">
        <f t="array" ref="P365">IF(A325&lt;&gt;"",IF(_xlfn.BITOR(B325&lt;&gt;"GR",B325&lt;&gt;""),IF(AND(H365&gt;=50,B325&gt;=55),_xlfn.RANK.EQ(H365,$H$2:$H$1000,0),_xlfn.IFS(#REF!="FD",999,#REF!="FF",1000)),IF(AND(H365&gt;=50,D365&gt;=55),_xlfn.RANK.EQ(H365,$H$2:$H$326,0),_xlfn.IFS(#REF!="FD",999,#REF!="FF",1000))),"")</f>
        <v/>
      </c>
    </row>
    <row r="366" spans="1:16" x14ac:dyDescent="0.35">
      <c r="A366" s="3"/>
      <c r="B366" s="3"/>
      <c r="C366" s="16" t="e">
        <f>IF(_xlfn.BITOR(#REF!="GR",#REF!=""),0,#REF!)</f>
        <v>#REF!</v>
      </c>
      <c r="D366" s="16" t="e">
        <f>IF(_xlfn.BITOR(#REF!="",#REF!="GR"),0,#REF!)</f>
        <v>#REF!</v>
      </c>
      <c r="E366" s="9" t="e">
        <f t="shared" si="20"/>
        <v>#REF!</v>
      </c>
      <c r="F366" s="9" t="e">
        <f>IF(AND(B326&lt;&gt;"",B326&lt;&gt;"GR"),(C366*0.4)+(B326*0.6),E366)</f>
        <v>#REF!</v>
      </c>
      <c r="G366" s="9" t="e">
        <f t="shared" si="24"/>
        <v>#REF!</v>
      </c>
      <c r="H366" s="9" t="e">
        <f t="shared" si="25"/>
        <v>#REF!</v>
      </c>
      <c r="I366" s="9" t="e">
        <f t="shared" si="23"/>
        <v>#REF!</v>
      </c>
      <c r="J366" s="9" t="e">
        <f>IF(I366&lt;&gt;"",IF(_xlfn.RANK.EQ(I366,$I$2:$I$326,0)&lt;=ROUND(COUNTIFS($E$2:$E$326,"&gt;=50",$D$2:$D$326,"&gt;=55")/100*#REF!,0),"",E366),"")</f>
        <v>#REF!</v>
      </c>
      <c r="K366" s="9" t="e">
        <f>IF(J366&lt;&gt;"",IF(_xlfn.RANK.EQ(J366,$J$2:$J$326,0)&lt;=ROUND(COUNTIFS($E$2:$E$326,"&gt;=50",$D$2:$D$326,"&gt;=55")/100*#REF!,0),"",E366),"")</f>
        <v>#REF!</v>
      </c>
      <c r="L366" s="9" t="e">
        <f>IF(K366&lt;&gt;"",IF(_xlfn.RANK.EQ(K366,$K$2:$K$326,0)&lt;=ROUND(COUNTIFS($E$2:$E$326,"&gt;=50",$D$2:$D$326,"&gt;=55")/100*#REF!,0),"",E366),"")</f>
        <v>#REF!</v>
      </c>
      <c r="M366" s="9" t="e">
        <f>IF(L366&lt;&gt;"",IF(_xlfn.RANK.EQ(L366,$L$2:$L$326,0)&lt;=ROUND(COUNTIFS($E$2:$E$326,"&gt;=50",$D$2:$D$326,"&gt;=55")/100*#REF!,0),"",E366),"")</f>
        <v>#REF!</v>
      </c>
      <c r="N366" s="9" t="e">
        <f>IF(M366&lt;&gt;"",IF(_xlfn.RANK.EQ(M366,$M$2:$M$326,0)&lt;=ROUND(COUNTIFS($E$2:$E$326,"&gt;=50",$D$2:$D$326,"&gt;=55")/100*#REF!,0),"",E366),"")</f>
        <v>#REF!</v>
      </c>
      <c r="O366" s="9" t="e">
        <f>IF(N366&lt;&gt;"",IF(_xlfn.RANK.EQ(N366,$N$2:$N$326,0)&lt;=ROUND(COUNTIFS($E$2:$E$326,"&gt;=50",$D$2:$D$326,"&gt;=55")/100*#REF!,0),"",E366),"")</f>
        <v>#REF!</v>
      </c>
      <c r="P366" s="9" t="str" cm="1">
        <f t="array" ref="P366">IF(A326&lt;&gt;"",IF(_xlfn.BITOR(B326&lt;&gt;"GR",B326&lt;&gt;""),IF(AND(H366&gt;=50,B326&gt;=55),_xlfn.RANK.EQ(H366,$H$2:$H$1000,0),_xlfn.IFS(#REF!="FD",999,#REF!="FF",1000)),IF(AND(H366&gt;=50,D366&gt;=55),_xlfn.RANK.EQ(H366,$H$2:$H$326,0),_xlfn.IFS(#REF!="FD",999,#REF!="FF",1000))),"")</f>
        <v/>
      </c>
    </row>
    <row r="367" spans="1:16" x14ac:dyDescent="0.35">
      <c r="A367" s="3"/>
      <c r="B367" s="3"/>
      <c r="C367" s="16" t="e">
        <f>IF(_xlfn.BITOR(#REF!="GR",#REF!=""),0,#REF!)</f>
        <v>#REF!</v>
      </c>
      <c r="D367" s="16" t="e">
        <f>IF(_xlfn.BITOR(#REF!="",#REF!="GR"),0,#REF!)</f>
        <v>#REF!</v>
      </c>
      <c r="E367" s="9" t="e">
        <f t="shared" si="20"/>
        <v>#REF!</v>
      </c>
      <c r="F367" s="9" t="e">
        <f>IF(AND(B327&lt;&gt;"",B327&lt;&gt;"GR"),(C367*0.4)+(B327*0.6),E367)</f>
        <v>#REF!</v>
      </c>
      <c r="G367" s="9" t="e">
        <f t="shared" si="24"/>
        <v>#REF!</v>
      </c>
      <c r="H367" s="9" t="e">
        <f t="shared" si="25"/>
        <v>#REF!</v>
      </c>
      <c r="I367" s="9" t="e">
        <f t="shared" si="23"/>
        <v>#REF!</v>
      </c>
      <c r="J367" s="9" t="e">
        <f>IF(I367&lt;&gt;"",IF(_xlfn.RANK.EQ(I367,$I$2:$I$326,0)&lt;=ROUND(COUNTIFS($E$2:$E$326,"&gt;=50",$D$2:$D$326,"&gt;=55")/100*#REF!,0),"",E367),"")</f>
        <v>#REF!</v>
      </c>
      <c r="K367" s="9" t="e">
        <f>IF(J367&lt;&gt;"",IF(_xlfn.RANK.EQ(J367,$J$2:$J$326,0)&lt;=ROUND(COUNTIFS($E$2:$E$326,"&gt;=50",$D$2:$D$326,"&gt;=55")/100*#REF!,0),"",E367),"")</f>
        <v>#REF!</v>
      </c>
      <c r="L367" s="9" t="e">
        <f>IF(K367&lt;&gt;"",IF(_xlfn.RANK.EQ(K367,$K$2:$K$326,0)&lt;=ROUND(COUNTIFS($E$2:$E$326,"&gt;=50",$D$2:$D$326,"&gt;=55")/100*#REF!,0),"",E367),"")</f>
        <v>#REF!</v>
      </c>
      <c r="M367" s="9" t="e">
        <f>IF(L367&lt;&gt;"",IF(_xlfn.RANK.EQ(L367,$L$2:$L$326,0)&lt;=ROUND(COUNTIFS($E$2:$E$326,"&gt;=50",$D$2:$D$326,"&gt;=55")/100*#REF!,0),"",E367),"")</f>
        <v>#REF!</v>
      </c>
      <c r="N367" s="9" t="e">
        <f>IF(M367&lt;&gt;"",IF(_xlfn.RANK.EQ(M367,$M$2:$M$326,0)&lt;=ROUND(COUNTIFS($E$2:$E$326,"&gt;=50",$D$2:$D$326,"&gt;=55")/100*#REF!,0),"",E367),"")</f>
        <v>#REF!</v>
      </c>
      <c r="O367" s="9" t="e">
        <f>IF(N367&lt;&gt;"",IF(_xlfn.RANK.EQ(N367,$N$2:$N$326,0)&lt;=ROUND(COUNTIFS($E$2:$E$326,"&gt;=50",$D$2:$D$326,"&gt;=55")/100*#REF!,0),"",E367),"")</f>
        <v>#REF!</v>
      </c>
      <c r="P367" s="9" t="str" cm="1">
        <f t="array" ref="P367">IF(A327&lt;&gt;"",IF(_xlfn.BITOR(B327&lt;&gt;"GR",B327&lt;&gt;""),IF(AND(H367&gt;=50,B327&gt;=55),_xlfn.RANK.EQ(H367,$H$2:$H$1000,0),_xlfn.IFS(#REF!="FD",999,#REF!="FF",1000)),IF(AND(H367&gt;=50,D367&gt;=55),_xlfn.RANK.EQ(H367,$H$2:$H$326,0),_xlfn.IFS(#REF!="FD",999,#REF!="FF",1000))),"")</f>
        <v/>
      </c>
    </row>
    <row r="368" spans="1:16" x14ac:dyDescent="0.35">
      <c r="A368" s="3"/>
      <c r="B368" s="3"/>
      <c r="C368" s="16" t="e">
        <f>IF(_xlfn.BITOR(#REF!="GR",#REF!=""),0,#REF!)</f>
        <v>#REF!</v>
      </c>
      <c r="D368" s="16" t="e">
        <f>IF(_xlfn.BITOR(#REF!="",#REF!="GR"),0,#REF!)</f>
        <v>#REF!</v>
      </c>
      <c r="E368" s="9" t="e">
        <f t="shared" si="20"/>
        <v>#REF!</v>
      </c>
      <c r="F368" s="9" t="e">
        <f>IF(AND(B328&lt;&gt;"",B328&lt;&gt;"GR"),(C368*0.4)+(B328*0.6),E368)</f>
        <v>#REF!</v>
      </c>
      <c r="G368" s="9" t="e">
        <f t="shared" si="24"/>
        <v>#REF!</v>
      </c>
      <c r="H368" s="9" t="e">
        <f t="shared" si="25"/>
        <v>#REF!</v>
      </c>
      <c r="I368" s="9" t="e">
        <f t="shared" si="23"/>
        <v>#REF!</v>
      </c>
      <c r="J368" s="9" t="e">
        <f>IF(I368&lt;&gt;"",IF(_xlfn.RANK.EQ(I368,$I$2:$I$326,0)&lt;=ROUND(COUNTIFS($E$2:$E$326,"&gt;=50",$D$2:$D$326,"&gt;=55")/100*#REF!,0),"",E368),"")</f>
        <v>#REF!</v>
      </c>
      <c r="K368" s="9" t="e">
        <f>IF(J368&lt;&gt;"",IF(_xlfn.RANK.EQ(J368,$J$2:$J$326,0)&lt;=ROUND(COUNTIFS($E$2:$E$326,"&gt;=50",$D$2:$D$326,"&gt;=55")/100*#REF!,0),"",E368),"")</f>
        <v>#REF!</v>
      </c>
      <c r="L368" s="9" t="e">
        <f>IF(K368&lt;&gt;"",IF(_xlfn.RANK.EQ(K368,$K$2:$K$326,0)&lt;=ROUND(COUNTIFS($E$2:$E$326,"&gt;=50",$D$2:$D$326,"&gt;=55")/100*#REF!,0),"",E368),"")</f>
        <v>#REF!</v>
      </c>
      <c r="M368" s="9" t="e">
        <f>IF(L368&lt;&gt;"",IF(_xlfn.RANK.EQ(L368,$L$2:$L$326,0)&lt;=ROUND(COUNTIFS($E$2:$E$326,"&gt;=50",$D$2:$D$326,"&gt;=55")/100*#REF!,0),"",E368),"")</f>
        <v>#REF!</v>
      </c>
      <c r="N368" s="9" t="e">
        <f>IF(M368&lt;&gt;"",IF(_xlfn.RANK.EQ(M368,$M$2:$M$326,0)&lt;=ROUND(COUNTIFS($E$2:$E$326,"&gt;=50",$D$2:$D$326,"&gt;=55")/100*#REF!,0),"",E368),"")</f>
        <v>#REF!</v>
      </c>
      <c r="O368" s="9" t="e">
        <f>IF(N368&lt;&gt;"",IF(_xlfn.RANK.EQ(N368,$N$2:$N$326,0)&lt;=ROUND(COUNTIFS($E$2:$E$326,"&gt;=50",$D$2:$D$326,"&gt;=55")/100*#REF!,0),"",E368),"")</f>
        <v>#REF!</v>
      </c>
      <c r="P368" s="9" t="str" cm="1">
        <f t="array" ref="P368">IF(A328&lt;&gt;"",IF(_xlfn.BITOR(B328&lt;&gt;"GR",B328&lt;&gt;""),IF(AND(H368&gt;=50,B328&gt;=55),_xlfn.RANK.EQ(H368,$H$2:$H$1000,0),_xlfn.IFS(#REF!="FD",999,#REF!="FF",1000)),IF(AND(H368&gt;=50,D368&gt;=55),_xlfn.RANK.EQ(H368,$H$2:$H$326,0),_xlfn.IFS(#REF!="FD",999,#REF!="FF",1000))),"")</f>
        <v/>
      </c>
    </row>
    <row r="369" spans="1:16" x14ac:dyDescent="0.35">
      <c r="A369" s="3"/>
      <c r="B369" s="3"/>
      <c r="C369" s="16" t="e">
        <f>IF(_xlfn.BITOR(#REF!="GR",#REF!=""),0,#REF!)</f>
        <v>#REF!</v>
      </c>
      <c r="D369" s="16" t="e">
        <f>IF(_xlfn.BITOR(#REF!="",#REF!="GR"),0,#REF!)</f>
        <v>#REF!</v>
      </c>
      <c r="E369" s="9" t="e">
        <f t="shared" si="20"/>
        <v>#REF!</v>
      </c>
      <c r="F369" s="9" t="e">
        <f>IF(AND(B329&lt;&gt;"",B329&lt;&gt;"GR"),(C369*0.4)+(B329*0.6),E369)</f>
        <v>#REF!</v>
      </c>
      <c r="G369" s="9" t="e">
        <f t="shared" si="24"/>
        <v>#REF!</v>
      </c>
      <c r="H369" s="9" t="e">
        <f t="shared" si="25"/>
        <v>#REF!</v>
      </c>
      <c r="I369" s="9" t="e">
        <f t="shared" si="23"/>
        <v>#REF!</v>
      </c>
      <c r="J369" s="9" t="e">
        <f>IF(I369&lt;&gt;"",IF(_xlfn.RANK.EQ(I369,$I$2:$I$326,0)&lt;=ROUND(COUNTIFS($E$2:$E$326,"&gt;=50",$D$2:$D$326,"&gt;=55")/100*#REF!,0),"",E369),"")</f>
        <v>#REF!</v>
      </c>
      <c r="K369" s="9" t="e">
        <f>IF(J369&lt;&gt;"",IF(_xlfn.RANK.EQ(J369,$J$2:$J$326,0)&lt;=ROUND(COUNTIFS($E$2:$E$326,"&gt;=50",$D$2:$D$326,"&gt;=55")/100*#REF!,0),"",E369),"")</f>
        <v>#REF!</v>
      </c>
      <c r="L369" s="9" t="e">
        <f>IF(K369&lt;&gt;"",IF(_xlfn.RANK.EQ(K369,$K$2:$K$326,0)&lt;=ROUND(COUNTIFS($E$2:$E$326,"&gt;=50",$D$2:$D$326,"&gt;=55")/100*#REF!,0),"",E369),"")</f>
        <v>#REF!</v>
      </c>
      <c r="M369" s="9" t="e">
        <f>IF(L369&lt;&gt;"",IF(_xlfn.RANK.EQ(L369,$L$2:$L$326,0)&lt;=ROUND(COUNTIFS($E$2:$E$326,"&gt;=50",$D$2:$D$326,"&gt;=55")/100*#REF!,0),"",E369),"")</f>
        <v>#REF!</v>
      </c>
      <c r="N369" s="9" t="e">
        <f>IF(M369&lt;&gt;"",IF(_xlfn.RANK.EQ(M369,$M$2:$M$326,0)&lt;=ROUND(COUNTIFS($E$2:$E$326,"&gt;=50",$D$2:$D$326,"&gt;=55")/100*#REF!,0),"",E369),"")</f>
        <v>#REF!</v>
      </c>
      <c r="O369" s="9" t="e">
        <f>IF(N369&lt;&gt;"",IF(_xlfn.RANK.EQ(N369,$N$2:$N$326,0)&lt;=ROUND(COUNTIFS($E$2:$E$326,"&gt;=50",$D$2:$D$326,"&gt;=55")/100*#REF!,0),"",E369),"")</f>
        <v>#REF!</v>
      </c>
      <c r="P369" s="9" t="str" cm="1">
        <f t="array" ref="P369">IF(A329&lt;&gt;"",IF(_xlfn.BITOR(B329&lt;&gt;"GR",B329&lt;&gt;""),IF(AND(H369&gt;=50,B329&gt;=55),_xlfn.RANK.EQ(H369,$H$2:$H$1000,0),_xlfn.IFS(#REF!="FD",999,#REF!="FF",1000)),IF(AND(H369&gt;=50,D369&gt;=55),_xlfn.RANK.EQ(H369,$H$2:$H$326,0),_xlfn.IFS(#REF!="FD",999,#REF!="FF",1000))),"")</f>
        <v/>
      </c>
    </row>
    <row r="370" spans="1:16" x14ac:dyDescent="0.35">
      <c r="A370" s="3"/>
      <c r="B370" s="3"/>
      <c r="C370" s="16" t="e">
        <f>IF(_xlfn.BITOR(#REF!="GR",#REF!=""),0,#REF!)</f>
        <v>#REF!</v>
      </c>
      <c r="D370" s="16" t="e">
        <f>IF(_xlfn.BITOR(#REF!="",#REF!="GR"),0,#REF!)</f>
        <v>#REF!</v>
      </c>
      <c r="E370" s="9" t="e">
        <f t="shared" si="20"/>
        <v>#REF!</v>
      </c>
      <c r="F370" s="9" t="e">
        <f>IF(AND(B330&lt;&gt;"",B330&lt;&gt;"GR"),(C370*0.4)+(B330*0.6),E370)</f>
        <v>#REF!</v>
      </c>
      <c r="G370" s="9" t="e">
        <f t="shared" si="24"/>
        <v>#REF!</v>
      </c>
      <c r="H370" s="9" t="e">
        <f t="shared" si="25"/>
        <v>#REF!</v>
      </c>
      <c r="I370" s="9" t="e">
        <f t="shared" si="23"/>
        <v>#REF!</v>
      </c>
      <c r="J370" s="9" t="e">
        <f>IF(I370&lt;&gt;"",IF(_xlfn.RANK.EQ(I370,$I$2:$I$326,0)&lt;=ROUND(COUNTIFS($E$2:$E$326,"&gt;=50",$D$2:$D$326,"&gt;=55")/100*#REF!,0),"",E370),"")</f>
        <v>#REF!</v>
      </c>
      <c r="K370" s="9" t="e">
        <f>IF(J370&lt;&gt;"",IF(_xlfn.RANK.EQ(J370,$J$2:$J$326,0)&lt;=ROUND(COUNTIFS($E$2:$E$326,"&gt;=50",$D$2:$D$326,"&gt;=55")/100*#REF!,0),"",E370),"")</f>
        <v>#REF!</v>
      </c>
      <c r="L370" s="9" t="e">
        <f>IF(K370&lt;&gt;"",IF(_xlfn.RANK.EQ(K370,$K$2:$K$326,0)&lt;=ROUND(COUNTIFS($E$2:$E$326,"&gt;=50",$D$2:$D$326,"&gt;=55")/100*#REF!,0),"",E370),"")</f>
        <v>#REF!</v>
      </c>
      <c r="M370" s="9" t="e">
        <f>IF(L370&lt;&gt;"",IF(_xlfn.RANK.EQ(L370,$L$2:$L$326,0)&lt;=ROUND(COUNTIFS($E$2:$E$326,"&gt;=50",$D$2:$D$326,"&gt;=55")/100*#REF!,0),"",E370),"")</f>
        <v>#REF!</v>
      </c>
      <c r="N370" s="9" t="e">
        <f>IF(M370&lt;&gt;"",IF(_xlfn.RANK.EQ(M370,$M$2:$M$326,0)&lt;=ROUND(COUNTIFS($E$2:$E$326,"&gt;=50",$D$2:$D$326,"&gt;=55")/100*#REF!,0),"",E370),"")</f>
        <v>#REF!</v>
      </c>
      <c r="O370" s="9" t="e">
        <f>IF(N370&lt;&gt;"",IF(_xlfn.RANK.EQ(N370,$N$2:$N$326,0)&lt;=ROUND(COUNTIFS($E$2:$E$326,"&gt;=50",$D$2:$D$326,"&gt;=55")/100*#REF!,0),"",E370),"")</f>
        <v>#REF!</v>
      </c>
      <c r="P370" s="9" t="str" cm="1">
        <f t="array" ref="P370">IF(A330&lt;&gt;"",IF(_xlfn.BITOR(B330&lt;&gt;"GR",B330&lt;&gt;""),IF(AND(H370&gt;=50,B330&gt;=55),_xlfn.RANK.EQ(H370,$H$2:$H$1000,0),_xlfn.IFS(#REF!="FD",999,#REF!="FF",1000)),IF(AND(H370&gt;=50,D370&gt;=55),_xlfn.RANK.EQ(H370,$H$2:$H$326,0),_xlfn.IFS(#REF!="FD",999,#REF!="FF",1000))),"")</f>
        <v/>
      </c>
    </row>
    <row r="371" spans="1:16" x14ac:dyDescent="0.35">
      <c r="A371" s="3"/>
      <c r="B371" s="3"/>
      <c r="C371" s="16" t="e">
        <f>IF(_xlfn.BITOR(#REF!="GR",#REF!=""),0,#REF!)</f>
        <v>#REF!</v>
      </c>
      <c r="D371" s="16" t="e">
        <f>IF(_xlfn.BITOR(#REF!="",#REF!="GR"),0,#REF!)</f>
        <v>#REF!</v>
      </c>
      <c r="E371" s="9" t="e">
        <f t="shared" si="20"/>
        <v>#REF!</v>
      </c>
      <c r="F371" s="9" t="e">
        <f>IF(AND(B331&lt;&gt;"",B331&lt;&gt;"GR"),(C371*0.4)+(B331*0.6),E371)</f>
        <v>#REF!</v>
      </c>
      <c r="G371" s="9" t="e">
        <f t="shared" si="24"/>
        <v>#REF!</v>
      </c>
      <c r="H371" s="9" t="e">
        <f t="shared" si="25"/>
        <v>#REF!</v>
      </c>
      <c r="I371" s="9" t="e">
        <f t="shared" si="23"/>
        <v>#REF!</v>
      </c>
      <c r="J371" s="9" t="e">
        <f>IF(I371&lt;&gt;"",IF(_xlfn.RANK.EQ(I371,$I$2:$I$326,0)&lt;=ROUND(COUNTIFS($E$2:$E$326,"&gt;=50",$D$2:$D$326,"&gt;=55")/100*#REF!,0),"",E371),"")</f>
        <v>#REF!</v>
      </c>
      <c r="K371" s="9" t="e">
        <f>IF(J371&lt;&gt;"",IF(_xlfn.RANK.EQ(J371,$J$2:$J$326,0)&lt;=ROUND(COUNTIFS($E$2:$E$326,"&gt;=50",$D$2:$D$326,"&gt;=55")/100*#REF!,0),"",E371),"")</f>
        <v>#REF!</v>
      </c>
      <c r="L371" s="9" t="e">
        <f>IF(K371&lt;&gt;"",IF(_xlfn.RANK.EQ(K371,$K$2:$K$326,0)&lt;=ROUND(COUNTIFS($E$2:$E$326,"&gt;=50",$D$2:$D$326,"&gt;=55")/100*#REF!,0),"",E371),"")</f>
        <v>#REF!</v>
      </c>
      <c r="M371" s="9" t="e">
        <f>IF(L371&lt;&gt;"",IF(_xlfn.RANK.EQ(L371,$L$2:$L$326,0)&lt;=ROUND(COUNTIFS($E$2:$E$326,"&gt;=50",$D$2:$D$326,"&gt;=55")/100*#REF!,0),"",E371),"")</f>
        <v>#REF!</v>
      </c>
      <c r="N371" s="9" t="e">
        <f>IF(M371&lt;&gt;"",IF(_xlfn.RANK.EQ(M371,$M$2:$M$326,0)&lt;=ROUND(COUNTIFS($E$2:$E$326,"&gt;=50",$D$2:$D$326,"&gt;=55")/100*#REF!,0),"",E371),"")</f>
        <v>#REF!</v>
      </c>
      <c r="O371" s="9" t="e">
        <f>IF(N371&lt;&gt;"",IF(_xlfn.RANK.EQ(N371,$N$2:$N$326,0)&lt;=ROUND(COUNTIFS($E$2:$E$326,"&gt;=50",$D$2:$D$326,"&gt;=55")/100*#REF!,0),"",E371),"")</f>
        <v>#REF!</v>
      </c>
      <c r="P371" s="9" t="str" cm="1">
        <f t="array" ref="P371">IF(A331&lt;&gt;"",IF(_xlfn.BITOR(B331&lt;&gt;"GR",B331&lt;&gt;""),IF(AND(H371&gt;=50,B331&gt;=55),_xlfn.RANK.EQ(H371,$H$2:$H$1000,0),_xlfn.IFS(#REF!="FD",999,#REF!="FF",1000)),IF(AND(H371&gt;=50,D371&gt;=55),_xlfn.RANK.EQ(H371,$H$2:$H$326,0),_xlfn.IFS(#REF!="FD",999,#REF!="FF",1000))),"")</f>
        <v/>
      </c>
    </row>
    <row r="372" spans="1:16" x14ac:dyDescent="0.35">
      <c r="A372" s="3"/>
      <c r="B372" s="3"/>
      <c r="C372" s="16" t="e">
        <f>IF(_xlfn.BITOR(#REF!="GR",#REF!=""),0,#REF!)</f>
        <v>#REF!</v>
      </c>
      <c r="D372" s="16" t="e">
        <f>IF(_xlfn.BITOR(#REF!="",#REF!="GR"),0,#REF!)</f>
        <v>#REF!</v>
      </c>
      <c r="E372" s="9" t="e">
        <f t="shared" si="20"/>
        <v>#REF!</v>
      </c>
      <c r="F372" s="9" t="e">
        <f>IF(AND(B332&lt;&gt;"",B332&lt;&gt;"GR"),(C372*0.4)+(B332*0.6),E372)</f>
        <v>#REF!</v>
      </c>
      <c r="G372" s="9" t="e">
        <f t="shared" si="24"/>
        <v>#REF!</v>
      </c>
      <c r="H372" s="9" t="e">
        <f t="shared" si="25"/>
        <v>#REF!</v>
      </c>
      <c r="I372" s="9" t="e">
        <f t="shared" si="23"/>
        <v>#REF!</v>
      </c>
      <c r="J372" s="9" t="e">
        <f>IF(I372&lt;&gt;"",IF(_xlfn.RANK.EQ(I372,$I$2:$I$326,0)&lt;=ROUND(COUNTIFS($E$2:$E$326,"&gt;=50",$D$2:$D$326,"&gt;=55")/100*#REF!,0),"",E372),"")</f>
        <v>#REF!</v>
      </c>
      <c r="K372" s="9" t="e">
        <f>IF(J372&lt;&gt;"",IF(_xlfn.RANK.EQ(J372,$J$2:$J$326,0)&lt;=ROUND(COUNTIFS($E$2:$E$326,"&gt;=50",$D$2:$D$326,"&gt;=55")/100*#REF!,0),"",E372),"")</f>
        <v>#REF!</v>
      </c>
      <c r="L372" s="9" t="e">
        <f>IF(K372&lt;&gt;"",IF(_xlfn.RANK.EQ(K372,$K$2:$K$326,0)&lt;=ROUND(COUNTIFS($E$2:$E$326,"&gt;=50",$D$2:$D$326,"&gt;=55")/100*#REF!,0),"",E372),"")</f>
        <v>#REF!</v>
      </c>
      <c r="M372" s="9" t="e">
        <f>IF(L372&lt;&gt;"",IF(_xlfn.RANK.EQ(L372,$L$2:$L$326,0)&lt;=ROUND(COUNTIFS($E$2:$E$326,"&gt;=50",$D$2:$D$326,"&gt;=55")/100*#REF!,0),"",E372),"")</f>
        <v>#REF!</v>
      </c>
      <c r="N372" s="9" t="e">
        <f>IF(M372&lt;&gt;"",IF(_xlfn.RANK.EQ(M372,$M$2:$M$326,0)&lt;=ROUND(COUNTIFS($E$2:$E$326,"&gt;=50",$D$2:$D$326,"&gt;=55")/100*#REF!,0),"",E372),"")</f>
        <v>#REF!</v>
      </c>
      <c r="O372" s="9" t="e">
        <f>IF(N372&lt;&gt;"",IF(_xlfn.RANK.EQ(N372,$N$2:$N$326,0)&lt;=ROUND(COUNTIFS($E$2:$E$326,"&gt;=50",$D$2:$D$326,"&gt;=55")/100*#REF!,0),"",E372),"")</f>
        <v>#REF!</v>
      </c>
      <c r="P372" s="9" t="str" cm="1">
        <f t="array" ref="P372">IF(A332&lt;&gt;"",IF(_xlfn.BITOR(B332&lt;&gt;"GR",B332&lt;&gt;""),IF(AND(H372&gt;=50,B332&gt;=55),_xlfn.RANK.EQ(H372,$H$2:$H$1000,0),_xlfn.IFS(#REF!="FD",999,#REF!="FF",1000)),IF(AND(H372&gt;=50,D372&gt;=55),_xlfn.RANK.EQ(H372,$H$2:$H$326,0),_xlfn.IFS(#REF!="FD",999,#REF!="FF",1000))),"")</f>
        <v/>
      </c>
    </row>
    <row r="373" spans="1:16" x14ac:dyDescent="0.35">
      <c r="A373" s="3"/>
      <c r="B373" s="3"/>
      <c r="C373" s="16" t="e">
        <f>IF(_xlfn.BITOR(#REF!="GR",#REF!=""),0,#REF!)</f>
        <v>#REF!</v>
      </c>
      <c r="D373" s="16" t="e">
        <f>IF(_xlfn.BITOR(#REF!="",#REF!="GR"),0,#REF!)</f>
        <v>#REF!</v>
      </c>
      <c r="E373" s="9" t="e">
        <f t="shared" si="20"/>
        <v>#REF!</v>
      </c>
      <c r="F373" s="9" t="e">
        <f>IF(AND(B333&lt;&gt;"",B333&lt;&gt;"GR"),(C373*0.4)+(B333*0.6),E373)</f>
        <v>#REF!</v>
      </c>
      <c r="G373" s="9" t="e">
        <f t="shared" si="24"/>
        <v>#REF!</v>
      </c>
      <c r="H373" s="9" t="e">
        <f t="shared" si="25"/>
        <v>#REF!</v>
      </c>
      <c r="I373" s="9" t="e">
        <f t="shared" si="23"/>
        <v>#REF!</v>
      </c>
      <c r="J373" s="9" t="e">
        <f>IF(I373&lt;&gt;"",IF(_xlfn.RANK.EQ(I373,$I$2:$I$326,0)&lt;=ROUND(COUNTIFS($E$2:$E$326,"&gt;=50",$D$2:$D$326,"&gt;=55")/100*#REF!,0),"",E373),"")</f>
        <v>#REF!</v>
      </c>
      <c r="K373" s="9" t="e">
        <f>IF(J373&lt;&gt;"",IF(_xlfn.RANK.EQ(J373,$J$2:$J$326,0)&lt;=ROUND(COUNTIFS($E$2:$E$326,"&gt;=50",$D$2:$D$326,"&gt;=55")/100*#REF!,0),"",E373),"")</f>
        <v>#REF!</v>
      </c>
      <c r="L373" s="9" t="e">
        <f>IF(K373&lt;&gt;"",IF(_xlfn.RANK.EQ(K373,$K$2:$K$326,0)&lt;=ROUND(COUNTIFS($E$2:$E$326,"&gt;=50",$D$2:$D$326,"&gt;=55")/100*#REF!,0),"",E373),"")</f>
        <v>#REF!</v>
      </c>
      <c r="M373" s="9" t="e">
        <f>IF(L373&lt;&gt;"",IF(_xlfn.RANK.EQ(L373,$L$2:$L$326,0)&lt;=ROUND(COUNTIFS($E$2:$E$326,"&gt;=50",$D$2:$D$326,"&gt;=55")/100*#REF!,0),"",E373),"")</f>
        <v>#REF!</v>
      </c>
      <c r="N373" s="9" t="e">
        <f>IF(M373&lt;&gt;"",IF(_xlfn.RANK.EQ(M373,$M$2:$M$326,0)&lt;=ROUND(COUNTIFS($E$2:$E$326,"&gt;=50",$D$2:$D$326,"&gt;=55")/100*#REF!,0),"",E373),"")</f>
        <v>#REF!</v>
      </c>
      <c r="O373" s="9" t="e">
        <f>IF(N373&lt;&gt;"",IF(_xlfn.RANK.EQ(N373,$N$2:$N$326,0)&lt;=ROUND(COUNTIFS($E$2:$E$326,"&gt;=50",$D$2:$D$326,"&gt;=55")/100*#REF!,0),"",E373),"")</f>
        <v>#REF!</v>
      </c>
      <c r="P373" s="9" t="str" cm="1">
        <f t="array" ref="P373">IF(A333&lt;&gt;"",IF(_xlfn.BITOR(B333&lt;&gt;"GR",B333&lt;&gt;""),IF(AND(H373&gt;=50,B333&gt;=55),_xlfn.RANK.EQ(H373,$H$2:$H$1000,0),_xlfn.IFS(#REF!="FD",999,#REF!="FF",1000)),IF(AND(H373&gt;=50,D373&gt;=55),_xlfn.RANK.EQ(H373,$H$2:$H$326,0),_xlfn.IFS(#REF!="FD",999,#REF!="FF",1000))),"")</f>
        <v/>
      </c>
    </row>
    <row r="374" spans="1:16" x14ac:dyDescent="0.35">
      <c r="A374" s="3"/>
      <c r="B374" s="3"/>
      <c r="C374" s="16" t="e">
        <f>IF(_xlfn.BITOR(#REF!="GR",#REF!=""),0,#REF!)</f>
        <v>#REF!</v>
      </c>
      <c r="D374" s="16" t="e">
        <f>IF(_xlfn.BITOR(#REF!="",#REF!="GR"),0,#REF!)</f>
        <v>#REF!</v>
      </c>
      <c r="E374" s="9" t="e">
        <f t="shared" si="20"/>
        <v>#REF!</v>
      </c>
      <c r="F374" s="9" t="e">
        <f>IF(AND(B334&lt;&gt;"",B334&lt;&gt;"GR"),(C374*0.4)+(B334*0.6),E374)</f>
        <v>#REF!</v>
      </c>
      <c r="G374" s="9" t="e">
        <f t="shared" si="24"/>
        <v>#REF!</v>
      </c>
      <c r="H374" s="9" t="e">
        <f t="shared" si="25"/>
        <v>#REF!</v>
      </c>
      <c r="I374" s="9" t="e">
        <f t="shared" si="23"/>
        <v>#REF!</v>
      </c>
      <c r="J374" s="9" t="e">
        <f>IF(I374&lt;&gt;"",IF(_xlfn.RANK.EQ(I374,$I$2:$I$326,0)&lt;=ROUND(COUNTIFS($E$2:$E$326,"&gt;=50",$D$2:$D$326,"&gt;=55")/100*#REF!,0),"",E374),"")</f>
        <v>#REF!</v>
      </c>
      <c r="K374" s="9" t="e">
        <f>IF(J374&lt;&gt;"",IF(_xlfn.RANK.EQ(J374,$J$2:$J$326,0)&lt;=ROUND(COUNTIFS($E$2:$E$326,"&gt;=50",$D$2:$D$326,"&gt;=55")/100*#REF!,0),"",E374),"")</f>
        <v>#REF!</v>
      </c>
      <c r="L374" s="9" t="e">
        <f>IF(K374&lt;&gt;"",IF(_xlfn.RANK.EQ(K374,$K$2:$K$326,0)&lt;=ROUND(COUNTIFS($E$2:$E$326,"&gt;=50",$D$2:$D$326,"&gt;=55")/100*#REF!,0),"",E374),"")</f>
        <v>#REF!</v>
      </c>
      <c r="M374" s="9" t="e">
        <f>IF(L374&lt;&gt;"",IF(_xlfn.RANK.EQ(L374,$L$2:$L$326,0)&lt;=ROUND(COUNTIFS($E$2:$E$326,"&gt;=50",$D$2:$D$326,"&gt;=55")/100*#REF!,0),"",E374),"")</f>
        <v>#REF!</v>
      </c>
      <c r="N374" s="9" t="e">
        <f>IF(M374&lt;&gt;"",IF(_xlfn.RANK.EQ(M374,$M$2:$M$326,0)&lt;=ROUND(COUNTIFS($E$2:$E$326,"&gt;=50",$D$2:$D$326,"&gt;=55")/100*#REF!,0),"",E374),"")</f>
        <v>#REF!</v>
      </c>
      <c r="O374" s="9" t="e">
        <f>IF(N374&lt;&gt;"",IF(_xlfn.RANK.EQ(N374,$N$2:$N$326,0)&lt;=ROUND(COUNTIFS($E$2:$E$326,"&gt;=50",$D$2:$D$326,"&gt;=55")/100*#REF!,0),"",E374),"")</f>
        <v>#REF!</v>
      </c>
      <c r="P374" s="9" t="str" cm="1">
        <f t="array" ref="P374">IF(A334&lt;&gt;"",IF(_xlfn.BITOR(B334&lt;&gt;"GR",B334&lt;&gt;""),IF(AND(H374&gt;=50,B334&gt;=55),_xlfn.RANK.EQ(H374,$H$2:$H$1000,0),_xlfn.IFS(#REF!="FD",999,#REF!="FF",1000)),IF(AND(H374&gt;=50,D374&gt;=55),_xlfn.RANK.EQ(H374,$H$2:$H$326,0),_xlfn.IFS(#REF!="FD",999,#REF!="FF",1000))),"")</f>
        <v/>
      </c>
    </row>
    <row r="375" spans="1:16" x14ac:dyDescent="0.35">
      <c r="A375" s="3"/>
      <c r="B375" s="3"/>
      <c r="C375" s="16" t="e">
        <f>IF(_xlfn.BITOR(#REF!="GR",#REF!=""),0,#REF!)</f>
        <v>#REF!</v>
      </c>
      <c r="D375" s="16" t="e">
        <f>IF(_xlfn.BITOR(#REF!="",#REF!="GR"),0,#REF!)</f>
        <v>#REF!</v>
      </c>
      <c r="E375" s="9" t="e">
        <f t="shared" si="20"/>
        <v>#REF!</v>
      </c>
      <c r="F375" s="9" t="e">
        <f>IF(AND(B335&lt;&gt;"",B335&lt;&gt;"GR"),(C375*0.4)+(B335*0.6),E375)</f>
        <v>#REF!</v>
      </c>
      <c r="G375" s="9" t="e">
        <f t="shared" si="24"/>
        <v>#REF!</v>
      </c>
      <c r="H375" s="9" t="e">
        <f t="shared" si="25"/>
        <v>#REF!</v>
      </c>
      <c r="I375" s="9" t="e">
        <f t="shared" si="23"/>
        <v>#REF!</v>
      </c>
      <c r="J375" s="9" t="e">
        <f>IF(I375&lt;&gt;"",IF(_xlfn.RANK.EQ(I375,$I$2:$I$326,0)&lt;=ROUND(COUNTIFS($E$2:$E$326,"&gt;=50",$D$2:$D$326,"&gt;=55")/100*#REF!,0),"",E375),"")</f>
        <v>#REF!</v>
      </c>
      <c r="K375" s="9" t="e">
        <f>IF(J375&lt;&gt;"",IF(_xlfn.RANK.EQ(J375,$J$2:$J$326,0)&lt;=ROUND(COUNTIFS($E$2:$E$326,"&gt;=50",$D$2:$D$326,"&gt;=55")/100*#REF!,0),"",E375),"")</f>
        <v>#REF!</v>
      </c>
      <c r="L375" s="9" t="e">
        <f>IF(K375&lt;&gt;"",IF(_xlfn.RANK.EQ(K375,$K$2:$K$326,0)&lt;=ROUND(COUNTIFS($E$2:$E$326,"&gt;=50",$D$2:$D$326,"&gt;=55")/100*#REF!,0),"",E375),"")</f>
        <v>#REF!</v>
      </c>
      <c r="M375" s="9" t="e">
        <f>IF(L375&lt;&gt;"",IF(_xlfn.RANK.EQ(L375,$L$2:$L$326,0)&lt;=ROUND(COUNTIFS($E$2:$E$326,"&gt;=50",$D$2:$D$326,"&gt;=55")/100*#REF!,0),"",E375),"")</f>
        <v>#REF!</v>
      </c>
      <c r="N375" s="9" t="e">
        <f>IF(M375&lt;&gt;"",IF(_xlfn.RANK.EQ(M375,$M$2:$M$326,0)&lt;=ROUND(COUNTIFS($E$2:$E$326,"&gt;=50",$D$2:$D$326,"&gt;=55")/100*#REF!,0),"",E375),"")</f>
        <v>#REF!</v>
      </c>
      <c r="O375" s="9" t="e">
        <f>IF(N375&lt;&gt;"",IF(_xlfn.RANK.EQ(N375,$N$2:$N$326,0)&lt;=ROUND(COUNTIFS($E$2:$E$326,"&gt;=50",$D$2:$D$326,"&gt;=55")/100*#REF!,0),"",E375),"")</f>
        <v>#REF!</v>
      </c>
      <c r="P375" s="9" t="str" cm="1">
        <f t="array" ref="P375">IF(A335&lt;&gt;"",IF(_xlfn.BITOR(B335&lt;&gt;"GR",B335&lt;&gt;""),IF(AND(H375&gt;=50,B335&gt;=55),_xlfn.RANK.EQ(H375,$H$2:$H$1000,0),_xlfn.IFS(#REF!="FD",999,#REF!="FF",1000)),IF(AND(H375&gt;=50,D375&gt;=55),_xlfn.RANK.EQ(H375,$H$2:$H$326,0),_xlfn.IFS(#REF!="FD",999,#REF!="FF",1000))),"")</f>
        <v/>
      </c>
    </row>
    <row r="376" spans="1:16" x14ac:dyDescent="0.35">
      <c r="A376" s="3"/>
      <c r="B376" s="3"/>
      <c r="C376" s="16" t="e">
        <f>IF(_xlfn.BITOR(#REF!="GR",#REF!=""),0,#REF!)</f>
        <v>#REF!</v>
      </c>
      <c r="D376" s="16" t="e">
        <f>IF(_xlfn.BITOR(#REF!="",#REF!="GR"),0,#REF!)</f>
        <v>#REF!</v>
      </c>
      <c r="E376" s="9" t="e">
        <f t="shared" si="20"/>
        <v>#REF!</v>
      </c>
      <c r="F376" s="9" t="e">
        <f>IF(AND(B336&lt;&gt;"",B336&lt;&gt;"GR"),(C376*0.4)+(B336*0.6),E376)</f>
        <v>#REF!</v>
      </c>
      <c r="G376" s="9" t="e">
        <f t="shared" si="24"/>
        <v>#REF!</v>
      </c>
      <c r="H376" s="9" t="e">
        <f t="shared" si="25"/>
        <v>#REF!</v>
      </c>
      <c r="I376" s="9" t="e">
        <f t="shared" si="23"/>
        <v>#REF!</v>
      </c>
      <c r="J376" s="9" t="e">
        <f>IF(I376&lt;&gt;"",IF(_xlfn.RANK.EQ(I376,$I$2:$I$326,0)&lt;=ROUND(COUNTIFS($E$2:$E$326,"&gt;=50",$D$2:$D$326,"&gt;=55")/100*#REF!,0),"",E376),"")</f>
        <v>#REF!</v>
      </c>
      <c r="K376" s="9" t="e">
        <f>IF(J376&lt;&gt;"",IF(_xlfn.RANK.EQ(J376,$J$2:$J$326,0)&lt;=ROUND(COUNTIFS($E$2:$E$326,"&gt;=50",$D$2:$D$326,"&gt;=55")/100*#REF!,0),"",E376),"")</f>
        <v>#REF!</v>
      </c>
      <c r="L376" s="9" t="e">
        <f>IF(K376&lt;&gt;"",IF(_xlfn.RANK.EQ(K376,$K$2:$K$326,0)&lt;=ROUND(COUNTIFS($E$2:$E$326,"&gt;=50",$D$2:$D$326,"&gt;=55")/100*#REF!,0),"",E376),"")</f>
        <v>#REF!</v>
      </c>
      <c r="M376" s="9" t="e">
        <f>IF(L376&lt;&gt;"",IF(_xlfn.RANK.EQ(L376,$L$2:$L$326,0)&lt;=ROUND(COUNTIFS($E$2:$E$326,"&gt;=50",$D$2:$D$326,"&gt;=55")/100*#REF!,0),"",E376),"")</f>
        <v>#REF!</v>
      </c>
      <c r="N376" s="9" t="e">
        <f>IF(M376&lt;&gt;"",IF(_xlfn.RANK.EQ(M376,$M$2:$M$326,0)&lt;=ROUND(COUNTIFS($E$2:$E$326,"&gt;=50",$D$2:$D$326,"&gt;=55")/100*#REF!,0),"",E376),"")</f>
        <v>#REF!</v>
      </c>
      <c r="O376" s="9" t="e">
        <f>IF(N376&lt;&gt;"",IF(_xlfn.RANK.EQ(N376,$N$2:$N$326,0)&lt;=ROUND(COUNTIFS($E$2:$E$326,"&gt;=50",$D$2:$D$326,"&gt;=55")/100*#REF!,0),"",E376),"")</f>
        <v>#REF!</v>
      </c>
      <c r="P376" s="9" t="str" cm="1">
        <f t="array" ref="P376">IF(A336&lt;&gt;"",IF(_xlfn.BITOR(B336&lt;&gt;"GR",B336&lt;&gt;""),IF(AND(H376&gt;=50,B336&gt;=55),_xlfn.RANK.EQ(H376,$H$2:$H$1000,0),_xlfn.IFS(#REF!="FD",999,#REF!="FF",1000)),IF(AND(H376&gt;=50,D376&gt;=55),_xlfn.RANK.EQ(H376,$H$2:$H$326,0),_xlfn.IFS(#REF!="FD",999,#REF!="FF",1000))),"")</f>
        <v/>
      </c>
    </row>
    <row r="377" spans="1:16" x14ac:dyDescent="0.35">
      <c r="A377" s="3"/>
      <c r="B377" s="3"/>
      <c r="C377" s="16" t="e">
        <f>IF(_xlfn.BITOR(#REF!="GR",#REF!=""),0,#REF!)</f>
        <v>#REF!</v>
      </c>
      <c r="D377" s="16" t="e">
        <f>IF(_xlfn.BITOR(#REF!="",#REF!="GR"),0,#REF!)</f>
        <v>#REF!</v>
      </c>
      <c r="E377" s="9" t="e">
        <f t="shared" si="20"/>
        <v>#REF!</v>
      </c>
      <c r="F377" s="9" t="e">
        <f>IF(AND(B337&lt;&gt;"",B337&lt;&gt;"GR"),(C377*0.4)+(B337*0.6),E377)</f>
        <v>#REF!</v>
      </c>
      <c r="G377" s="9" t="e">
        <f t="shared" si="24"/>
        <v>#REF!</v>
      </c>
      <c r="H377" s="9" t="e">
        <f t="shared" si="25"/>
        <v>#REF!</v>
      </c>
      <c r="I377" s="9" t="e">
        <f t="shared" si="23"/>
        <v>#REF!</v>
      </c>
      <c r="J377" s="9" t="e">
        <f>IF(I377&lt;&gt;"",IF(_xlfn.RANK.EQ(I377,$I$2:$I$326,0)&lt;=ROUND(COUNTIFS($E$2:$E$326,"&gt;=50",$D$2:$D$326,"&gt;=55")/100*#REF!,0),"",E377),"")</f>
        <v>#REF!</v>
      </c>
      <c r="K377" s="9" t="e">
        <f>IF(J377&lt;&gt;"",IF(_xlfn.RANK.EQ(J377,$J$2:$J$326,0)&lt;=ROUND(COUNTIFS($E$2:$E$326,"&gt;=50",$D$2:$D$326,"&gt;=55")/100*#REF!,0),"",E377),"")</f>
        <v>#REF!</v>
      </c>
      <c r="L377" s="9" t="e">
        <f>IF(K377&lt;&gt;"",IF(_xlfn.RANK.EQ(K377,$K$2:$K$326,0)&lt;=ROUND(COUNTIFS($E$2:$E$326,"&gt;=50",$D$2:$D$326,"&gt;=55")/100*#REF!,0),"",E377),"")</f>
        <v>#REF!</v>
      </c>
      <c r="M377" s="9" t="e">
        <f>IF(L377&lt;&gt;"",IF(_xlfn.RANK.EQ(L377,$L$2:$L$326,0)&lt;=ROUND(COUNTIFS($E$2:$E$326,"&gt;=50",$D$2:$D$326,"&gt;=55")/100*#REF!,0),"",E377),"")</f>
        <v>#REF!</v>
      </c>
      <c r="N377" s="9" t="e">
        <f>IF(M377&lt;&gt;"",IF(_xlfn.RANK.EQ(M377,$M$2:$M$326,0)&lt;=ROUND(COUNTIFS($E$2:$E$326,"&gt;=50",$D$2:$D$326,"&gt;=55")/100*#REF!,0),"",E377),"")</f>
        <v>#REF!</v>
      </c>
      <c r="O377" s="9" t="e">
        <f>IF(N377&lt;&gt;"",IF(_xlfn.RANK.EQ(N377,$N$2:$N$326,0)&lt;=ROUND(COUNTIFS($E$2:$E$326,"&gt;=50",$D$2:$D$326,"&gt;=55")/100*#REF!,0),"",E377),"")</f>
        <v>#REF!</v>
      </c>
      <c r="P377" s="9" t="str" cm="1">
        <f t="array" ref="P377">IF(A337&lt;&gt;"",IF(_xlfn.BITOR(B337&lt;&gt;"GR",B337&lt;&gt;""),IF(AND(H377&gt;=50,B337&gt;=55),_xlfn.RANK.EQ(H377,$H$2:$H$1000,0),_xlfn.IFS(#REF!="FD",999,#REF!="FF",1000)),IF(AND(H377&gt;=50,D377&gt;=55),_xlfn.RANK.EQ(H377,$H$2:$H$326,0),_xlfn.IFS(#REF!="FD",999,#REF!="FF",1000))),"")</f>
        <v/>
      </c>
    </row>
    <row r="378" spans="1:16" x14ac:dyDescent="0.35">
      <c r="A378" s="3"/>
      <c r="B378" s="3"/>
      <c r="C378" s="16" t="e">
        <f>IF(_xlfn.BITOR(#REF!="GR",#REF!=""),0,#REF!)</f>
        <v>#REF!</v>
      </c>
      <c r="D378" s="16" t="e">
        <f>IF(_xlfn.BITOR(#REF!="",#REF!="GR"),0,#REF!)</f>
        <v>#REF!</v>
      </c>
      <c r="E378" s="9" t="e">
        <f t="shared" si="20"/>
        <v>#REF!</v>
      </c>
      <c r="F378" s="9" t="e">
        <f>IF(AND(B338&lt;&gt;"",B338&lt;&gt;"GR"),(C378*0.4)+(B338*0.6),E378)</f>
        <v>#REF!</v>
      </c>
      <c r="G378" s="9" t="e">
        <f t="shared" si="24"/>
        <v>#REF!</v>
      </c>
      <c r="H378" s="9" t="e">
        <f t="shared" si="25"/>
        <v>#REF!</v>
      </c>
      <c r="I378" s="9" t="e">
        <f t="shared" si="23"/>
        <v>#REF!</v>
      </c>
      <c r="J378" s="9" t="e">
        <f>IF(I378&lt;&gt;"",IF(_xlfn.RANK.EQ(I378,$I$2:$I$326,0)&lt;=ROUND(COUNTIFS($E$2:$E$326,"&gt;=50",$D$2:$D$326,"&gt;=55")/100*#REF!,0),"",E378),"")</f>
        <v>#REF!</v>
      </c>
      <c r="K378" s="9" t="e">
        <f>IF(J378&lt;&gt;"",IF(_xlfn.RANK.EQ(J378,$J$2:$J$326,0)&lt;=ROUND(COUNTIFS($E$2:$E$326,"&gt;=50",$D$2:$D$326,"&gt;=55")/100*#REF!,0),"",E378),"")</f>
        <v>#REF!</v>
      </c>
      <c r="L378" s="9" t="e">
        <f>IF(K378&lt;&gt;"",IF(_xlfn.RANK.EQ(K378,$K$2:$K$326,0)&lt;=ROUND(COUNTIFS($E$2:$E$326,"&gt;=50",$D$2:$D$326,"&gt;=55")/100*#REF!,0),"",E378),"")</f>
        <v>#REF!</v>
      </c>
      <c r="M378" s="9" t="e">
        <f>IF(L378&lt;&gt;"",IF(_xlfn.RANK.EQ(L378,$L$2:$L$326,0)&lt;=ROUND(COUNTIFS($E$2:$E$326,"&gt;=50",$D$2:$D$326,"&gt;=55")/100*#REF!,0),"",E378),"")</f>
        <v>#REF!</v>
      </c>
      <c r="N378" s="9" t="e">
        <f>IF(M378&lt;&gt;"",IF(_xlfn.RANK.EQ(M378,$M$2:$M$326,0)&lt;=ROUND(COUNTIFS($E$2:$E$326,"&gt;=50",$D$2:$D$326,"&gt;=55")/100*#REF!,0),"",E378),"")</f>
        <v>#REF!</v>
      </c>
      <c r="O378" s="9" t="e">
        <f>IF(N378&lt;&gt;"",IF(_xlfn.RANK.EQ(N378,$N$2:$N$326,0)&lt;=ROUND(COUNTIFS($E$2:$E$326,"&gt;=50",$D$2:$D$326,"&gt;=55")/100*#REF!,0),"",E378),"")</f>
        <v>#REF!</v>
      </c>
      <c r="P378" s="9" t="str" cm="1">
        <f t="array" ref="P378">IF(A338&lt;&gt;"",IF(_xlfn.BITOR(B338&lt;&gt;"GR",B338&lt;&gt;""),IF(AND(H378&gt;=50,B338&gt;=55),_xlfn.RANK.EQ(H378,$H$2:$H$1000,0),_xlfn.IFS(#REF!="FD",999,#REF!="FF",1000)),IF(AND(H378&gt;=50,D378&gt;=55),_xlfn.RANK.EQ(H378,$H$2:$H$326,0),_xlfn.IFS(#REF!="FD",999,#REF!="FF",1000))),"")</f>
        <v/>
      </c>
    </row>
    <row r="379" spans="1:16" x14ac:dyDescent="0.35">
      <c r="A379" s="3"/>
      <c r="B379" s="3"/>
      <c r="C379" s="16" t="e">
        <f>IF(_xlfn.BITOR(#REF!="GR",#REF!=""),0,#REF!)</f>
        <v>#REF!</v>
      </c>
      <c r="D379" s="16" t="e">
        <f>IF(_xlfn.BITOR(#REF!="",#REF!="GR"),0,#REF!)</f>
        <v>#REF!</v>
      </c>
      <c r="E379" s="9" t="e">
        <f t="shared" si="20"/>
        <v>#REF!</v>
      </c>
      <c r="F379" s="9" t="e">
        <f>IF(AND(B339&lt;&gt;"",B339&lt;&gt;"GR"),(C379*0.4)+(B339*0.6),E379)</f>
        <v>#REF!</v>
      </c>
      <c r="G379" s="9" t="e">
        <f t="shared" si="24"/>
        <v>#REF!</v>
      </c>
      <c r="H379" s="9" t="e">
        <f t="shared" si="25"/>
        <v>#REF!</v>
      </c>
      <c r="I379" s="9" t="e">
        <f t="shared" si="23"/>
        <v>#REF!</v>
      </c>
      <c r="J379" s="9" t="e">
        <f>IF(I379&lt;&gt;"",IF(_xlfn.RANK.EQ(I379,$I$2:$I$326,0)&lt;=ROUND(COUNTIFS($E$2:$E$326,"&gt;=50",$D$2:$D$326,"&gt;=55")/100*#REF!,0),"",E379),"")</f>
        <v>#REF!</v>
      </c>
      <c r="K379" s="9" t="e">
        <f>IF(J379&lt;&gt;"",IF(_xlfn.RANK.EQ(J379,$J$2:$J$326,0)&lt;=ROUND(COUNTIFS($E$2:$E$326,"&gt;=50",$D$2:$D$326,"&gt;=55")/100*#REF!,0),"",E379),"")</f>
        <v>#REF!</v>
      </c>
      <c r="L379" s="9" t="e">
        <f>IF(K379&lt;&gt;"",IF(_xlfn.RANK.EQ(K379,$K$2:$K$326,0)&lt;=ROUND(COUNTIFS($E$2:$E$326,"&gt;=50",$D$2:$D$326,"&gt;=55")/100*#REF!,0),"",E379),"")</f>
        <v>#REF!</v>
      </c>
      <c r="M379" s="9" t="e">
        <f>IF(L379&lt;&gt;"",IF(_xlfn.RANK.EQ(L379,$L$2:$L$326,0)&lt;=ROUND(COUNTIFS($E$2:$E$326,"&gt;=50",$D$2:$D$326,"&gt;=55")/100*#REF!,0),"",E379),"")</f>
        <v>#REF!</v>
      </c>
      <c r="N379" s="9" t="e">
        <f>IF(M379&lt;&gt;"",IF(_xlfn.RANK.EQ(M379,$M$2:$M$326,0)&lt;=ROUND(COUNTIFS($E$2:$E$326,"&gt;=50",$D$2:$D$326,"&gt;=55")/100*#REF!,0),"",E379),"")</f>
        <v>#REF!</v>
      </c>
      <c r="O379" s="9" t="e">
        <f>IF(N379&lt;&gt;"",IF(_xlfn.RANK.EQ(N379,$N$2:$N$326,0)&lt;=ROUND(COUNTIFS($E$2:$E$326,"&gt;=50",$D$2:$D$326,"&gt;=55")/100*#REF!,0),"",E379),"")</f>
        <v>#REF!</v>
      </c>
      <c r="P379" s="9" t="str" cm="1">
        <f t="array" ref="P379">IF(A339&lt;&gt;"",IF(_xlfn.BITOR(B339&lt;&gt;"GR",B339&lt;&gt;""),IF(AND(H379&gt;=50,B339&gt;=55),_xlfn.RANK.EQ(H379,$H$2:$H$1000,0),_xlfn.IFS(#REF!="FD",999,#REF!="FF",1000)),IF(AND(H379&gt;=50,D379&gt;=55),_xlfn.RANK.EQ(H379,$H$2:$H$326,0),_xlfn.IFS(#REF!="FD",999,#REF!="FF",1000))),"")</f>
        <v/>
      </c>
    </row>
    <row r="380" spans="1:16" x14ac:dyDescent="0.35">
      <c r="A380" s="3"/>
      <c r="B380" s="3"/>
      <c r="C380" s="16" t="e">
        <f>IF(_xlfn.BITOR(#REF!="GR",#REF!=""),0,#REF!)</f>
        <v>#REF!</v>
      </c>
      <c r="D380" s="16" t="e">
        <f>IF(_xlfn.BITOR(#REF!="",#REF!="GR"),0,#REF!)</f>
        <v>#REF!</v>
      </c>
      <c r="E380" s="9" t="e">
        <f t="shared" si="20"/>
        <v>#REF!</v>
      </c>
      <c r="F380" s="9" t="e">
        <f>IF(AND(B340&lt;&gt;"",B340&lt;&gt;"GR"),(C380*0.4)+(B340*0.6),E380)</f>
        <v>#REF!</v>
      </c>
      <c r="G380" s="9" t="e">
        <f t="shared" si="24"/>
        <v>#REF!</v>
      </c>
      <c r="H380" s="9" t="e">
        <f t="shared" si="25"/>
        <v>#REF!</v>
      </c>
      <c r="I380" s="9" t="e">
        <f t="shared" si="23"/>
        <v>#REF!</v>
      </c>
      <c r="J380" s="9" t="e">
        <f>IF(I380&lt;&gt;"",IF(_xlfn.RANK.EQ(I380,$I$2:$I$326,0)&lt;=ROUND(COUNTIFS($E$2:$E$326,"&gt;=50",$D$2:$D$326,"&gt;=55")/100*#REF!,0),"",E380),"")</f>
        <v>#REF!</v>
      </c>
      <c r="K380" s="9" t="e">
        <f>IF(J380&lt;&gt;"",IF(_xlfn.RANK.EQ(J380,$J$2:$J$326,0)&lt;=ROUND(COUNTIFS($E$2:$E$326,"&gt;=50",$D$2:$D$326,"&gt;=55")/100*#REF!,0),"",E380),"")</f>
        <v>#REF!</v>
      </c>
      <c r="L380" s="9" t="e">
        <f>IF(K380&lt;&gt;"",IF(_xlfn.RANK.EQ(K380,$K$2:$K$326,0)&lt;=ROUND(COUNTIFS($E$2:$E$326,"&gt;=50",$D$2:$D$326,"&gt;=55")/100*#REF!,0),"",E380),"")</f>
        <v>#REF!</v>
      </c>
      <c r="M380" s="9" t="e">
        <f>IF(L380&lt;&gt;"",IF(_xlfn.RANK.EQ(L380,$L$2:$L$326,0)&lt;=ROUND(COUNTIFS($E$2:$E$326,"&gt;=50",$D$2:$D$326,"&gt;=55")/100*#REF!,0),"",E380),"")</f>
        <v>#REF!</v>
      </c>
      <c r="N380" s="9" t="e">
        <f>IF(M380&lt;&gt;"",IF(_xlfn.RANK.EQ(M380,$M$2:$M$326,0)&lt;=ROUND(COUNTIFS($E$2:$E$326,"&gt;=50",$D$2:$D$326,"&gt;=55")/100*#REF!,0),"",E380),"")</f>
        <v>#REF!</v>
      </c>
      <c r="O380" s="9" t="e">
        <f>IF(N380&lt;&gt;"",IF(_xlfn.RANK.EQ(N380,$N$2:$N$326,0)&lt;=ROUND(COUNTIFS($E$2:$E$326,"&gt;=50",$D$2:$D$326,"&gt;=55")/100*#REF!,0),"",E380),"")</f>
        <v>#REF!</v>
      </c>
      <c r="P380" s="9" t="str" cm="1">
        <f t="array" ref="P380">IF(A340&lt;&gt;"",IF(_xlfn.BITOR(B340&lt;&gt;"GR",B340&lt;&gt;""),IF(AND(H380&gt;=50,B340&gt;=55),_xlfn.RANK.EQ(H380,$H$2:$H$1000,0),_xlfn.IFS(#REF!="FD",999,#REF!="FF",1000)),IF(AND(H380&gt;=50,D380&gt;=55),_xlfn.RANK.EQ(H380,$H$2:$H$326,0),_xlfn.IFS(#REF!="FD",999,#REF!="FF",1000))),"")</f>
        <v/>
      </c>
    </row>
    <row r="381" spans="1:16" x14ac:dyDescent="0.35">
      <c r="A381" s="3"/>
      <c r="B381" s="3"/>
      <c r="C381" s="16" t="e">
        <f>IF(_xlfn.BITOR(#REF!="GR",#REF!=""),0,#REF!)</f>
        <v>#REF!</v>
      </c>
      <c r="D381" s="16" t="e">
        <f>IF(_xlfn.BITOR(#REF!="",#REF!="GR"),0,#REF!)</f>
        <v>#REF!</v>
      </c>
      <c r="E381" s="9" t="e">
        <f t="shared" si="20"/>
        <v>#REF!</v>
      </c>
      <c r="F381" s="9" t="e">
        <f>IF(AND(B341&lt;&gt;"",B341&lt;&gt;"GR"),(C381*0.4)+(B341*0.6),E381)</f>
        <v>#REF!</v>
      </c>
      <c r="G381" s="9" t="e">
        <f t="shared" si="24"/>
        <v>#REF!</v>
      </c>
      <c r="H381" s="9" t="e">
        <f t="shared" si="25"/>
        <v>#REF!</v>
      </c>
      <c r="I381" s="9" t="e">
        <f t="shared" si="23"/>
        <v>#REF!</v>
      </c>
      <c r="J381" s="9" t="e">
        <f>IF(I381&lt;&gt;"",IF(_xlfn.RANK.EQ(I381,$I$2:$I$326,0)&lt;=ROUND(COUNTIFS($E$2:$E$326,"&gt;=50",$D$2:$D$326,"&gt;=55")/100*#REF!,0),"",E381),"")</f>
        <v>#REF!</v>
      </c>
      <c r="K381" s="9" t="e">
        <f>IF(J381&lt;&gt;"",IF(_xlfn.RANK.EQ(J381,$J$2:$J$326,0)&lt;=ROUND(COUNTIFS($E$2:$E$326,"&gt;=50",$D$2:$D$326,"&gt;=55")/100*#REF!,0),"",E381),"")</f>
        <v>#REF!</v>
      </c>
      <c r="L381" s="9" t="e">
        <f>IF(K381&lt;&gt;"",IF(_xlfn.RANK.EQ(K381,$K$2:$K$326,0)&lt;=ROUND(COUNTIFS($E$2:$E$326,"&gt;=50",$D$2:$D$326,"&gt;=55")/100*#REF!,0),"",E381),"")</f>
        <v>#REF!</v>
      </c>
      <c r="M381" s="9" t="e">
        <f>IF(L381&lt;&gt;"",IF(_xlfn.RANK.EQ(L381,$L$2:$L$326,0)&lt;=ROUND(COUNTIFS($E$2:$E$326,"&gt;=50",$D$2:$D$326,"&gt;=55")/100*#REF!,0),"",E381),"")</f>
        <v>#REF!</v>
      </c>
      <c r="N381" s="9" t="e">
        <f>IF(M381&lt;&gt;"",IF(_xlfn.RANK.EQ(M381,$M$2:$M$326,0)&lt;=ROUND(COUNTIFS($E$2:$E$326,"&gt;=50",$D$2:$D$326,"&gt;=55")/100*#REF!,0),"",E381),"")</f>
        <v>#REF!</v>
      </c>
      <c r="O381" s="9" t="e">
        <f>IF(N381&lt;&gt;"",IF(_xlfn.RANK.EQ(N381,$N$2:$N$326,0)&lt;=ROUND(COUNTIFS($E$2:$E$326,"&gt;=50",$D$2:$D$326,"&gt;=55")/100*#REF!,0),"",E381),"")</f>
        <v>#REF!</v>
      </c>
      <c r="P381" s="9" t="str" cm="1">
        <f t="array" ref="P381">IF(A341&lt;&gt;"",IF(_xlfn.BITOR(B341&lt;&gt;"GR",B341&lt;&gt;""),IF(AND(H381&gt;=50,B341&gt;=55),_xlfn.RANK.EQ(H381,$H$2:$H$1000,0),_xlfn.IFS(#REF!="FD",999,#REF!="FF",1000)),IF(AND(H381&gt;=50,D381&gt;=55),_xlfn.RANK.EQ(H381,$H$2:$H$326,0),_xlfn.IFS(#REF!="FD",999,#REF!="FF",1000))),"")</f>
        <v/>
      </c>
    </row>
    <row r="382" spans="1:16" x14ac:dyDescent="0.35">
      <c r="A382" s="3"/>
      <c r="B382" s="3"/>
      <c r="C382" s="16" t="e">
        <f>IF(_xlfn.BITOR(#REF!="GR",#REF!=""),0,#REF!)</f>
        <v>#REF!</v>
      </c>
      <c r="D382" s="16" t="e">
        <f>IF(_xlfn.BITOR(#REF!="",#REF!="GR"),0,#REF!)</f>
        <v>#REF!</v>
      </c>
      <c r="E382" s="9" t="e">
        <f t="shared" si="20"/>
        <v>#REF!</v>
      </c>
      <c r="F382" s="9" t="e">
        <f>IF(AND(B342&lt;&gt;"",B342&lt;&gt;"GR"),(C382*0.4)+(B342*0.6),E382)</f>
        <v>#REF!</v>
      </c>
      <c r="G382" s="9" t="e">
        <f t="shared" si="24"/>
        <v>#REF!</v>
      </c>
      <c r="H382" s="9" t="e">
        <f t="shared" si="25"/>
        <v>#REF!</v>
      </c>
      <c r="I382" s="9" t="e">
        <f t="shared" si="23"/>
        <v>#REF!</v>
      </c>
      <c r="J382" s="9" t="e">
        <f>IF(I382&lt;&gt;"",IF(_xlfn.RANK.EQ(I382,$I$2:$I$326,0)&lt;=ROUND(COUNTIFS($E$2:$E$326,"&gt;=50",$D$2:$D$326,"&gt;=55")/100*#REF!,0),"",E382),"")</f>
        <v>#REF!</v>
      </c>
      <c r="K382" s="9" t="e">
        <f>IF(J382&lt;&gt;"",IF(_xlfn.RANK.EQ(J382,$J$2:$J$326,0)&lt;=ROUND(COUNTIFS($E$2:$E$326,"&gt;=50",$D$2:$D$326,"&gt;=55")/100*#REF!,0),"",E382),"")</f>
        <v>#REF!</v>
      </c>
      <c r="L382" s="9" t="e">
        <f>IF(K382&lt;&gt;"",IF(_xlfn.RANK.EQ(K382,$K$2:$K$326,0)&lt;=ROUND(COUNTIFS($E$2:$E$326,"&gt;=50",$D$2:$D$326,"&gt;=55")/100*#REF!,0),"",E382),"")</f>
        <v>#REF!</v>
      </c>
      <c r="M382" s="9" t="e">
        <f>IF(L382&lt;&gt;"",IF(_xlfn.RANK.EQ(L382,$L$2:$L$326,0)&lt;=ROUND(COUNTIFS($E$2:$E$326,"&gt;=50",$D$2:$D$326,"&gt;=55")/100*#REF!,0),"",E382),"")</f>
        <v>#REF!</v>
      </c>
      <c r="N382" s="9" t="e">
        <f>IF(M382&lt;&gt;"",IF(_xlfn.RANK.EQ(M382,$M$2:$M$326,0)&lt;=ROUND(COUNTIFS($E$2:$E$326,"&gt;=50",$D$2:$D$326,"&gt;=55")/100*#REF!,0),"",E382),"")</f>
        <v>#REF!</v>
      </c>
      <c r="O382" s="9" t="e">
        <f>IF(N382&lt;&gt;"",IF(_xlfn.RANK.EQ(N382,$N$2:$N$326,0)&lt;=ROUND(COUNTIFS($E$2:$E$326,"&gt;=50",$D$2:$D$326,"&gt;=55")/100*#REF!,0),"",E382),"")</f>
        <v>#REF!</v>
      </c>
      <c r="P382" s="9" t="str" cm="1">
        <f t="array" ref="P382">IF(A342&lt;&gt;"",IF(_xlfn.BITOR(B342&lt;&gt;"GR",B342&lt;&gt;""),IF(AND(H382&gt;=50,B342&gt;=55),_xlfn.RANK.EQ(H382,$H$2:$H$1000,0),_xlfn.IFS(#REF!="FD",999,#REF!="FF",1000)),IF(AND(H382&gt;=50,D382&gt;=55),_xlfn.RANK.EQ(H382,$H$2:$H$326,0),_xlfn.IFS(#REF!="FD",999,#REF!="FF",1000))),"")</f>
        <v/>
      </c>
    </row>
    <row r="383" spans="1:16" x14ac:dyDescent="0.35">
      <c r="A383" s="3"/>
      <c r="B383" s="3"/>
      <c r="C383" s="16" t="e">
        <f>IF(_xlfn.BITOR(#REF!="GR",#REF!=""),0,#REF!)</f>
        <v>#REF!</v>
      </c>
      <c r="D383" s="16" t="e">
        <f>IF(_xlfn.BITOR(#REF!="",#REF!="GR"),0,#REF!)</f>
        <v>#REF!</v>
      </c>
      <c r="E383" s="9" t="e">
        <f t="shared" si="20"/>
        <v>#REF!</v>
      </c>
      <c r="F383" s="9" t="e">
        <f>IF(AND(B343&lt;&gt;"",B343&lt;&gt;"GR"),(C383*0.4)+(B343*0.6),E383)</f>
        <v>#REF!</v>
      </c>
      <c r="G383" s="9" t="e">
        <f t="shared" si="24"/>
        <v>#REF!</v>
      </c>
      <c r="H383" s="9" t="e">
        <f t="shared" si="25"/>
        <v>#REF!</v>
      </c>
      <c r="I383" s="9" t="e">
        <f t="shared" si="23"/>
        <v>#REF!</v>
      </c>
      <c r="J383" s="9" t="e">
        <f>IF(I383&lt;&gt;"",IF(_xlfn.RANK.EQ(I383,$I$2:$I$326,0)&lt;=ROUND(COUNTIFS($E$2:$E$326,"&gt;=50",$D$2:$D$326,"&gt;=55")/100*#REF!,0),"",E383),"")</f>
        <v>#REF!</v>
      </c>
      <c r="K383" s="9" t="e">
        <f>IF(J383&lt;&gt;"",IF(_xlfn.RANK.EQ(J383,$J$2:$J$326,0)&lt;=ROUND(COUNTIFS($E$2:$E$326,"&gt;=50",$D$2:$D$326,"&gt;=55")/100*#REF!,0),"",E383),"")</f>
        <v>#REF!</v>
      </c>
      <c r="L383" s="9" t="e">
        <f>IF(K383&lt;&gt;"",IF(_xlfn.RANK.EQ(K383,$K$2:$K$326,0)&lt;=ROUND(COUNTIFS($E$2:$E$326,"&gt;=50",$D$2:$D$326,"&gt;=55")/100*#REF!,0),"",E383),"")</f>
        <v>#REF!</v>
      </c>
      <c r="M383" s="9" t="e">
        <f>IF(L383&lt;&gt;"",IF(_xlfn.RANK.EQ(L383,$L$2:$L$326,0)&lt;=ROUND(COUNTIFS($E$2:$E$326,"&gt;=50",$D$2:$D$326,"&gt;=55")/100*#REF!,0),"",E383),"")</f>
        <v>#REF!</v>
      </c>
      <c r="N383" s="9" t="e">
        <f>IF(M383&lt;&gt;"",IF(_xlfn.RANK.EQ(M383,$M$2:$M$326,0)&lt;=ROUND(COUNTIFS($E$2:$E$326,"&gt;=50",$D$2:$D$326,"&gt;=55")/100*#REF!,0),"",E383),"")</f>
        <v>#REF!</v>
      </c>
      <c r="O383" s="9" t="e">
        <f>IF(N383&lt;&gt;"",IF(_xlfn.RANK.EQ(N383,$N$2:$N$326,0)&lt;=ROUND(COUNTIFS($E$2:$E$326,"&gt;=50",$D$2:$D$326,"&gt;=55")/100*#REF!,0),"",E383),"")</f>
        <v>#REF!</v>
      </c>
      <c r="P383" s="9" t="str" cm="1">
        <f t="array" ref="P383">IF(A343&lt;&gt;"",IF(_xlfn.BITOR(B343&lt;&gt;"GR",B343&lt;&gt;""),IF(AND(H383&gt;=50,B343&gt;=55),_xlfn.RANK.EQ(H383,$H$2:$H$1000,0),_xlfn.IFS(#REF!="FD",999,#REF!="FF",1000)),IF(AND(H383&gt;=50,D383&gt;=55),_xlfn.RANK.EQ(H383,$H$2:$H$326,0),_xlfn.IFS(#REF!="FD",999,#REF!="FF",1000))),"")</f>
        <v/>
      </c>
    </row>
    <row r="384" spans="1:16" x14ac:dyDescent="0.35">
      <c r="A384" s="3"/>
      <c r="B384" s="3"/>
      <c r="C384" s="16" t="e">
        <f>IF(_xlfn.BITOR(#REF!="GR",#REF!=""),0,#REF!)</f>
        <v>#REF!</v>
      </c>
      <c r="D384" s="16" t="e">
        <f>IF(_xlfn.BITOR(#REF!="",#REF!="GR"),0,#REF!)</f>
        <v>#REF!</v>
      </c>
      <c r="E384" s="9" t="e">
        <f t="shared" si="20"/>
        <v>#REF!</v>
      </c>
      <c r="F384" s="9" t="e">
        <f>IF(AND(B344&lt;&gt;"",B344&lt;&gt;"GR"),(C384*0.4)+(B344*0.6),E384)</f>
        <v>#REF!</v>
      </c>
      <c r="G384" s="9" t="e">
        <f t="shared" si="24"/>
        <v>#REF!</v>
      </c>
      <c r="H384" s="9" t="e">
        <f t="shared" si="25"/>
        <v>#REF!</v>
      </c>
      <c r="I384" s="9" t="e">
        <f t="shared" si="23"/>
        <v>#REF!</v>
      </c>
      <c r="J384" s="9" t="e">
        <f>IF(I384&lt;&gt;"",IF(_xlfn.RANK.EQ(I384,$I$2:$I$326,0)&lt;=ROUND(COUNTIFS($E$2:$E$326,"&gt;=50",$D$2:$D$326,"&gt;=55")/100*#REF!,0),"",E384),"")</f>
        <v>#REF!</v>
      </c>
      <c r="K384" s="9" t="e">
        <f>IF(J384&lt;&gt;"",IF(_xlfn.RANK.EQ(J384,$J$2:$J$326,0)&lt;=ROUND(COUNTIFS($E$2:$E$326,"&gt;=50",$D$2:$D$326,"&gt;=55")/100*#REF!,0),"",E384),"")</f>
        <v>#REF!</v>
      </c>
      <c r="L384" s="9" t="e">
        <f>IF(K384&lt;&gt;"",IF(_xlfn.RANK.EQ(K384,$K$2:$K$326,0)&lt;=ROUND(COUNTIFS($E$2:$E$326,"&gt;=50",$D$2:$D$326,"&gt;=55")/100*#REF!,0),"",E384),"")</f>
        <v>#REF!</v>
      </c>
      <c r="M384" s="9" t="e">
        <f>IF(L384&lt;&gt;"",IF(_xlfn.RANK.EQ(L384,$L$2:$L$326,0)&lt;=ROUND(COUNTIFS($E$2:$E$326,"&gt;=50",$D$2:$D$326,"&gt;=55")/100*#REF!,0),"",E384),"")</f>
        <v>#REF!</v>
      </c>
      <c r="N384" s="9" t="e">
        <f>IF(M384&lt;&gt;"",IF(_xlfn.RANK.EQ(M384,$M$2:$M$326,0)&lt;=ROUND(COUNTIFS($E$2:$E$326,"&gt;=50",$D$2:$D$326,"&gt;=55")/100*#REF!,0),"",E384),"")</f>
        <v>#REF!</v>
      </c>
      <c r="O384" s="9" t="e">
        <f>IF(N384&lt;&gt;"",IF(_xlfn.RANK.EQ(N384,$N$2:$N$326,0)&lt;=ROUND(COUNTIFS($E$2:$E$326,"&gt;=50",$D$2:$D$326,"&gt;=55")/100*#REF!,0),"",E384),"")</f>
        <v>#REF!</v>
      </c>
      <c r="P384" s="9" t="str" cm="1">
        <f t="array" ref="P384">IF(A344&lt;&gt;"",IF(_xlfn.BITOR(B344&lt;&gt;"GR",B344&lt;&gt;""),IF(AND(H384&gt;=50,B344&gt;=55),_xlfn.RANK.EQ(H384,$H$2:$H$1000,0),_xlfn.IFS(#REF!="FD",999,#REF!="FF",1000)),IF(AND(H384&gt;=50,D384&gt;=55),_xlfn.RANK.EQ(H384,$H$2:$H$326,0),_xlfn.IFS(#REF!="FD",999,#REF!="FF",1000))),"")</f>
        <v/>
      </c>
    </row>
    <row r="385" spans="1:16" x14ac:dyDescent="0.35">
      <c r="A385" s="3"/>
      <c r="B385" s="3"/>
      <c r="C385" s="16" t="e">
        <f>IF(_xlfn.BITOR(#REF!="GR",#REF!=""),0,#REF!)</f>
        <v>#REF!</v>
      </c>
      <c r="D385" s="16" t="e">
        <f>IF(_xlfn.BITOR(#REF!="",#REF!="GR"),0,#REF!)</f>
        <v>#REF!</v>
      </c>
      <c r="E385" s="9" t="e">
        <f t="shared" si="20"/>
        <v>#REF!</v>
      </c>
      <c r="F385" s="9" t="e">
        <f>IF(AND(B345&lt;&gt;"",B345&lt;&gt;"GR"),(C385*0.4)+(B345*0.6),E385)</f>
        <v>#REF!</v>
      </c>
      <c r="G385" s="9" t="e">
        <f t="shared" si="24"/>
        <v>#REF!</v>
      </c>
      <c r="H385" s="9" t="e">
        <f t="shared" si="25"/>
        <v>#REF!</v>
      </c>
      <c r="I385" s="9" t="e">
        <f t="shared" si="23"/>
        <v>#REF!</v>
      </c>
      <c r="J385" s="9" t="e">
        <f>IF(I385&lt;&gt;"",IF(_xlfn.RANK.EQ(I385,$I$2:$I$326,0)&lt;=ROUND(COUNTIFS($E$2:$E$326,"&gt;=50",$D$2:$D$326,"&gt;=55")/100*#REF!,0),"",E385),"")</f>
        <v>#REF!</v>
      </c>
      <c r="K385" s="9" t="e">
        <f>IF(J385&lt;&gt;"",IF(_xlfn.RANK.EQ(J385,$J$2:$J$326,0)&lt;=ROUND(COUNTIFS($E$2:$E$326,"&gt;=50",$D$2:$D$326,"&gt;=55")/100*#REF!,0),"",E385),"")</f>
        <v>#REF!</v>
      </c>
      <c r="L385" s="9" t="e">
        <f>IF(K385&lt;&gt;"",IF(_xlfn.RANK.EQ(K385,$K$2:$K$326,0)&lt;=ROUND(COUNTIFS($E$2:$E$326,"&gt;=50",$D$2:$D$326,"&gt;=55")/100*#REF!,0),"",E385),"")</f>
        <v>#REF!</v>
      </c>
      <c r="M385" s="9" t="e">
        <f>IF(L385&lt;&gt;"",IF(_xlfn.RANK.EQ(L385,$L$2:$L$326,0)&lt;=ROUND(COUNTIFS($E$2:$E$326,"&gt;=50",$D$2:$D$326,"&gt;=55")/100*#REF!,0),"",E385),"")</f>
        <v>#REF!</v>
      </c>
      <c r="N385" s="9" t="e">
        <f>IF(M385&lt;&gt;"",IF(_xlfn.RANK.EQ(M385,$M$2:$M$326,0)&lt;=ROUND(COUNTIFS($E$2:$E$326,"&gt;=50",$D$2:$D$326,"&gt;=55")/100*#REF!,0),"",E385),"")</f>
        <v>#REF!</v>
      </c>
      <c r="O385" s="9" t="e">
        <f>IF(N385&lt;&gt;"",IF(_xlfn.RANK.EQ(N385,$N$2:$N$326,0)&lt;=ROUND(COUNTIFS($E$2:$E$326,"&gt;=50",$D$2:$D$326,"&gt;=55")/100*#REF!,0),"",E385),"")</f>
        <v>#REF!</v>
      </c>
      <c r="P385" s="9" t="str" cm="1">
        <f t="array" ref="P385">IF(A345&lt;&gt;"",IF(_xlfn.BITOR(B345&lt;&gt;"GR",B345&lt;&gt;""),IF(AND(H385&gt;=50,B345&gt;=55),_xlfn.RANK.EQ(H385,$H$2:$H$1000,0),_xlfn.IFS(#REF!="FD",999,#REF!="FF",1000)),IF(AND(H385&gt;=50,D385&gt;=55),_xlfn.RANK.EQ(H385,$H$2:$H$326,0),_xlfn.IFS(#REF!="FD",999,#REF!="FF",1000))),"")</f>
        <v/>
      </c>
    </row>
    <row r="386" spans="1:16" x14ac:dyDescent="0.35">
      <c r="A386" s="3"/>
      <c r="B386" s="3"/>
      <c r="C386" s="16" t="e">
        <f>IF(_xlfn.BITOR(#REF!="GR",#REF!=""),0,#REF!)</f>
        <v>#REF!</v>
      </c>
      <c r="D386" s="16" t="e">
        <f>IF(_xlfn.BITOR(#REF!="",#REF!="GR"),0,#REF!)</f>
        <v>#REF!</v>
      </c>
      <c r="E386" s="9" t="e">
        <f t="shared" ref="E386:E449" si="26">(C386*0.4)+(D386*0.6)</f>
        <v>#REF!</v>
      </c>
      <c r="F386" s="9" t="e">
        <f>IF(AND(B346&lt;&gt;"",B346&lt;&gt;"GR"),(C386*0.4)+(B346*0.6),E386)</f>
        <v>#REF!</v>
      </c>
      <c r="G386" s="9" t="e">
        <f t="shared" si="24"/>
        <v>#REF!</v>
      </c>
      <c r="H386" s="9" t="e">
        <f t="shared" si="25"/>
        <v>#REF!</v>
      </c>
      <c r="I386" s="9" t="e">
        <f t="shared" si="23"/>
        <v>#REF!</v>
      </c>
      <c r="J386" s="9" t="e">
        <f>IF(I386&lt;&gt;"",IF(_xlfn.RANK.EQ(I386,$I$2:$I$326,0)&lt;=ROUND(COUNTIFS($E$2:$E$326,"&gt;=50",$D$2:$D$326,"&gt;=55")/100*#REF!,0),"",E386),"")</f>
        <v>#REF!</v>
      </c>
      <c r="K386" s="9" t="e">
        <f>IF(J386&lt;&gt;"",IF(_xlfn.RANK.EQ(J386,$J$2:$J$326,0)&lt;=ROUND(COUNTIFS($E$2:$E$326,"&gt;=50",$D$2:$D$326,"&gt;=55")/100*#REF!,0),"",E386),"")</f>
        <v>#REF!</v>
      </c>
      <c r="L386" s="9" t="e">
        <f>IF(K386&lt;&gt;"",IF(_xlfn.RANK.EQ(K386,$K$2:$K$326,0)&lt;=ROUND(COUNTIFS($E$2:$E$326,"&gt;=50",$D$2:$D$326,"&gt;=55")/100*#REF!,0),"",E386),"")</f>
        <v>#REF!</v>
      </c>
      <c r="M386" s="9" t="e">
        <f>IF(L386&lt;&gt;"",IF(_xlfn.RANK.EQ(L386,$L$2:$L$326,0)&lt;=ROUND(COUNTIFS($E$2:$E$326,"&gt;=50",$D$2:$D$326,"&gt;=55")/100*#REF!,0),"",E386),"")</f>
        <v>#REF!</v>
      </c>
      <c r="N386" s="9" t="e">
        <f>IF(M386&lt;&gt;"",IF(_xlfn.RANK.EQ(M386,$M$2:$M$326,0)&lt;=ROUND(COUNTIFS($E$2:$E$326,"&gt;=50",$D$2:$D$326,"&gt;=55")/100*#REF!,0),"",E386),"")</f>
        <v>#REF!</v>
      </c>
      <c r="O386" s="9" t="e">
        <f>IF(N386&lt;&gt;"",IF(_xlfn.RANK.EQ(N386,$N$2:$N$326,0)&lt;=ROUND(COUNTIFS($E$2:$E$326,"&gt;=50",$D$2:$D$326,"&gt;=55")/100*#REF!,0),"",E386),"")</f>
        <v>#REF!</v>
      </c>
      <c r="P386" s="9" t="str" cm="1">
        <f t="array" ref="P386">IF(A346&lt;&gt;"",IF(_xlfn.BITOR(B346&lt;&gt;"GR",B346&lt;&gt;""),IF(AND(H386&gt;=50,B346&gt;=55),_xlfn.RANK.EQ(H386,$H$2:$H$1000,0),_xlfn.IFS(#REF!="FD",999,#REF!="FF",1000)),IF(AND(H386&gt;=50,D386&gt;=55),_xlfn.RANK.EQ(H386,$H$2:$H$326,0),_xlfn.IFS(#REF!="FD",999,#REF!="FF",1000))),"")</f>
        <v/>
      </c>
    </row>
    <row r="387" spans="1:16" x14ac:dyDescent="0.35">
      <c r="A387" s="3"/>
      <c r="B387" s="3"/>
      <c r="C387" s="16" t="e">
        <f>IF(_xlfn.BITOR(#REF!="GR",#REF!=""),0,#REF!)</f>
        <v>#REF!</v>
      </c>
      <c r="D387" s="16" t="e">
        <f>IF(_xlfn.BITOR(#REF!="",#REF!="GR"),0,#REF!)</f>
        <v>#REF!</v>
      </c>
      <c r="E387" s="9" t="e">
        <f t="shared" si="26"/>
        <v>#REF!</v>
      </c>
      <c r="F387" s="9" t="e">
        <f>IF(AND(B347&lt;&gt;"",B347&lt;&gt;"GR"),(C387*0.4)+(B347*0.6),E387)</f>
        <v>#REF!</v>
      </c>
      <c r="G387" s="9" t="e">
        <f t="shared" si="24"/>
        <v>#REF!</v>
      </c>
      <c r="H387" s="9" t="e">
        <f t="shared" si="25"/>
        <v>#REF!</v>
      </c>
      <c r="I387" s="9" t="e">
        <f t="shared" ref="I387:I450" si="27">IF(AND(E387&gt;=50,D387&gt;=55),E387,"")</f>
        <v>#REF!</v>
      </c>
      <c r="J387" s="9" t="e">
        <f>IF(I387&lt;&gt;"",IF(_xlfn.RANK.EQ(I387,$I$2:$I$326,0)&lt;=ROUND(COUNTIFS($E$2:$E$326,"&gt;=50",$D$2:$D$326,"&gt;=55")/100*#REF!,0),"",E387),"")</f>
        <v>#REF!</v>
      </c>
      <c r="K387" s="9" t="e">
        <f>IF(J387&lt;&gt;"",IF(_xlfn.RANK.EQ(J387,$J$2:$J$326,0)&lt;=ROUND(COUNTIFS($E$2:$E$326,"&gt;=50",$D$2:$D$326,"&gt;=55")/100*#REF!,0),"",E387),"")</f>
        <v>#REF!</v>
      </c>
      <c r="L387" s="9" t="e">
        <f>IF(K387&lt;&gt;"",IF(_xlfn.RANK.EQ(K387,$K$2:$K$326,0)&lt;=ROUND(COUNTIFS($E$2:$E$326,"&gt;=50",$D$2:$D$326,"&gt;=55")/100*#REF!,0),"",E387),"")</f>
        <v>#REF!</v>
      </c>
      <c r="M387" s="9" t="e">
        <f>IF(L387&lt;&gt;"",IF(_xlfn.RANK.EQ(L387,$L$2:$L$326,0)&lt;=ROUND(COUNTIFS($E$2:$E$326,"&gt;=50",$D$2:$D$326,"&gt;=55")/100*#REF!,0),"",E387),"")</f>
        <v>#REF!</v>
      </c>
      <c r="N387" s="9" t="e">
        <f>IF(M387&lt;&gt;"",IF(_xlfn.RANK.EQ(M387,$M$2:$M$326,0)&lt;=ROUND(COUNTIFS($E$2:$E$326,"&gt;=50",$D$2:$D$326,"&gt;=55")/100*#REF!,0),"",E387),"")</f>
        <v>#REF!</v>
      </c>
      <c r="O387" s="9" t="e">
        <f>IF(N387&lt;&gt;"",IF(_xlfn.RANK.EQ(N387,$N$2:$N$326,0)&lt;=ROUND(COUNTIFS($E$2:$E$326,"&gt;=50",$D$2:$D$326,"&gt;=55")/100*#REF!,0),"",E387),"")</f>
        <v>#REF!</v>
      </c>
      <c r="P387" s="9" t="str" cm="1">
        <f t="array" ref="P387">IF(A347&lt;&gt;"",IF(_xlfn.BITOR(B347&lt;&gt;"GR",B347&lt;&gt;""),IF(AND(H387&gt;=50,B347&gt;=55),_xlfn.RANK.EQ(H387,$H$2:$H$1000,0),_xlfn.IFS(#REF!="FD",999,#REF!="FF",1000)),IF(AND(H387&gt;=50,D387&gt;=55),_xlfn.RANK.EQ(H387,$H$2:$H$326,0),_xlfn.IFS(#REF!="FD",999,#REF!="FF",1000))),"")</f>
        <v/>
      </c>
    </row>
    <row r="388" spans="1:16" x14ac:dyDescent="0.35">
      <c r="A388" s="3"/>
      <c r="B388" s="3"/>
      <c r="C388" s="16" t="e">
        <f>IF(_xlfn.BITOR(#REF!="GR",#REF!=""),0,#REF!)</f>
        <v>#REF!</v>
      </c>
      <c r="D388" s="16" t="e">
        <f>IF(_xlfn.BITOR(#REF!="",#REF!="GR"),0,#REF!)</f>
        <v>#REF!</v>
      </c>
      <c r="E388" s="9" t="e">
        <f t="shared" si="26"/>
        <v>#REF!</v>
      </c>
      <c r="F388" s="9" t="e">
        <f>IF(AND(B348&lt;&gt;"",B348&lt;&gt;"GR"),(C388*0.4)+(B348*0.6),E388)</f>
        <v>#REF!</v>
      </c>
      <c r="G388" s="9" t="e">
        <f t="shared" si="24"/>
        <v>#REF!</v>
      </c>
      <c r="H388" s="9" t="e">
        <f t="shared" si="25"/>
        <v>#REF!</v>
      </c>
      <c r="I388" s="9" t="e">
        <f t="shared" si="27"/>
        <v>#REF!</v>
      </c>
      <c r="J388" s="9" t="e">
        <f>IF(I388&lt;&gt;"",IF(_xlfn.RANK.EQ(I388,$I$2:$I$326,0)&lt;=ROUND(COUNTIFS($E$2:$E$326,"&gt;=50",$D$2:$D$326,"&gt;=55")/100*#REF!,0),"",E388),"")</f>
        <v>#REF!</v>
      </c>
      <c r="K388" s="9" t="e">
        <f>IF(J388&lt;&gt;"",IF(_xlfn.RANK.EQ(J388,$J$2:$J$326,0)&lt;=ROUND(COUNTIFS($E$2:$E$326,"&gt;=50",$D$2:$D$326,"&gt;=55")/100*#REF!,0),"",E388),"")</f>
        <v>#REF!</v>
      </c>
      <c r="L388" s="9" t="e">
        <f>IF(K388&lt;&gt;"",IF(_xlfn.RANK.EQ(K388,$K$2:$K$326,0)&lt;=ROUND(COUNTIFS($E$2:$E$326,"&gt;=50",$D$2:$D$326,"&gt;=55")/100*#REF!,0),"",E388),"")</f>
        <v>#REF!</v>
      </c>
      <c r="M388" s="9" t="e">
        <f>IF(L388&lt;&gt;"",IF(_xlfn.RANK.EQ(L388,$L$2:$L$326,0)&lt;=ROUND(COUNTIFS($E$2:$E$326,"&gt;=50",$D$2:$D$326,"&gt;=55")/100*#REF!,0),"",E388),"")</f>
        <v>#REF!</v>
      </c>
      <c r="N388" s="9" t="e">
        <f>IF(M388&lt;&gt;"",IF(_xlfn.RANK.EQ(M388,$M$2:$M$326,0)&lt;=ROUND(COUNTIFS($E$2:$E$326,"&gt;=50",$D$2:$D$326,"&gt;=55")/100*#REF!,0),"",E388),"")</f>
        <v>#REF!</v>
      </c>
      <c r="O388" s="9" t="e">
        <f>IF(N388&lt;&gt;"",IF(_xlfn.RANK.EQ(N388,$N$2:$N$326,0)&lt;=ROUND(COUNTIFS($E$2:$E$326,"&gt;=50",$D$2:$D$326,"&gt;=55")/100*#REF!,0),"",E388),"")</f>
        <v>#REF!</v>
      </c>
      <c r="P388" s="9" t="str" cm="1">
        <f t="array" ref="P388">IF(A348&lt;&gt;"",IF(_xlfn.BITOR(B348&lt;&gt;"GR",B348&lt;&gt;""),IF(AND(H388&gt;=50,B348&gt;=55),_xlfn.RANK.EQ(H388,$H$2:$H$1000,0),_xlfn.IFS(#REF!="FD",999,#REF!="FF",1000)),IF(AND(H388&gt;=50,D388&gt;=55),_xlfn.RANK.EQ(H388,$H$2:$H$326,0),_xlfn.IFS(#REF!="FD",999,#REF!="FF",1000))),"")</f>
        <v/>
      </c>
    </row>
    <row r="389" spans="1:16" x14ac:dyDescent="0.35">
      <c r="A389" s="3"/>
      <c r="B389" s="3"/>
      <c r="C389" s="16" t="e">
        <f>IF(_xlfn.BITOR(#REF!="GR",#REF!=""),0,#REF!)</f>
        <v>#REF!</v>
      </c>
      <c r="D389" s="16" t="e">
        <f>IF(_xlfn.BITOR(#REF!="",#REF!="GR"),0,#REF!)</f>
        <v>#REF!</v>
      </c>
      <c r="E389" s="9" t="e">
        <f t="shared" si="26"/>
        <v>#REF!</v>
      </c>
      <c r="F389" s="9" t="e">
        <f>IF(AND(B349&lt;&gt;"",B349&lt;&gt;"GR"),(C389*0.4)+(B349*0.6),E389)</f>
        <v>#REF!</v>
      </c>
      <c r="G389" s="9" t="e">
        <f t="shared" si="24"/>
        <v>#REF!</v>
      </c>
      <c r="H389" s="9" t="e">
        <f t="shared" si="25"/>
        <v>#REF!</v>
      </c>
      <c r="I389" s="9" t="e">
        <f t="shared" si="27"/>
        <v>#REF!</v>
      </c>
      <c r="J389" s="9" t="e">
        <f>IF(I389&lt;&gt;"",IF(_xlfn.RANK.EQ(I389,$I$2:$I$326,0)&lt;=ROUND(COUNTIFS($E$2:$E$326,"&gt;=50",$D$2:$D$326,"&gt;=55")/100*#REF!,0),"",E389),"")</f>
        <v>#REF!</v>
      </c>
      <c r="K389" s="9" t="e">
        <f>IF(J389&lt;&gt;"",IF(_xlfn.RANK.EQ(J389,$J$2:$J$326,0)&lt;=ROUND(COUNTIFS($E$2:$E$326,"&gt;=50",$D$2:$D$326,"&gt;=55")/100*#REF!,0),"",E389),"")</f>
        <v>#REF!</v>
      </c>
      <c r="L389" s="9" t="e">
        <f>IF(K389&lt;&gt;"",IF(_xlfn.RANK.EQ(K389,$K$2:$K$326,0)&lt;=ROUND(COUNTIFS($E$2:$E$326,"&gt;=50",$D$2:$D$326,"&gt;=55")/100*#REF!,0),"",E389),"")</f>
        <v>#REF!</v>
      </c>
      <c r="M389" s="9" t="e">
        <f>IF(L389&lt;&gt;"",IF(_xlfn.RANK.EQ(L389,$L$2:$L$326,0)&lt;=ROUND(COUNTIFS($E$2:$E$326,"&gt;=50",$D$2:$D$326,"&gt;=55")/100*#REF!,0),"",E389),"")</f>
        <v>#REF!</v>
      </c>
      <c r="N389" s="9" t="e">
        <f>IF(M389&lt;&gt;"",IF(_xlfn.RANK.EQ(M389,$M$2:$M$326,0)&lt;=ROUND(COUNTIFS($E$2:$E$326,"&gt;=50",$D$2:$D$326,"&gt;=55")/100*#REF!,0),"",E389),"")</f>
        <v>#REF!</v>
      </c>
      <c r="O389" s="9" t="e">
        <f>IF(N389&lt;&gt;"",IF(_xlfn.RANK.EQ(N389,$N$2:$N$326,0)&lt;=ROUND(COUNTIFS($E$2:$E$326,"&gt;=50",$D$2:$D$326,"&gt;=55")/100*#REF!,0),"",E389),"")</f>
        <v>#REF!</v>
      </c>
      <c r="P389" s="9" t="str" cm="1">
        <f t="array" ref="P389">IF(A349&lt;&gt;"",IF(_xlfn.BITOR(B349&lt;&gt;"GR",B349&lt;&gt;""),IF(AND(H389&gt;=50,B349&gt;=55),_xlfn.RANK.EQ(H389,$H$2:$H$1000,0),_xlfn.IFS(#REF!="FD",999,#REF!="FF",1000)),IF(AND(H389&gt;=50,D389&gt;=55),_xlfn.RANK.EQ(H389,$H$2:$H$326,0),_xlfn.IFS(#REF!="FD",999,#REF!="FF",1000))),"")</f>
        <v/>
      </c>
    </row>
    <row r="390" spans="1:16" x14ac:dyDescent="0.35">
      <c r="A390" s="3"/>
      <c r="B390" s="3"/>
      <c r="C390" s="16" t="e">
        <f>IF(_xlfn.BITOR(#REF!="GR",#REF!=""),0,#REF!)</f>
        <v>#REF!</v>
      </c>
      <c r="D390" s="16" t="e">
        <f>IF(_xlfn.BITOR(#REF!="",#REF!="GR"),0,#REF!)</f>
        <v>#REF!</v>
      </c>
      <c r="E390" s="9" t="e">
        <f t="shared" si="26"/>
        <v>#REF!</v>
      </c>
      <c r="F390" s="9" t="e">
        <f>IF(AND(B350&lt;&gt;"",B350&lt;&gt;"GR"),(C390*0.4)+(B350*0.6),E390)</f>
        <v>#REF!</v>
      </c>
      <c r="G390" s="9" t="e">
        <f t="shared" si="24"/>
        <v>#REF!</v>
      </c>
      <c r="H390" s="9" t="e">
        <f t="shared" si="25"/>
        <v>#REF!</v>
      </c>
      <c r="I390" s="9" t="e">
        <f t="shared" si="27"/>
        <v>#REF!</v>
      </c>
      <c r="J390" s="9" t="e">
        <f>IF(I390&lt;&gt;"",IF(_xlfn.RANK.EQ(I390,$I$2:$I$326,0)&lt;=ROUND(COUNTIFS($E$2:$E$326,"&gt;=50",$D$2:$D$326,"&gt;=55")/100*#REF!,0),"",E390),"")</f>
        <v>#REF!</v>
      </c>
      <c r="K390" s="9" t="e">
        <f>IF(J390&lt;&gt;"",IF(_xlfn.RANK.EQ(J390,$J$2:$J$326,0)&lt;=ROUND(COUNTIFS($E$2:$E$326,"&gt;=50",$D$2:$D$326,"&gt;=55")/100*#REF!,0),"",E390),"")</f>
        <v>#REF!</v>
      </c>
      <c r="L390" s="9" t="e">
        <f>IF(K390&lt;&gt;"",IF(_xlfn.RANK.EQ(K390,$K$2:$K$326,0)&lt;=ROUND(COUNTIFS($E$2:$E$326,"&gt;=50",$D$2:$D$326,"&gt;=55")/100*#REF!,0),"",E390),"")</f>
        <v>#REF!</v>
      </c>
      <c r="M390" s="9" t="e">
        <f>IF(L390&lt;&gt;"",IF(_xlfn.RANK.EQ(L390,$L$2:$L$326,0)&lt;=ROUND(COUNTIFS($E$2:$E$326,"&gt;=50",$D$2:$D$326,"&gt;=55")/100*#REF!,0),"",E390),"")</f>
        <v>#REF!</v>
      </c>
      <c r="N390" s="9" t="e">
        <f>IF(M390&lt;&gt;"",IF(_xlfn.RANK.EQ(M390,$M$2:$M$326,0)&lt;=ROUND(COUNTIFS($E$2:$E$326,"&gt;=50",$D$2:$D$326,"&gt;=55")/100*#REF!,0),"",E390),"")</f>
        <v>#REF!</v>
      </c>
      <c r="O390" s="9" t="e">
        <f>IF(N390&lt;&gt;"",IF(_xlfn.RANK.EQ(N390,$N$2:$N$326,0)&lt;=ROUND(COUNTIFS($E$2:$E$326,"&gt;=50",$D$2:$D$326,"&gt;=55")/100*#REF!,0),"",E390),"")</f>
        <v>#REF!</v>
      </c>
      <c r="P390" s="9" t="str" cm="1">
        <f t="array" ref="P390">IF(A350&lt;&gt;"",IF(_xlfn.BITOR(B350&lt;&gt;"GR",B350&lt;&gt;""),IF(AND(H390&gt;=50,B350&gt;=55),_xlfn.RANK.EQ(H390,$H$2:$H$1000,0),_xlfn.IFS(#REF!="FD",999,#REF!="FF",1000)),IF(AND(H390&gt;=50,D390&gt;=55),_xlfn.RANK.EQ(H390,$H$2:$H$326,0),_xlfn.IFS(#REF!="FD",999,#REF!="FF",1000))),"")</f>
        <v/>
      </c>
    </row>
    <row r="391" spans="1:16" x14ac:dyDescent="0.35">
      <c r="A391" s="3"/>
      <c r="B391" s="3"/>
      <c r="C391" s="16" t="e">
        <f>IF(_xlfn.BITOR(#REF!="GR",#REF!=""),0,#REF!)</f>
        <v>#REF!</v>
      </c>
      <c r="D391" s="16" t="e">
        <f>IF(_xlfn.BITOR(#REF!="",#REF!="GR"),0,#REF!)</f>
        <v>#REF!</v>
      </c>
      <c r="E391" s="9" t="e">
        <f t="shared" si="26"/>
        <v>#REF!</v>
      </c>
      <c r="F391" s="9" t="e">
        <f>IF(AND(B351&lt;&gt;"",B351&lt;&gt;"GR"),(C391*0.4)+(B351*0.6),E391)</f>
        <v>#REF!</v>
      </c>
      <c r="G391" s="9" t="e">
        <f t="shared" ref="G391:G454" si="28">ROUND(E391,0)</f>
        <v>#REF!</v>
      </c>
      <c r="H391" s="9" t="e">
        <f t="shared" ref="H391:H454" si="29">ROUND(F391,0)</f>
        <v>#REF!</v>
      </c>
      <c r="I391" s="9" t="e">
        <f t="shared" si="27"/>
        <v>#REF!</v>
      </c>
      <c r="J391" s="9" t="e">
        <f>IF(I391&lt;&gt;"",IF(_xlfn.RANK.EQ(I391,$I$2:$I$326,0)&lt;=ROUND(COUNTIFS($E$2:$E$326,"&gt;=50",$D$2:$D$326,"&gt;=55")/100*#REF!,0),"",E391),"")</f>
        <v>#REF!</v>
      </c>
      <c r="K391" s="9" t="e">
        <f>IF(J391&lt;&gt;"",IF(_xlfn.RANK.EQ(J391,$J$2:$J$326,0)&lt;=ROUND(COUNTIFS($E$2:$E$326,"&gt;=50",$D$2:$D$326,"&gt;=55")/100*#REF!,0),"",E391),"")</f>
        <v>#REF!</v>
      </c>
      <c r="L391" s="9" t="e">
        <f>IF(K391&lt;&gt;"",IF(_xlfn.RANK.EQ(K391,$K$2:$K$326,0)&lt;=ROUND(COUNTIFS($E$2:$E$326,"&gt;=50",$D$2:$D$326,"&gt;=55")/100*#REF!,0),"",E391),"")</f>
        <v>#REF!</v>
      </c>
      <c r="M391" s="9" t="e">
        <f>IF(L391&lt;&gt;"",IF(_xlfn.RANK.EQ(L391,$L$2:$L$326,0)&lt;=ROUND(COUNTIFS($E$2:$E$326,"&gt;=50",$D$2:$D$326,"&gt;=55")/100*#REF!,0),"",E391),"")</f>
        <v>#REF!</v>
      </c>
      <c r="N391" s="9" t="e">
        <f>IF(M391&lt;&gt;"",IF(_xlfn.RANK.EQ(M391,$M$2:$M$326,0)&lt;=ROUND(COUNTIFS($E$2:$E$326,"&gt;=50",$D$2:$D$326,"&gt;=55")/100*#REF!,0),"",E391),"")</f>
        <v>#REF!</v>
      </c>
      <c r="O391" s="9" t="e">
        <f>IF(N391&lt;&gt;"",IF(_xlfn.RANK.EQ(N391,$N$2:$N$326,0)&lt;=ROUND(COUNTIFS($E$2:$E$326,"&gt;=50",$D$2:$D$326,"&gt;=55")/100*#REF!,0),"",E391),"")</f>
        <v>#REF!</v>
      </c>
      <c r="P391" s="9" t="str" cm="1">
        <f t="array" ref="P391">IF(A351&lt;&gt;"",IF(_xlfn.BITOR(B351&lt;&gt;"GR",B351&lt;&gt;""),IF(AND(H391&gt;=50,B351&gt;=55),_xlfn.RANK.EQ(H391,$H$2:$H$1000,0),_xlfn.IFS(#REF!="FD",999,#REF!="FF",1000)),IF(AND(H391&gt;=50,D391&gt;=55),_xlfn.RANK.EQ(H391,$H$2:$H$326,0),_xlfn.IFS(#REF!="FD",999,#REF!="FF",1000))),"")</f>
        <v/>
      </c>
    </row>
    <row r="392" spans="1:16" x14ac:dyDescent="0.35">
      <c r="A392" s="3"/>
      <c r="B392" s="3"/>
      <c r="C392" s="16" t="e">
        <f>IF(_xlfn.BITOR(#REF!="GR",#REF!=""),0,#REF!)</f>
        <v>#REF!</v>
      </c>
      <c r="D392" s="16" t="e">
        <f>IF(_xlfn.BITOR(#REF!="",#REF!="GR"),0,#REF!)</f>
        <v>#REF!</v>
      </c>
      <c r="E392" s="9" t="e">
        <f t="shared" si="26"/>
        <v>#REF!</v>
      </c>
      <c r="F392" s="9" t="e">
        <f>IF(AND(B352&lt;&gt;"",B352&lt;&gt;"GR"),(C392*0.4)+(B352*0.6),E392)</f>
        <v>#REF!</v>
      </c>
      <c r="G392" s="9" t="e">
        <f t="shared" si="28"/>
        <v>#REF!</v>
      </c>
      <c r="H392" s="9" t="e">
        <f t="shared" si="29"/>
        <v>#REF!</v>
      </c>
      <c r="I392" s="9" t="e">
        <f t="shared" si="27"/>
        <v>#REF!</v>
      </c>
      <c r="J392" s="9" t="e">
        <f>IF(I392&lt;&gt;"",IF(_xlfn.RANK.EQ(I392,$I$2:$I$326,0)&lt;=ROUND(COUNTIFS($E$2:$E$326,"&gt;=50",$D$2:$D$326,"&gt;=55")/100*#REF!,0),"",E392),"")</f>
        <v>#REF!</v>
      </c>
      <c r="K392" s="9" t="e">
        <f>IF(J392&lt;&gt;"",IF(_xlfn.RANK.EQ(J392,$J$2:$J$326,0)&lt;=ROUND(COUNTIFS($E$2:$E$326,"&gt;=50",$D$2:$D$326,"&gt;=55")/100*#REF!,0),"",E392),"")</f>
        <v>#REF!</v>
      </c>
      <c r="L392" s="9" t="e">
        <f>IF(K392&lt;&gt;"",IF(_xlfn.RANK.EQ(K392,$K$2:$K$326,0)&lt;=ROUND(COUNTIFS($E$2:$E$326,"&gt;=50",$D$2:$D$326,"&gt;=55")/100*#REF!,0),"",E392),"")</f>
        <v>#REF!</v>
      </c>
      <c r="M392" s="9" t="e">
        <f>IF(L392&lt;&gt;"",IF(_xlfn.RANK.EQ(L392,$L$2:$L$326,0)&lt;=ROUND(COUNTIFS($E$2:$E$326,"&gt;=50",$D$2:$D$326,"&gt;=55")/100*#REF!,0),"",E392),"")</f>
        <v>#REF!</v>
      </c>
      <c r="N392" s="9" t="e">
        <f>IF(M392&lt;&gt;"",IF(_xlfn.RANK.EQ(M392,$M$2:$M$326,0)&lt;=ROUND(COUNTIFS($E$2:$E$326,"&gt;=50",$D$2:$D$326,"&gt;=55")/100*#REF!,0),"",E392),"")</f>
        <v>#REF!</v>
      </c>
      <c r="O392" s="9" t="e">
        <f>IF(N392&lt;&gt;"",IF(_xlfn.RANK.EQ(N392,$N$2:$N$326,0)&lt;=ROUND(COUNTIFS($E$2:$E$326,"&gt;=50",$D$2:$D$326,"&gt;=55")/100*#REF!,0),"",E392),"")</f>
        <v>#REF!</v>
      </c>
      <c r="P392" s="9" t="str" cm="1">
        <f t="array" ref="P392">IF(A352&lt;&gt;"",IF(_xlfn.BITOR(B352&lt;&gt;"GR",B352&lt;&gt;""),IF(AND(H392&gt;=50,B352&gt;=55),_xlfn.RANK.EQ(H392,$H$2:$H$1000,0),_xlfn.IFS(#REF!="FD",999,#REF!="FF",1000)),IF(AND(H392&gt;=50,D392&gt;=55),_xlfn.RANK.EQ(H392,$H$2:$H$326,0),_xlfn.IFS(#REF!="FD",999,#REF!="FF",1000))),"")</f>
        <v/>
      </c>
    </row>
    <row r="393" spans="1:16" x14ac:dyDescent="0.35">
      <c r="A393" s="3"/>
      <c r="B393" s="3"/>
      <c r="C393" s="16" t="e">
        <f>IF(_xlfn.BITOR(#REF!="GR",#REF!=""),0,#REF!)</f>
        <v>#REF!</v>
      </c>
      <c r="D393" s="16" t="e">
        <f>IF(_xlfn.BITOR(#REF!="",#REF!="GR"),0,#REF!)</f>
        <v>#REF!</v>
      </c>
      <c r="E393" s="9" t="e">
        <f t="shared" si="26"/>
        <v>#REF!</v>
      </c>
      <c r="F393" s="9" t="e">
        <f>IF(AND(B353&lt;&gt;"",B353&lt;&gt;"GR"),(C393*0.4)+(B353*0.6),E393)</f>
        <v>#REF!</v>
      </c>
      <c r="G393" s="9" t="e">
        <f t="shared" si="28"/>
        <v>#REF!</v>
      </c>
      <c r="H393" s="9" t="e">
        <f t="shared" si="29"/>
        <v>#REF!</v>
      </c>
      <c r="I393" s="9" t="e">
        <f t="shared" si="27"/>
        <v>#REF!</v>
      </c>
      <c r="J393" s="9" t="e">
        <f>IF(I393&lt;&gt;"",IF(_xlfn.RANK.EQ(I393,$I$2:$I$326,0)&lt;=ROUND(COUNTIFS($E$2:$E$326,"&gt;=50",$D$2:$D$326,"&gt;=55")/100*#REF!,0),"",E393),"")</f>
        <v>#REF!</v>
      </c>
      <c r="K393" s="9" t="e">
        <f>IF(J393&lt;&gt;"",IF(_xlfn.RANK.EQ(J393,$J$2:$J$326,0)&lt;=ROUND(COUNTIFS($E$2:$E$326,"&gt;=50",$D$2:$D$326,"&gt;=55")/100*#REF!,0),"",E393),"")</f>
        <v>#REF!</v>
      </c>
      <c r="L393" s="9" t="e">
        <f>IF(K393&lt;&gt;"",IF(_xlfn.RANK.EQ(K393,$K$2:$K$326,0)&lt;=ROUND(COUNTIFS($E$2:$E$326,"&gt;=50",$D$2:$D$326,"&gt;=55")/100*#REF!,0),"",E393),"")</f>
        <v>#REF!</v>
      </c>
      <c r="M393" s="9" t="e">
        <f>IF(L393&lt;&gt;"",IF(_xlfn.RANK.EQ(L393,$L$2:$L$326,0)&lt;=ROUND(COUNTIFS($E$2:$E$326,"&gt;=50",$D$2:$D$326,"&gt;=55")/100*#REF!,0),"",E393),"")</f>
        <v>#REF!</v>
      </c>
      <c r="N393" s="9" t="e">
        <f>IF(M393&lt;&gt;"",IF(_xlfn.RANK.EQ(M393,$M$2:$M$326,0)&lt;=ROUND(COUNTIFS($E$2:$E$326,"&gt;=50",$D$2:$D$326,"&gt;=55")/100*#REF!,0),"",E393),"")</f>
        <v>#REF!</v>
      </c>
      <c r="O393" s="9" t="e">
        <f>IF(N393&lt;&gt;"",IF(_xlfn.RANK.EQ(N393,$N$2:$N$326,0)&lt;=ROUND(COUNTIFS($E$2:$E$326,"&gt;=50",$D$2:$D$326,"&gt;=55")/100*#REF!,0),"",E393),"")</f>
        <v>#REF!</v>
      </c>
      <c r="P393" s="9" t="str" cm="1">
        <f t="array" ref="P393">IF(A353&lt;&gt;"",IF(_xlfn.BITOR(B353&lt;&gt;"GR",B353&lt;&gt;""),IF(AND(H393&gt;=50,B353&gt;=55),_xlfn.RANK.EQ(H393,$H$2:$H$1000,0),_xlfn.IFS(#REF!="FD",999,#REF!="FF",1000)),IF(AND(H393&gt;=50,D393&gt;=55),_xlfn.RANK.EQ(H393,$H$2:$H$326,0),_xlfn.IFS(#REF!="FD",999,#REF!="FF",1000))),"")</f>
        <v/>
      </c>
    </row>
    <row r="394" spans="1:16" x14ac:dyDescent="0.35">
      <c r="A394" s="3"/>
      <c r="B394" s="3"/>
      <c r="C394" s="16" t="e">
        <f>IF(_xlfn.BITOR(#REF!="GR",#REF!=""),0,#REF!)</f>
        <v>#REF!</v>
      </c>
      <c r="D394" s="16" t="e">
        <f>IF(_xlfn.BITOR(#REF!="",#REF!="GR"),0,#REF!)</f>
        <v>#REF!</v>
      </c>
      <c r="E394" s="9" t="e">
        <f t="shared" si="26"/>
        <v>#REF!</v>
      </c>
      <c r="F394" s="9" t="e">
        <f>IF(AND(B354&lt;&gt;"",B354&lt;&gt;"GR"),(C394*0.4)+(B354*0.6),E394)</f>
        <v>#REF!</v>
      </c>
      <c r="G394" s="9" t="e">
        <f t="shared" si="28"/>
        <v>#REF!</v>
      </c>
      <c r="H394" s="9" t="e">
        <f t="shared" si="29"/>
        <v>#REF!</v>
      </c>
      <c r="I394" s="9" t="e">
        <f t="shared" si="27"/>
        <v>#REF!</v>
      </c>
      <c r="J394" s="9" t="e">
        <f>IF(I394&lt;&gt;"",IF(_xlfn.RANK.EQ(I394,$I$2:$I$326,0)&lt;=ROUND(COUNTIFS($E$2:$E$326,"&gt;=50",$D$2:$D$326,"&gt;=55")/100*#REF!,0),"",E394),"")</f>
        <v>#REF!</v>
      </c>
      <c r="K394" s="9" t="e">
        <f>IF(J394&lt;&gt;"",IF(_xlfn.RANK.EQ(J394,$J$2:$J$326,0)&lt;=ROUND(COUNTIFS($E$2:$E$326,"&gt;=50",$D$2:$D$326,"&gt;=55")/100*#REF!,0),"",E394),"")</f>
        <v>#REF!</v>
      </c>
      <c r="L394" s="9" t="e">
        <f>IF(K394&lt;&gt;"",IF(_xlfn.RANK.EQ(K394,$K$2:$K$326,0)&lt;=ROUND(COUNTIFS($E$2:$E$326,"&gt;=50",$D$2:$D$326,"&gt;=55")/100*#REF!,0),"",E394),"")</f>
        <v>#REF!</v>
      </c>
      <c r="M394" s="9" t="e">
        <f>IF(L394&lt;&gt;"",IF(_xlfn.RANK.EQ(L394,$L$2:$L$326,0)&lt;=ROUND(COUNTIFS($E$2:$E$326,"&gt;=50",$D$2:$D$326,"&gt;=55")/100*#REF!,0),"",E394),"")</f>
        <v>#REF!</v>
      </c>
      <c r="N394" s="9" t="e">
        <f>IF(M394&lt;&gt;"",IF(_xlfn.RANK.EQ(M394,$M$2:$M$326,0)&lt;=ROUND(COUNTIFS($E$2:$E$326,"&gt;=50",$D$2:$D$326,"&gt;=55")/100*#REF!,0),"",E394),"")</f>
        <v>#REF!</v>
      </c>
      <c r="O394" s="9" t="e">
        <f>IF(N394&lt;&gt;"",IF(_xlfn.RANK.EQ(N394,$N$2:$N$326,0)&lt;=ROUND(COUNTIFS($E$2:$E$326,"&gt;=50",$D$2:$D$326,"&gt;=55")/100*#REF!,0),"",E394),"")</f>
        <v>#REF!</v>
      </c>
      <c r="P394" s="9" t="str" cm="1">
        <f t="array" ref="P394">IF(A354&lt;&gt;"",IF(_xlfn.BITOR(B354&lt;&gt;"GR",B354&lt;&gt;""),IF(AND(H394&gt;=50,B354&gt;=55),_xlfn.RANK.EQ(H394,$H$2:$H$1000,0),_xlfn.IFS(#REF!="FD",999,#REF!="FF",1000)),IF(AND(H394&gt;=50,D394&gt;=55),_xlfn.RANK.EQ(H394,$H$2:$H$326,0),_xlfn.IFS(#REF!="FD",999,#REF!="FF",1000))),"")</f>
        <v/>
      </c>
    </row>
    <row r="395" spans="1:16" x14ac:dyDescent="0.35">
      <c r="A395" s="3"/>
      <c r="B395" s="3"/>
      <c r="C395" s="16" t="e">
        <f>IF(_xlfn.BITOR(#REF!="GR",#REF!=""),0,#REF!)</f>
        <v>#REF!</v>
      </c>
      <c r="D395" s="16" t="e">
        <f>IF(_xlfn.BITOR(#REF!="",#REF!="GR"),0,#REF!)</f>
        <v>#REF!</v>
      </c>
      <c r="E395" s="9" t="e">
        <f t="shared" si="26"/>
        <v>#REF!</v>
      </c>
      <c r="F395" s="9" t="e">
        <f>IF(AND(B355&lt;&gt;"",B355&lt;&gt;"GR"),(C395*0.4)+(B355*0.6),E395)</f>
        <v>#REF!</v>
      </c>
      <c r="G395" s="9" t="e">
        <f t="shared" si="28"/>
        <v>#REF!</v>
      </c>
      <c r="H395" s="9" t="e">
        <f t="shared" si="29"/>
        <v>#REF!</v>
      </c>
      <c r="I395" s="9" t="e">
        <f t="shared" si="27"/>
        <v>#REF!</v>
      </c>
      <c r="J395" s="9" t="e">
        <f>IF(I395&lt;&gt;"",IF(_xlfn.RANK.EQ(I395,$I$2:$I$326,0)&lt;=ROUND(COUNTIFS($E$2:$E$326,"&gt;=50",$D$2:$D$326,"&gt;=55")/100*#REF!,0),"",E395),"")</f>
        <v>#REF!</v>
      </c>
      <c r="K395" s="9" t="e">
        <f>IF(J395&lt;&gt;"",IF(_xlfn.RANK.EQ(J395,$J$2:$J$326,0)&lt;=ROUND(COUNTIFS($E$2:$E$326,"&gt;=50",$D$2:$D$326,"&gt;=55")/100*#REF!,0),"",E395),"")</f>
        <v>#REF!</v>
      </c>
      <c r="L395" s="9" t="e">
        <f>IF(K395&lt;&gt;"",IF(_xlfn.RANK.EQ(K395,$K$2:$K$326,0)&lt;=ROUND(COUNTIFS($E$2:$E$326,"&gt;=50",$D$2:$D$326,"&gt;=55")/100*#REF!,0),"",E395),"")</f>
        <v>#REF!</v>
      </c>
      <c r="M395" s="9" t="e">
        <f>IF(L395&lt;&gt;"",IF(_xlfn.RANK.EQ(L395,$L$2:$L$326,0)&lt;=ROUND(COUNTIFS($E$2:$E$326,"&gt;=50",$D$2:$D$326,"&gt;=55")/100*#REF!,0),"",E395),"")</f>
        <v>#REF!</v>
      </c>
      <c r="N395" s="9" t="e">
        <f>IF(M395&lt;&gt;"",IF(_xlfn.RANK.EQ(M395,$M$2:$M$326,0)&lt;=ROUND(COUNTIFS($E$2:$E$326,"&gt;=50",$D$2:$D$326,"&gt;=55")/100*#REF!,0),"",E395),"")</f>
        <v>#REF!</v>
      </c>
      <c r="O395" s="9" t="e">
        <f>IF(N395&lt;&gt;"",IF(_xlfn.RANK.EQ(N395,$N$2:$N$326,0)&lt;=ROUND(COUNTIFS($E$2:$E$326,"&gt;=50",$D$2:$D$326,"&gt;=55")/100*#REF!,0),"",E395),"")</f>
        <v>#REF!</v>
      </c>
      <c r="P395" s="9" t="str" cm="1">
        <f t="array" ref="P395">IF(A355&lt;&gt;"",IF(_xlfn.BITOR(B355&lt;&gt;"GR",B355&lt;&gt;""),IF(AND(H395&gt;=50,B355&gt;=55),_xlfn.RANK.EQ(H395,$H$2:$H$1000,0),_xlfn.IFS(#REF!="FD",999,#REF!="FF",1000)),IF(AND(H395&gt;=50,D395&gt;=55),_xlfn.RANK.EQ(H395,$H$2:$H$326,0),_xlfn.IFS(#REF!="FD",999,#REF!="FF",1000))),"")</f>
        <v/>
      </c>
    </row>
    <row r="396" spans="1:16" x14ac:dyDescent="0.35">
      <c r="A396" s="3"/>
      <c r="B396" s="3"/>
      <c r="C396" s="16" t="e">
        <f>IF(_xlfn.BITOR(#REF!="GR",#REF!=""),0,#REF!)</f>
        <v>#REF!</v>
      </c>
      <c r="D396" s="16" t="e">
        <f>IF(_xlfn.BITOR(#REF!="",#REF!="GR"),0,#REF!)</f>
        <v>#REF!</v>
      </c>
      <c r="E396" s="9" t="e">
        <f t="shared" si="26"/>
        <v>#REF!</v>
      </c>
      <c r="F396" s="9" t="e">
        <f>IF(AND(B356&lt;&gt;"",B356&lt;&gt;"GR"),(C396*0.4)+(B356*0.6),E396)</f>
        <v>#REF!</v>
      </c>
      <c r="G396" s="9" t="e">
        <f t="shared" si="28"/>
        <v>#REF!</v>
      </c>
      <c r="H396" s="9" t="e">
        <f t="shared" si="29"/>
        <v>#REF!</v>
      </c>
      <c r="I396" s="9" t="e">
        <f t="shared" si="27"/>
        <v>#REF!</v>
      </c>
      <c r="J396" s="9" t="e">
        <f>IF(I396&lt;&gt;"",IF(_xlfn.RANK.EQ(I396,$I$2:$I$326,0)&lt;=ROUND(COUNTIFS($E$2:$E$326,"&gt;=50",$D$2:$D$326,"&gt;=55")/100*#REF!,0),"",E396),"")</f>
        <v>#REF!</v>
      </c>
      <c r="K396" s="9" t="e">
        <f>IF(J396&lt;&gt;"",IF(_xlfn.RANK.EQ(J396,$J$2:$J$326,0)&lt;=ROUND(COUNTIFS($E$2:$E$326,"&gt;=50",$D$2:$D$326,"&gt;=55")/100*#REF!,0),"",E396),"")</f>
        <v>#REF!</v>
      </c>
      <c r="L396" s="9" t="e">
        <f>IF(K396&lt;&gt;"",IF(_xlfn.RANK.EQ(K396,$K$2:$K$326,0)&lt;=ROUND(COUNTIFS($E$2:$E$326,"&gt;=50",$D$2:$D$326,"&gt;=55")/100*#REF!,0),"",E396),"")</f>
        <v>#REF!</v>
      </c>
      <c r="M396" s="9" t="e">
        <f>IF(L396&lt;&gt;"",IF(_xlfn.RANK.EQ(L396,$L$2:$L$326,0)&lt;=ROUND(COUNTIFS($E$2:$E$326,"&gt;=50",$D$2:$D$326,"&gt;=55")/100*#REF!,0),"",E396),"")</f>
        <v>#REF!</v>
      </c>
      <c r="N396" s="9" t="e">
        <f>IF(M396&lt;&gt;"",IF(_xlfn.RANK.EQ(M396,$M$2:$M$326,0)&lt;=ROUND(COUNTIFS($E$2:$E$326,"&gt;=50",$D$2:$D$326,"&gt;=55")/100*#REF!,0),"",E396),"")</f>
        <v>#REF!</v>
      </c>
      <c r="O396" s="9" t="e">
        <f>IF(N396&lt;&gt;"",IF(_xlfn.RANK.EQ(N396,$N$2:$N$326,0)&lt;=ROUND(COUNTIFS($E$2:$E$326,"&gt;=50",$D$2:$D$326,"&gt;=55")/100*#REF!,0),"",E396),"")</f>
        <v>#REF!</v>
      </c>
      <c r="P396" s="9" t="str" cm="1">
        <f t="array" ref="P396">IF(A356&lt;&gt;"",IF(_xlfn.BITOR(B356&lt;&gt;"GR",B356&lt;&gt;""),IF(AND(H396&gt;=50,B356&gt;=55),_xlfn.RANK.EQ(H396,$H$2:$H$1000,0),_xlfn.IFS(#REF!="FD",999,#REF!="FF",1000)),IF(AND(H396&gt;=50,D396&gt;=55),_xlfn.RANK.EQ(H396,$H$2:$H$326,0),_xlfn.IFS(#REF!="FD",999,#REF!="FF",1000))),"")</f>
        <v/>
      </c>
    </row>
    <row r="397" spans="1:16" x14ac:dyDescent="0.35">
      <c r="A397" s="3"/>
      <c r="B397" s="3"/>
      <c r="C397" s="16" t="e">
        <f>IF(_xlfn.BITOR(#REF!="GR",#REF!=""),0,#REF!)</f>
        <v>#REF!</v>
      </c>
      <c r="D397" s="16" t="e">
        <f>IF(_xlfn.BITOR(#REF!="",#REF!="GR"),0,#REF!)</f>
        <v>#REF!</v>
      </c>
      <c r="E397" s="9" t="e">
        <f t="shared" si="26"/>
        <v>#REF!</v>
      </c>
      <c r="F397" s="9" t="e">
        <f>IF(AND(B357&lt;&gt;"",B357&lt;&gt;"GR"),(C397*0.4)+(B357*0.6),E397)</f>
        <v>#REF!</v>
      </c>
      <c r="G397" s="9" t="e">
        <f t="shared" si="28"/>
        <v>#REF!</v>
      </c>
      <c r="H397" s="9" t="e">
        <f t="shared" si="29"/>
        <v>#REF!</v>
      </c>
      <c r="I397" s="9" t="e">
        <f t="shared" si="27"/>
        <v>#REF!</v>
      </c>
      <c r="J397" s="9" t="e">
        <f>IF(I397&lt;&gt;"",IF(_xlfn.RANK.EQ(I397,$I$2:$I$326,0)&lt;=ROUND(COUNTIFS($E$2:$E$326,"&gt;=50",$D$2:$D$326,"&gt;=55")/100*#REF!,0),"",E397),"")</f>
        <v>#REF!</v>
      </c>
      <c r="K397" s="9" t="e">
        <f>IF(J397&lt;&gt;"",IF(_xlfn.RANK.EQ(J397,$J$2:$J$326,0)&lt;=ROUND(COUNTIFS($E$2:$E$326,"&gt;=50",$D$2:$D$326,"&gt;=55")/100*#REF!,0),"",E397),"")</f>
        <v>#REF!</v>
      </c>
      <c r="L397" s="9" t="e">
        <f>IF(K397&lt;&gt;"",IF(_xlfn.RANK.EQ(K397,$K$2:$K$326,0)&lt;=ROUND(COUNTIFS($E$2:$E$326,"&gt;=50",$D$2:$D$326,"&gt;=55")/100*#REF!,0),"",E397),"")</f>
        <v>#REF!</v>
      </c>
      <c r="M397" s="9" t="e">
        <f>IF(L397&lt;&gt;"",IF(_xlfn.RANK.EQ(L397,$L$2:$L$326,0)&lt;=ROUND(COUNTIFS($E$2:$E$326,"&gt;=50",$D$2:$D$326,"&gt;=55")/100*#REF!,0),"",E397),"")</f>
        <v>#REF!</v>
      </c>
      <c r="N397" s="9" t="e">
        <f>IF(M397&lt;&gt;"",IF(_xlfn.RANK.EQ(M397,$M$2:$M$326,0)&lt;=ROUND(COUNTIFS($E$2:$E$326,"&gt;=50",$D$2:$D$326,"&gt;=55")/100*#REF!,0),"",E397),"")</f>
        <v>#REF!</v>
      </c>
      <c r="O397" s="9" t="e">
        <f>IF(N397&lt;&gt;"",IF(_xlfn.RANK.EQ(N397,$N$2:$N$326,0)&lt;=ROUND(COUNTIFS($E$2:$E$326,"&gt;=50",$D$2:$D$326,"&gt;=55")/100*#REF!,0),"",E397),"")</f>
        <v>#REF!</v>
      </c>
      <c r="P397" s="9" t="str" cm="1">
        <f t="array" ref="P397">IF(A357&lt;&gt;"",IF(_xlfn.BITOR(B357&lt;&gt;"GR",B357&lt;&gt;""),IF(AND(H397&gt;=50,B357&gt;=55),_xlfn.RANK.EQ(H397,$H$2:$H$1000,0),_xlfn.IFS(#REF!="FD",999,#REF!="FF",1000)),IF(AND(H397&gt;=50,D397&gt;=55),_xlfn.RANK.EQ(H397,$H$2:$H$326,0),_xlfn.IFS(#REF!="FD",999,#REF!="FF",1000))),"")</f>
        <v/>
      </c>
    </row>
    <row r="398" spans="1:16" x14ac:dyDescent="0.35">
      <c r="A398" s="3"/>
      <c r="B398" s="3"/>
      <c r="C398" s="16" t="e">
        <f>IF(_xlfn.BITOR(#REF!="GR",#REF!=""),0,#REF!)</f>
        <v>#REF!</v>
      </c>
      <c r="D398" s="16" t="e">
        <f>IF(_xlfn.BITOR(#REF!="",#REF!="GR"),0,#REF!)</f>
        <v>#REF!</v>
      </c>
      <c r="E398" s="9" t="e">
        <f t="shared" si="26"/>
        <v>#REF!</v>
      </c>
      <c r="F398" s="9" t="e">
        <f>IF(AND(B358&lt;&gt;"",B358&lt;&gt;"GR"),(C398*0.4)+(B358*0.6),E398)</f>
        <v>#REF!</v>
      </c>
      <c r="G398" s="9" t="e">
        <f t="shared" si="28"/>
        <v>#REF!</v>
      </c>
      <c r="H398" s="9" t="e">
        <f t="shared" si="29"/>
        <v>#REF!</v>
      </c>
      <c r="I398" s="9" t="e">
        <f t="shared" si="27"/>
        <v>#REF!</v>
      </c>
      <c r="J398" s="9" t="e">
        <f>IF(I398&lt;&gt;"",IF(_xlfn.RANK.EQ(I398,$I$2:$I$326,0)&lt;=ROUND(COUNTIFS($E$2:$E$326,"&gt;=50",$D$2:$D$326,"&gt;=55")/100*#REF!,0),"",E398),"")</f>
        <v>#REF!</v>
      </c>
      <c r="K398" s="9" t="e">
        <f>IF(J398&lt;&gt;"",IF(_xlfn.RANK.EQ(J398,$J$2:$J$326,0)&lt;=ROUND(COUNTIFS($E$2:$E$326,"&gt;=50",$D$2:$D$326,"&gt;=55")/100*#REF!,0),"",E398),"")</f>
        <v>#REF!</v>
      </c>
      <c r="L398" s="9" t="e">
        <f>IF(K398&lt;&gt;"",IF(_xlfn.RANK.EQ(K398,$K$2:$K$326,0)&lt;=ROUND(COUNTIFS($E$2:$E$326,"&gt;=50",$D$2:$D$326,"&gt;=55")/100*#REF!,0),"",E398),"")</f>
        <v>#REF!</v>
      </c>
      <c r="M398" s="9" t="e">
        <f>IF(L398&lt;&gt;"",IF(_xlfn.RANK.EQ(L398,$L$2:$L$326,0)&lt;=ROUND(COUNTIFS($E$2:$E$326,"&gt;=50",$D$2:$D$326,"&gt;=55")/100*#REF!,0),"",E398),"")</f>
        <v>#REF!</v>
      </c>
      <c r="N398" s="9" t="e">
        <f>IF(M398&lt;&gt;"",IF(_xlfn.RANK.EQ(M398,$M$2:$M$326,0)&lt;=ROUND(COUNTIFS($E$2:$E$326,"&gt;=50",$D$2:$D$326,"&gt;=55")/100*#REF!,0),"",E398),"")</f>
        <v>#REF!</v>
      </c>
      <c r="O398" s="9" t="e">
        <f>IF(N398&lt;&gt;"",IF(_xlfn.RANK.EQ(N398,$N$2:$N$326,0)&lt;=ROUND(COUNTIFS($E$2:$E$326,"&gt;=50",$D$2:$D$326,"&gt;=55")/100*#REF!,0),"",E398),"")</f>
        <v>#REF!</v>
      </c>
      <c r="P398" s="9" t="str" cm="1">
        <f t="array" ref="P398">IF(A358&lt;&gt;"",IF(_xlfn.BITOR(B358&lt;&gt;"GR",B358&lt;&gt;""),IF(AND(H398&gt;=50,B358&gt;=55),_xlfn.RANK.EQ(H398,$H$2:$H$1000,0),_xlfn.IFS(#REF!="FD",999,#REF!="FF",1000)),IF(AND(H398&gt;=50,D398&gt;=55),_xlfn.RANK.EQ(H398,$H$2:$H$326,0),_xlfn.IFS(#REF!="FD",999,#REF!="FF",1000))),"")</f>
        <v/>
      </c>
    </row>
    <row r="399" spans="1:16" x14ac:dyDescent="0.35">
      <c r="A399" s="3"/>
      <c r="B399" s="3"/>
      <c r="C399" s="16" t="e">
        <f>IF(_xlfn.BITOR(#REF!="GR",#REF!=""),0,#REF!)</f>
        <v>#REF!</v>
      </c>
      <c r="D399" s="16" t="e">
        <f>IF(_xlfn.BITOR(#REF!="",#REF!="GR"),0,#REF!)</f>
        <v>#REF!</v>
      </c>
      <c r="E399" s="9" t="e">
        <f t="shared" si="26"/>
        <v>#REF!</v>
      </c>
      <c r="F399" s="9" t="e">
        <f>IF(AND(B359&lt;&gt;"",B359&lt;&gt;"GR"),(C399*0.4)+(B359*0.6),E399)</f>
        <v>#REF!</v>
      </c>
      <c r="G399" s="9" t="e">
        <f t="shared" si="28"/>
        <v>#REF!</v>
      </c>
      <c r="H399" s="9" t="e">
        <f t="shared" si="29"/>
        <v>#REF!</v>
      </c>
      <c r="I399" s="9" t="e">
        <f t="shared" si="27"/>
        <v>#REF!</v>
      </c>
      <c r="J399" s="9" t="e">
        <f>IF(I399&lt;&gt;"",IF(_xlfn.RANK.EQ(I399,$I$2:$I$326,0)&lt;=ROUND(COUNTIFS($E$2:$E$326,"&gt;=50",$D$2:$D$326,"&gt;=55")/100*#REF!,0),"",E399),"")</f>
        <v>#REF!</v>
      </c>
      <c r="K399" s="9" t="e">
        <f>IF(J399&lt;&gt;"",IF(_xlfn.RANK.EQ(J399,$J$2:$J$326,0)&lt;=ROUND(COUNTIFS($E$2:$E$326,"&gt;=50",$D$2:$D$326,"&gt;=55")/100*#REF!,0),"",E399),"")</f>
        <v>#REF!</v>
      </c>
      <c r="L399" s="9" t="e">
        <f>IF(K399&lt;&gt;"",IF(_xlfn.RANK.EQ(K399,$K$2:$K$326,0)&lt;=ROUND(COUNTIFS($E$2:$E$326,"&gt;=50",$D$2:$D$326,"&gt;=55")/100*#REF!,0),"",E399),"")</f>
        <v>#REF!</v>
      </c>
      <c r="M399" s="9" t="e">
        <f>IF(L399&lt;&gt;"",IF(_xlfn.RANK.EQ(L399,$L$2:$L$326,0)&lt;=ROUND(COUNTIFS($E$2:$E$326,"&gt;=50",$D$2:$D$326,"&gt;=55")/100*#REF!,0),"",E399),"")</f>
        <v>#REF!</v>
      </c>
      <c r="N399" s="9" t="e">
        <f>IF(M399&lt;&gt;"",IF(_xlfn.RANK.EQ(M399,$M$2:$M$326,0)&lt;=ROUND(COUNTIFS($E$2:$E$326,"&gt;=50",$D$2:$D$326,"&gt;=55")/100*#REF!,0),"",E399),"")</f>
        <v>#REF!</v>
      </c>
      <c r="O399" s="9" t="e">
        <f>IF(N399&lt;&gt;"",IF(_xlfn.RANK.EQ(N399,$N$2:$N$326,0)&lt;=ROUND(COUNTIFS($E$2:$E$326,"&gt;=50",$D$2:$D$326,"&gt;=55")/100*#REF!,0),"",E399),"")</f>
        <v>#REF!</v>
      </c>
      <c r="P399" s="9" t="str" cm="1">
        <f t="array" ref="P399">IF(A359&lt;&gt;"",IF(_xlfn.BITOR(B359&lt;&gt;"GR",B359&lt;&gt;""),IF(AND(H399&gt;=50,B359&gt;=55),_xlfn.RANK.EQ(H399,$H$2:$H$1000,0),_xlfn.IFS(#REF!="FD",999,#REF!="FF",1000)),IF(AND(H399&gt;=50,D399&gt;=55),_xlfn.RANK.EQ(H399,$H$2:$H$326,0),_xlfn.IFS(#REF!="FD",999,#REF!="FF",1000))),"")</f>
        <v/>
      </c>
    </row>
    <row r="400" spans="1:16" x14ac:dyDescent="0.35">
      <c r="A400" s="3"/>
      <c r="B400" s="3"/>
      <c r="C400" s="16" t="e">
        <f>IF(_xlfn.BITOR(#REF!="GR",#REF!=""),0,#REF!)</f>
        <v>#REF!</v>
      </c>
      <c r="D400" s="16" t="e">
        <f>IF(_xlfn.BITOR(#REF!="",#REF!="GR"),0,#REF!)</f>
        <v>#REF!</v>
      </c>
      <c r="E400" s="9" t="e">
        <f t="shared" si="26"/>
        <v>#REF!</v>
      </c>
      <c r="F400" s="9" t="e">
        <f>IF(AND(B360&lt;&gt;"",B360&lt;&gt;"GR"),(C400*0.4)+(B360*0.6),E400)</f>
        <v>#REF!</v>
      </c>
      <c r="G400" s="9" t="e">
        <f t="shared" si="28"/>
        <v>#REF!</v>
      </c>
      <c r="H400" s="9" t="e">
        <f t="shared" si="29"/>
        <v>#REF!</v>
      </c>
      <c r="I400" s="9" t="e">
        <f t="shared" si="27"/>
        <v>#REF!</v>
      </c>
      <c r="J400" s="9" t="e">
        <f>IF(I400&lt;&gt;"",IF(_xlfn.RANK.EQ(I400,$I$2:$I$326,0)&lt;=ROUND(COUNTIFS($E$2:$E$326,"&gt;=50",$D$2:$D$326,"&gt;=55")/100*#REF!,0),"",E400),"")</f>
        <v>#REF!</v>
      </c>
      <c r="K400" s="9" t="e">
        <f>IF(J400&lt;&gt;"",IF(_xlfn.RANK.EQ(J400,$J$2:$J$326,0)&lt;=ROUND(COUNTIFS($E$2:$E$326,"&gt;=50",$D$2:$D$326,"&gt;=55")/100*#REF!,0),"",E400),"")</f>
        <v>#REF!</v>
      </c>
      <c r="L400" s="9" t="e">
        <f>IF(K400&lt;&gt;"",IF(_xlfn.RANK.EQ(K400,$K$2:$K$326,0)&lt;=ROUND(COUNTIFS($E$2:$E$326,"&gt;=50",$D$2:$D$326,"&gt;=55")/100*#REF!,0),"",E400),"")</f>
        <v>#REF!</v>
      </c>
      <c r="M400" s="9" t="e">
        <f>IF(L400&lt;&gt;"",IF(_xlfn.RANK.EQ(L400,$L$2:$L$326,0)&lt;=ROUND(COUNTIFS($E$2:$E$326,"&gt;=50",$D$2:$D$326,"&gt;=55")/100*#REF!,0),"",E400),"")</f>
        <v>#REF!</v>
      </c>
      <c r="N400" s="9" t="e">
        <f>IF(M400&lt;&gt;"",IF(_xlfn.RANK.EQ(M400,$M$2:$M$326,0)&lt;=ROUND(COUNTIFS($E$2:$E$326,"&gt;=50",$D$2:$D$326,"&gt;=55")/100*#REF!,0),"",E400),"")</f>
        <v>#REF!</v>
      </c>
      <c r="O400" s="9" t="e">
        <f>IF(N400&lt;&gt;"",IF(_xlfn.RANK.EQ(N400,$N$2:$N$326,0)&lt;=ROUND(COUNTIFS($E$2:$E$326,"&gt;=50",$D$2:$D$326,"&gt;=55")/100*#REF!,0),"",E400),"")</f>
        <v>#REF!</v>
      </c>
      <c r="P400" s="9" t="str" cm="1">
        <f t="array" ref="P400">IF(A360&lt;&gt;"",IF(_xlfn.BITOR(B360&lt;&gt;"GR",B360&lt;&gt;""),IF(AND(H400&gt;=50,B360&gt;=55),_xlfn.RANK.EQ(H400,$H$2:$H$1000,0),_xlfn.IFS(#REF!="FD",999,#REF!="FF",1000)),IF(AND(H400&gt;=50,D400&gt;=55),_xlfn.RANK.EQ(H400,$H$2:$H$326,0),_xlfn.IFS(#REF!="FD",999,#REF!="FF",1000))),"")</f>
        <v/>
      </c>
    </row>
    <row r="401" spans="1:16" x14ac:dyDescent="0.35">
      <c r="A401" s="3"/>
      <c r="B401" s="3"/>
      <c r="C401" s="16" t="e">
        <f>IF(_xlfn.BITOR(#REF!="GR",#REF!=""),0,#REF!)</f>
        <v>#REF!</v>
      </c>
      <c r="D401" s="16" t="e">
        <f>IF(_xlfn.BITOR(#REF!="",#REF!="GR"),0,#REF!)</f>
        <v>#REF!</v>
      </c>
      <c r="E401" s="9" t="e">
        <f t="shared" si="26"/>
        <v>#REF!</v>
      </c>
      <c r="F401" s="9" t="e">
        <f>IF(AND(B361&lt;&gt;"",B361&lt;&gt;"GR"),(C401*0.4)+(B361*0.6),E401)</f>
        <v>#REF!</v>
      </c>
      <c r="G401" s="9" t="e">
        <f t="shared" si="28"/>
        <v>#REF!</v>
      </c>
      <c r="H401" s="9" t="e">
        <f t="shared" si="29"/>
        <v>#REF!</v>
      </c>
      <c r="I401" s="9" t="e">
        <f t="shared" si="27"/>
        <v>#REF!</v>
      </c>
      <c r="J401" s="9" t="e">
        <f>IF(I401&lt;&gt;"",IF(_xlfn.RANK.EQ(I401,$I$2:$I$326,0)&lt;=ROUND(COUNTIFS($E$2:$E$326,"&gt;=50",$D$2:$D$326,"&gt;=55")/100*#REF!,0),"",E401),"")</f>
        <v>#REF!</v>
      </c>
      <c r="K401" s="9" t="e">
        <f>IF(J401&lt;&gt;"",IF(_xlfn.RANK.EQ(J401,$J$2:$J$326,0)&lt;=ROUND(COUNTIFS($E$2:$E$326,"&gt;=50",$D$2:$D$326,"&gt;=55")/100*#REF!,0),"",E401),"")</f>
        <v>#REF!</v>
      </c>
      <c r="L401" s="9" t="e">
        <f>IF(K401&lt;&gt;"",IF(_xlfn.RANK.EQ(K401,$K$2:$K$326,0)&lt;=ROUND(COUNTIFS($E$2:$E$326,"&gt;=50",$D$2:$D$326,"&gt;=55")/100*#REF!,0),"",E401),"")</f>
        <v>#REF!</v>
      </c>
      <c r="M401" s="9" t="e">
        <f>IF(L401&lt;&gt;"",IF(_xlfn.RANK.EQ(L401,$L$2:$L$326,0)&lt;=ROUND(COUNTIFS($E$2:$E$326,"&gt;=50",$D$2:$D$326,"&gt;=55")/100*#REF!,0),"",E401),"")</f>
        <v>#REF!</v>
      </c>
      <c r="N401" s="9" t="e">
        <f>IF(M401&lt;&gt;"",IF(_xlfn.RANK.EQ(M401,$M$2:$M$326,0)&lt;=ROUND(COUNTIFS($E$2:$E$326,"&gt;=50",$D$2:$D$326,"&gt;=55")/100*#REF!,0),"",E401),"")</f>
        <v>#REF!</v>
      </c>
      <c r="O401" s="9" t="e">
        <f>IF(N401&lt;&gt;"",IF(_xlfn.RANK.EQ(N401,$N$2:$N$326,0)&lt;=ROUND(COUNTIFS($E$2:$E$326,"&gt;=50",$D$2:$D$326,"&gt;=55")/100*#REF!,0),"",E401),"")</f>
        <v>#REF!</v>
      </c>
      <c r="P401" s="9" t="str" cm="1">
        <f t="array" ref="P401">IF(A361&lt;&gt;"",IF(_xlfn.BITOR(B361&lt;&gt;"GR",B361&lt;&gt;""),IF(AND(H401&gt;=50,B361&gt;=55),_xlfn.RANK.EQ(H401,$H$2:$H$1000,0),_xlfn.IFS(#REF!="FD",999,#REF!="FF",1000)),IF(AND(H401&gt;=50,D401&gt;=55),_xlfn.RANK.EQ(H401,$H$2:$H$326,0),_xlfn.IFS(#REF!="FD",999,#REF!="FF",1000))),"")</f>
        <v/>
      </c>
    </row>
    <row r="402" spans="1:16" x14ac:dyDescent="0.35">
      <c r="A402" s="3"/>
      <c r="B402" s="3"/>
      <c r="C402" s="16" t="e">
        <f>IF(_xlfn.BITOR(#REF!="GR",#REF!=""),0,#REF!)</f>
        <v>#REF!</v>
      </c>
      <c r="D402" s="16" t="e">
        <f>IF(_xlfn.BITOR(#REF!="",#REF!="GR"),0,#REF!)</f>
        <v>#REF!</v>
      </c>
      <c r="E402" s="9" t="e">
        <f t="shared" si="26"/>
        <v>#REF!</v>
      </c>
      <c r="F402" s="9" t="e">
        <f>IF(AND(B362&lt;&gt;"",B362&lt;&gt;"GR"),(C402*0.4)+(B362*0.6),E402)</f>
        <v>#REF!</v>
      </c>
      <c r="G402" s="9" t="e">
        <f t="shared" si="28"/>
        <v>#REF!</v>
      </c>
      <c r="H402" s="9" t="e">
        <f t="shared" si="29"/>
        <v>#REF!</v>
      </c>
      <c r="I402" s="9" t="e">
        <f t="shared" si="27"/>
        <v>#REF!</v>
      </c>
      <c r="J402" s="9" t="e">
        <f>IF(I402&lt;&gt;"",IF(_xlfn.RANK.EQ(I402,$I$2:$I$326,0)&lt;=ROUND(COUNTIFS($E$2:$E$326,"&gt;=50",$D$2:$D$326,"&gt;=55")/100*#REF!,0),"",E402),"")</f>
        <v>#REF!</v>
      </c>
      <c r="K402" s="9" t="e">
        <f>IF(J402&lt;&gt;"",IF(_xlfn.RANK.EQ(J402,$J$2:$J$326,0)&lt;=ROUND(COUNTIFS($E$2:$E$326,"&gt;=50",$D$2:$D$326,"&gt;=55")/100*#REF!,0),"",E402),"")</f>
        <v>#REF!</v>
      </c>
      <c r="L402" s="9" t="e">
        <f>IF(K402&lt;&gt;"",IF(_xlfn.RANK.EQ(K402,$K$2:$K$326,0)&lt;=ROUND(COUNTIFS($E$2:$E$326,"&gt;=50",$D$2:$D$326,"&gt;=55")/100*#REF!,0),"",E402),"")</f>
        <v>#REF!</v>
      </c>
      <c r="M402" s="9" t="e">
        <f>IF(L402&lt;&gt;"",IF(_xlfn.RANK.EQ(L402,$L$2:$L$326,0)&lt;=ROUND(COUNTIFS($E$2:$E$326,"&gt;=50",$D$2:$D$326,"&gt;=55")/100*#REF!,0),"",E402),"")</f>
        <v>#REF!</v>
      </c>
      <c r="N402" s="9" t="e">
        <f>IF(M402&lt;&gt;"",IF(_xlfn.RANK.EQ(M402,$M$2:$M$326,0)&lt;=ROUND(COUNTIFS($E$2:$E$326,"&gt;=50",$D$2:$D$326,"&gt;=55")/100*#REF!,0),"",E402),"")</f>
        <v>#REF!</v>
      </c>
      <c r="O402" s="9" t="e">
        <f>IF(N402&lt;&gt;"",IF(_xlfn.RANK.EQ(N402,$N$2:$N$326,0)&lt;=ROUND(COUNTIFS($E$2:$E$326,"&gt;=50",$D$2:$D$326,"&gt;=55")/100*#REF!,0),"",E402),"")</f>
        <v>#REF!</v>
      </c>
      <c r="P402" s="9" t="str" cm="1">
        <f t="array" ref="P402">IF(A362&lt;&gt;"",IF(_xlfn.BITOR(B362&lt;&gt;"GR",B362&lt;&gt;""),IF(AND(H402&gt;=50,B362&gt;=55),_xlfn.RANK.EQ(H402,$H$2:$H$1000,0),_xlfn.IFS(#REF!="FD",999,#REF!="FF",1000)),IF(AND(H402&gt;=50,D402&gt;=55),_xlfn.RANK.EQ(H402,$H$2:$H$326,0),_xlfn.IFS(#REF!="FD",999,#REF!="FF",1000))),"")</f>
        <v/>
      </c>
    </row>
    <row r="403" spans="1:16" x14ac:dyDescent="0.35">
      <c r="A403" s="3"/>
      <c r="B403" s="3"/>
      <c r="C403" s="16" t="e">
        <f>IF(_xlfn.BITOR(#REF!="GR",#REF!=""),0,#REF!)</f>
        <v>#REF!</v>
      </c>
      <c r="D403" s="16" t="e">
        <f>IF(_xlfn.BITOR(#REF!="",#REF!="GR"),0,#REF!)</f>
        <v>#REF!</v>
      </c>
      <c r="E403" s="9" t="e">
        <f t="shared" si="26"/>
        <v>#REF!</v>
      </c>
      <c r="F403" s="9" t="e">
        <f>IF(AND(B363&lt;&gt;"",B363&lt;&gt;"GR"),(C403*0.4)+(B363*0.6),E403)</f>
        <v>#REF!</v>
      </c>
      <c r="G403" s="9" t="e">
        <f t="shared" si="28"/>
        <v>#REF!</v>
      </c>
      <c r="H403" s="9" t="e">
        <f t="shared" si="29"/>
        <v>#REF!</v>
      </c>
      <c r="I403" s="9" t="e">
        <f t="shared" si="27"/>
        <v>#REF!</v>
      </c>
      <c r="J403" s="9" t="e">
        <f>IF(I403&lt;&gt;"",IF(_xlfn.RANK.EQ(I403,$I$2:$I$326,0)&lt;=ROUND(COUNTIFS($E$2:$E$326,"&gt;=50",$D$2:$D$326,"&gt;=55")/100*#REF!,0),"",E403),"")</f>
        <v>#REF!</v>
      </c>
      <c r="K403" s="9" t="e">
        <f>IF(J403&lt;&gt;"",IF(_xlfn.RANK.EQ(J403,$J$2:$J$326,0)&lt;=ROUND(COUNTIFS($E$2:$E$326,"&gt;=50",$D$2:$D$326,"&gt;=55")/100*#REF!,0),"",E403),"")</f>
        <v>#REF!</v>
      </c>
      <c r="L403" s="9" t="e">
        <f>IF(K403&lt;&gt;"",IF(_xlfn.RANK.EQ(K403,$K$2:$K$326,0)&lt;=ROUND(COUNTIFS($E$2:$E$326,"&gt;=50",$D$2:$D$326,"&gt;=55")/100*#REF!,0),"",E403),"")</f>
        <v>#REF!</v>
      </c>
      <c r="M403" s="9" t="e">
        <f>IF(L403&lt;&gt;"",IF(_xlfn.RANK.EQ(L403,$L$2:$L$326,0)&lt;=ROUND(COUNTIFS($E$2:$E$326,"&gt;=50",$D$2:$D$326,"&gt;=55")/100*#REF!,0),"",E403),"")</f>
        <v>#REF!</v>
      </c>
      <c r="N403" s="9" t="e">
        <f>IF(M403&lt;&gt;"",IF(_xlfn.RANK.EQ(M403,$M$2:$M$326,0)&lt;=ROUND(COUNTIFS($E$2:$E$326,"&gt;=50",$D$2:$D$326,"&gt;=55")/100*#REF!,0),"",E403),"")</f>
        <v>#REF!</v>
      </c>
      <c r="O403" s="9" t="e">
        <f>IF(N403&lt;&gt;"",IF(_xlfn.RANK.EQ(N403,$N$2:$N$326,0)&lt;=ROUND(COUNTIFS($E$2:$E$326,"&gt;=50",$D$2:$D$326,"&gt;=55")/100*#REF!,0),"",E403),"")</f>
        <v>#REF!</v>
      </c>
      <c r="P403" s="9" t="str" cm="1">
        <f t="array" ref="P403">IF(A363&lt;&gt;"",IF(_xlfn.BITOR(B363&lt;&gt;"GR",B363&lt;&gt;""),IF(AND(H403&gt;=50,B363&gt;=55),_xlfn.RANK.EQ(H403,$H$2:$H$1000,0),_xlfn.IFS(#REF!="FD",999,#REF!="FF",1000)),IF(AND(H403&gt;=50,D403&gt;=55),_xlfn.RANK.EQ(H403,$H$2:$H$326,0),_xlfn.IFS(#REF!="FD",999,#REF!="FF",1000))),"")</f>
        <v/>
      </c>
    </row>
    <row r="404" spans="1:16" x14ac:dyDescent="0.35">
      <c r="A404" s="3"/>
      <c r="B404" s="3"/>
      <c r="C404" s="16" t="e">
        <f>IF(_xlfn.BITOR(#REF!="GR",#REF!=""),0,#REF!)</f>
        <v>#REF!</v>
      </c>
      <c r="D404" s="16" t="e">
        <f>IF(_xlfn.BITOR(#REF!="",#REF!="GR"),0,#REF!)</f>
        <v>#REF!</v>
      </c>
      <c r="E404" s="9" t="e">
        <f t="shared" si="26"/>
        <v>#REF!</v>
      </c>
      <c r="F404" s="9" t="e">
        <f>IF(AND(B364&lt;&gt;"",B364&lt;&gt;"GR"),(C404*0.4)+(B364*0.6),E404)</f>
        <v>#REF!</v>
      </c>
      <c r="G404" s="9" t="e">
        <f t="shared" si="28"/>
        <v>#REF!</v>
      </c>
      <c r="H404" s="9" t="e">
        <f t="shared" si="29"/>
        <v>#REF!</v>
      </c>
      <c r="I404" s="9" t="e">
        <f t="shared" si="27"/>
        <v>#REF!</v>
      </c>
      <c r="J404" s="9" t="e">
        <f>IF(I404&lt;&gt;"",IF(_xlfn.RANK.EQ(I404,$I$2:$I$326,0)&lt;=ROUND(COUNTIFS($E$2:$E$326,"&gt;=50",$D$2:$D$326,"&gt;=55")/100*#REF!,0),"",E404),"")</f>
        <v>#REF!</v>
      </c>
      <c r="K404" s="9" t="e">
        <f>IF(J404&lt;&gt;"",IF(_xlfn.RANK.EQ(J404,$J$2:$J$326,0)&lt;=ROUND(COUNTIFS($E$2:$E$326,"&gt;=50",$D$2:$D$326,"&gt;=55")/100*#REF!,0),"",E404),"")</f>
        <v>#REF!</v>
      </c>
      <c r="L404" s="9" t="e">
        <f>IF(K404&lt;&gt;"",IF(_xlfn.RANK.EQ(K404,$K$2:$K$326,0)&lt;=ROUND(COUNTIFS($E$2:$E$326,"&gt;=50",$D$2:$D$326,"&gt;=55")/100*#REF!,0),"",E404),"")</f>
        <v>#REF!</v>
      </c>
      <c r="M404" s="9" t="e">
        <f>IF(L404&lt;&gt;"",IF(_xlfn.RANK.EQ(L404,$L$2:$L$326,0)&lt;=ROUND(COUNTIFS($E$2:$E$326,"&gt;=50",$D$2:$D$326,"&gt;=55")/100*#REF!,0),"",E404),"")</f>
        <v>#REF!</v>
      </c>
      <c r="N404" s="9" t="e">
        <f>IF(M404&lt;&gt;"",IF(_xlfn.RANK.EQ(M404,$M$2:$M$326,0)&lt;=ROUND(COUNTIFS($E$2:$E$326,"&gt;=50",$D$2:$D$326,"&gt;=55")/100*#REF!,0),"",E404),"")</f>
        <v>#REF!</v>
      </c>
      <c r="O404" s="9" t="e">
        <f>IF(N404&lt;&gt;"",IF(_xlfn.RANK.EQ(N404,$N$2:$N$326,0)&lt;=ROUND(COUNTIFS($E$2:$E$326,"&gt;=50",$D$2:$D$326,"&gt;=55")/100*#REF!,0),"",E404),"")</f>
        <v>#REF!</v>
      </c>
      <c r="P404" s="9" t="str" cm="1">
        <f t="array" ref="P404">IF(A364&lt;&gt;"",IF(_xlfn.BITOR(B364&lt;&gt;"GR",B364&lt;&gt;""),IF(AND(H404&gt;=50,B364&gt;=55),_xlfn.RANK.EQ(H404,$H$2:$H$1000,0),_xlfn.IFS(#REF!="FD",999,#REF!="FF",1000)),IF(AND(H404&gt;=50,D404&gt;=55),_xlfn.RANK.EQ(H404,$H$2:$H$326,0),_xlfn.IFS(#REF!="FD",999,#REF!="FF",1000))),"")</f>
        <v/>
      </c>
    </row>
    <row r="405" spans="1:16" x14ac:dyDescent="0.35">
      <c r="A405" s="3"/>
      <c r="B405" s="3"/>
      <c r="C405" s="16" t="e">
        <f>IF(_xlfn.BITOR(#REF!="GR",#REF!=""),0,#REF!)</f>
        <v>#REF!</v>
      </c>
      <c r="D405" s="16" t="e">
        <f>IF(_xlfn.BITOR(#REF!="",#REF!="GR"),0,#REF!)</f>
        <v>#REF!</v>
      </c>
      <c r="E405" s="9" t="e">
        <f t="shared" si="26"/>
        <v>#REF!</v>
      </c>
      <c r="F405" s="9" t="e">
        <f>IF(AND(B365&lt;&gt;"",B365&lt;&gt;"GR"),(C405*0.4)+(B365*0.6),E405)</f>
        <v>#REF!</v>
      </c>
      <c r="G405" s="9" t="e">
        <f t="shared" si="28"/>
        <v>#REF!</v>
      </c>
      <c r="H405" s="9" t="e">
        <f t="shared" si="29"/>
        <v>#REF!</v>
      </c>
      <c r="I405" s="9" t="e">
        <f t="shared" si="27"/>
        <v>#REF!</v>
      </c>
      <c r="J405" s="9" t="e">
        <f>IF(I405&lt;&gt;"",IF(_xlfn.RANK.EQ(I405,$I$2:$I$326,0)&lt;=ROUND(COUNTIFS($E$2:$E$326,"&gt;=50",$D$2:$D$326,"&gt;=55")/100*#REF!,0),"",E405),"")</f>
        <v>#REF!</v>
      </c>
      <c r="K405" s="9" t="e">
        <f>IF(J405&lt;&gt;"",IF(_xlfn.RANK.EQ(J405,$J$2:$J$326,0)&lt;=ROUND(COUNTIFS($E$2:$E$326,"&gt;=50",$D$2:$D$326,"&gt;=55")/100*#REF!,0),"",E405),"")</f>
        <v>#REF!</v>
      </c>
      <c r="L405" s="9" t="e">
        <f>IF(K405&lt;&gt;"",IF(_xlfn.RANK.EQ(K405,$K$2:$K$326,0)&lt;=ROUND(COUNTIFS($E$2:$E$326,"&gt;=50",$D$2:$D$326,"&gt;=55")/100*#REF!,0),"",E405),"")</f>
        <v>#REF!</v>
      </c>
      <c r="M405" s="9" t="e">
        <f>IF(L405&lt;&gt;"",IF(_xlfn.RANK.EQ(L405,$L$2:$L$326,0)&lt;=ROUND(COUNTIFS($E$2:$E$326,"&gt;=50",$D$2:$D$326,"&gt;=55")/100*#REF!,0),"",E405),"")</f>
        <v>#REF!</v>
      </c>
      <c r="N405" s="9" t="e">
        <f>IF(M405&lt;&gt;"",IF(_xlfn.RANK.EQ(M405,$M$2:$M$326,0)&lt;=ROUND(COUNTIFS($E$2:$E$326,"&gt;=50",$D$2:$D$326,"&gt;=55")/100*#REF!,0),"",E405),"")</f>
        <v>#REF!</v>
      </c>
      <c r="O405" s="9" t="e">
        <f>IF(N405&lt;&gt;"",IF(_xlfn.RANK.EQ(N405,$N$2:$N$326,0)&lt;=ROUND(COUNTIFS($E$2:$E$326,"&gt;=50",$D$2:$D$326,"&gt;=55")/100*#REF!,0),"",E405),"")</f>
        <v>#REF!</v>
      </c>
      <c r="P405" s="9" t="str" cm="1">
        <f t="array" ref="P405">IF(A365&lt;&gt;"",IF(_xlfn.BITOR(B365&lt;&gt;"GR",B365&lt;&gt;""),IF(AND(H405&gt;=50,B365&gt;=55),_xlfn.RANK.EQ(H405,$H$2:$H$1000,0),_xlfn.IFS(#REF!="FD",999,#REF!="FF",1000)),IF(AND(H405&gt;=50,D405&gt;=55),_xlfn.RANK.EQ(H405,$H$2:$H$326,0),_xlfn.IFS(#REF!="FD",999,#REF!="FF",1000))),"")</f>
        <v/>
      </c>
    </row>
    <row r="406" spans="1:16" x14ac:dyDescent="0.35">
      <c r="A406" s="3"/>
      <c r="B406" s="3"/>
      <c r="C406" s="16" t="e">
        <f>IF(_xlfn.BITOR(#REF!="GR",#REF!=""),0,#REF!)</f>
        <v>#REF!</v>
      </c>
      <c r="D406" s="16" t="e">
        <f>IF(_xlfn.BITOR(#REF!="",#REF!="GR"),0,#REF!)</f>
        <v>#REF!</v>
      </c>
      <c r="E406" s="9" t="e">
        <f t="shared" si="26"/>
        <v>#REF!</v>
      </c>
      <c r="F406" s="9" t="e">
        <f>IF(AND(B366&lt;&gt;"",B366&lt;&gt;"GR"),(C406*0.4)+(B366*0.6),E406)</f>
        <v>#REF!</v>
      </c>
      <c r="G406" s="9" t="e">
        <f t="shared" si="28"/>
        <v>#REF!</v>
      </c>
      <c r="H406" s="9" t="e">
        <f t="shared" si="29"/>
        <v>#REF!</v>
      </c>
      <c r="I406" s="9" t="e">
        <f t="shared" si="27"/>
        <v>#REF!</v>
      </c>
      <c r="J406" s="9" t="e">
        <f>IF(I406&lt;&gt;"",IF(_xlfn.RANK.EQ(I406,$I$2:$I$326,0)&lt;=ROUND(COUNTIFS($E$2:$E$326,"&gt;=50",$D$2:$D$326,"&gt;=55")/100*#REF!,0),"",E406),"")</f>
        <v>#REF!</v>
      </c>
      <c r="K406" s="9" t="e">
        <f>IF(J406&lt;&gt;"",IF(_xlfn.RANK.EQ(J406,$J$2:$J$326,0)&lt;=ROUND(COUNTIFS($E$2:$E$326,"&gt;=50",$D$2:$D$326,"&gt;=55")/100*#REF!,0),"",E406),"")</f>
        <v>#REF!</v>
      </c>
      <c r="L406" s="9" t="e">
        <f>IF(K406&lt;&gt;"",IF(_xlfn.RANK.EQ(K406,$K$2:$K$326,0)&lt;=ROUND(COUNTIFS($E$2:$E$326,"&gt;=50",$D$2:$D$326,"&gt;=55")/100*#REF!,0),"",E406),"")</f>
        <v>#REF!</v>
      </c>
      <c r="M406" s="9" t="e">
        <f>IF(L406&lt;&gt;"",IF(_xlfn.RANK.EQ(L406,$L$2:$L$326,0)&lt;=ROUND(COUNTIFS($E$2:$E$326,"&gt;=50",$D$2:$D$326,"&gt;=55")/100*#REF!,0),"",E406),"")</f>
        <v>#REF!</v>
      </c>
      <c r="N406" s="9" t="e">
        <f>IF(M406&lt;&gt;"",IF(_xlfn.RANK.EQ(M406,$M$2:$M$326,0)&lt;=ROUND(COUNTIFS($E$2:$E$326,"&gt;=50",$D$2:$D$326,"&gt;=55")/100*#REF!,0),"",E406),"")</f>
        <v>#REF!</v>
      </c>
      <c r="O406" s="9" t="e">
        <f>IF(N406&lt;&gt;"",IF(_xlfn.RANK.EQ(N406,$N$2:$N$326,0)&lt;=ROUND(COUNTIFS($E$2:$E$326,"&gt;=50",$D$2:$D$326,"&gt;=55")/100*#REF!,0),"",E406),"")</f>
        <v>#REF!</v>
      </c>
      <c r="P406" s="9" t="str" cm="1">
        <f t="array" ref="P406">IF(A366&lt;&gt;"",IF(_xlfn.BITOR(B366&lt;&gt;"GR",B366&lt;&gt;""),IF(AND(H406&gt;=50,B366&gt;=55),_xlfn.RANK.EQ(H406,$H$2:$H$1000,0),_xlfn.IFS(#REF!="FD",999,#REF!="FF",1000)),IF(AND(H406&gt;=50,D406&gt;=55),_xlfn.RANK.EQ(H406,$H$2:$H$326,0),_xlfn.IFS(#REF!="FD",999,#REF!="FF",1000))),"")</f>
        <v/>
      </c>
    </row>
    <row r="407" spans="1:16" x14ac:dyDescent="0.35">
      <c r="A407" s="3"/>
      <c r="B407" s="3"/>
      <c r="C407" s="16" t="e">
        <f>IF(_xlfn.BITOR(#REF!="GR",#REF!=""),0,#REF!)</f>
        <v>#REF!</v>
      </c>
      <c r="D407" s="16" t="e">
        <f>IF(_xlfn.BITOR(#REF!="",#REF!="GR"),0,#REF!)</f>
        <v>#REF!</v>
      </c>
      <c r="E407" s="9" t="e">
        <f t="shared" si="26"/>
        <v>#REF!</v>
      </c>
      <c r="F407" s="9" t="e">
        <f>IF(AND(B367&lt;&gt;"",B367&lt;&gt;"GR"),(C407*0.4)+(B367*0.6),E407)</f>
        <v>#REF!</v>
      </c>
      <c r="G407" s="9" t="e">
        <f t="shared" si="28"/>
        <v>#REF!</v>
      </c>
      <c r="H407" s="9" t="e">
        <f t="shared" si="29"/>
        <v>#REF!</v>
      </c>
      <c r="I407" s="9" t="e">
        <f t="shared" si="27"/>
        <v>#REF!</v>
      </c>
      <c r="J407" s="9" t="e">
        <f>IF(I407&lt;&gt;"",IF(_xlfn.RANK.EQ(I407,$I$2:$I$326,0)&lt;=ROUND(COUNTIFS($E$2:$E$326,"&gt;=50",$D$2:$D$326,"&gt;=55")/100*#REF!,0),"",E407),"")</f>
        <v>#REF!</v>
      </c>
      <c r="K407" s="9" t="e">
        <f>IF(J407&lt;&gt;"",IF(_xlfn.RANK.EQ(J407,$J$2:$J$326,0)&lt;=ROUND(COUNTIFS($E$2:$E$326,"&gt;=50",$D$2:$D$326,"&gt;=55")/100*#REF!,0),"",E407),"")</f>
        <v>#REF!</v>
      </c>
      <c r="L407" s="9" t="e">
        <f>IF(K407&lt;&gt;"",IF(_xlfn.RANK.EQ(K407,$K$2:$K$326,0)&lt;=ROUND(COUNTIFS($E$2:$E$326,"&gt;=50",$D$2:$D$326,"&gt;=55")/100*#REF!,0),"",E407),"")</f>
        <v>#REF!</v>
      </c>
      <c r="M407" s="9" t="e">
        <f>IF(L407&lt;&gt;"",IF(_xlfn.RANK.EQ(L407,$L$2:$L$326,0)&lt;=ROUND(COUNTIFS($E$2:$E$326,"&gt;=50",$D$2:$D$326,"&gt;=55")/100*#REF!,0),"",E407),"")</f>
        <v>#REF!</v>
      </c>
      <c r="N407" s="9" t="e">
        <f>IF(M407&lt;&gt;"",IF(_xlfn.RANK.EQ(M407,$M$2:$M$326,0)&lt;=ROUND(COUNTIFS($E$2:$E$326,"&gt;=50",$D$2:$D$326,"&gt;=55")/100*#REF!,0),"",E407),"")</f>
        <v>#REF!</v>
      </c>
      <c r="O407" s="9" t="e">
        <f>IF(N407&lt;&gt;"",IF(_xlfn.RANK.EQ(N407,$N$2:$N$326,0)&lt;=ROUND(COUNTIFS($E$2:$E$326,"&gt;=50",$D$2:$D$326,"&gt;=55")/100*#REF!,0),"",E407),"")</f>
        <v>#REF!</v>
      </c>
      <c r="P407" s="9" t="str" cm="1">
        <f t="array" ref="P407">IF(A367&lt;&gt;"",IF(_xlfn.BITOR(B367&lt;&gt;"GR",B367&lt;&gt;""),IF(AND(H407&gt;=50,B367&gt;=55),_xlfn.RANK.EQ(H407,$H$2:$H$1000,0),_xlfn.IFS(#REF!="FD",999,#REF!="FF",1000)),IF(AND(H407&gt;=50,D407&gt;=55),_xlfn.RANK.EQ(H407,$H$2:$H$326,0),_xlfn.IFS(#REF!="FD",999,#REF!="FF",1000))),"")</f>
        <v/>
      </c>
    </row>
    <row r="408" spans="1:16" x14ac:dyDescent="0.35">
      <c r="A408" s="3"/>
      <c r="B408" s="3"/>
      <c r="C408" s="16" t="e">
        <f>IF(_xlfn.BITOR(#REF!="GR",#REF!=""),0,#REF!)</f>
        <v>#REF!</v>
      </c>
      <c r="D408" s="16" t="e">
        <f>IF(_xlfn.BITOR(#REF!="",#REF!="GR"),0,#REF!)</f>
        <v>#REF!</v>
      </c>
      <c r="E408" s="9" t="e">
        <f t="shared" si="26"/>
        <v>#REF!</v>
      </c>
      <c r="F408" s="9" t="e">
        <f>IF(AND(B368&lt;&gt;"",B368&lt;&gt;"GR"),(C408*0.4)+(B368*0.6),E408)</f>
        <v>#REF!</v>
      </c>
      <c r="G408" s="9" t="e">
        <f t="shared" si="28"/>
        <v>#REF!</v>
      </c>
      <c r="H408" s="9" t="e">
        <f t="shared" si="29"/>
        <v>#REF!</v>
      </c>
      <c r="I408" s="9" t="e">
        <f t="shared" si="27"/>
        <v>#REF!</v>
      </c>
      <c r="J408" s="9" t="e">
        <f>IF(I408&lt;&gt;"",IF(_xlfn.RANK.EQ(I408,$I$2:$I$326,0)&lt;=ROUND(COUNTIFS($E$2:$E$326,"&gt;=50",$D$2:$D$326,"&gt;=55")/100*#REF!,0),"",E408),"")</f>
        <v>#REF!</v>
      </c>
      <c r="K408" s="9" t="e">
        <f>IF(J408&lt;&gt;"",IF(_xlfn.RANK.EQ(J408,$J$2:$J$326,0)&lt;=ROUND(COUNTIFS($E$2:$E$326,"&gt;=50",$D$2:$D$326,"&gt;=55")/100*#REF!,0),"",E408),"")</f>
        <v>#REF!</v>
      </c>
      <c r="L408" s="9" t="e">
        <f>IF(K408&lt;&gt;"",IF(_xlfn.RANK.EQ(K408,$K$2:$K$326,0)&lt;=ROUND(COUNTIFS($E$2:$E$326,"&gt;=50",$D$2:$D$326,"&gt;=55")/100*#REF!,0),"",E408),"")</f>
        <v>#REF!</v>
      </c>
      <c r="M408" s="9" t="e">
        <f>IF(L408&lt;&gt;"",IF(_xlfn.RANK.EQ(L408,$L$2:$L$326,0)&lt;=ROUND(COUNTIFS($E$2:$E$326,"&gt;=50",$D$2:$D$326,"&gt;=55")/100*#REF!,0),"",E408),"")</f>
        <v>#REF!</v>
      </c>
      <c r="N408" s="9" t="e">
        <f>IF(M408&lt;&gt;"",IF(_xlfn.RANK.EQ(M408,$M$2:$M$326,0)&lt;=ROUND(COUNTIFS($E$2:$E$326,"&gt;=50",$D$2:$D$326,"&gt;=55")/100*#REF!,0),"",E408),"")</f>
        <v>#REF!</v>
      </c>
      <c r="O408" s="9" t="e">
        <f>IF(N408&lt;&gt;"",IF(_xlfn.RANK.EQ(N408,$N$2:$N$326,0)&lt;=ROUND(COUNTIFS($E$2:$E$326,"&gt;=50",$D$2:$D$326,"&gt;=55")/100*#REF!,0),"",E408),"")</f>
        <v>#REF!</v>
      </c>
      <c r="P408" s="9" t="str" cm="1">
        <f t="array" ref="P408">IF(A368&lt;&gt;"",IF(_xlfn.BITOR(B368&lt;&gt;"GR",B368&lt;&gt;""),IF(AND(H408&gt;=50,B368&gt;=55),_xlfn.RANK.EQ(H408,$H$2:$H$1000,0),_xlfn.IFS(#REF!="FD",999,#REF!="FF",1000)),IF(AND(H408&gt;=50,D408&gt;=55),_xlfn.RANK.EQ(H408,$H$2:$H$326,0),_xlfn.IFS(#REF!="FD",999,#REF!="FF",1000))),"")</f>
        <v/>
      </c>
    </row>
    <row r="409" spans="1:16" x14ac:dyDescent="0.35">
      <c r="A409" s="3"/>
      <c r="B409" s="3"/>
      <c r="C409" s="16" t="e">
        <f>IF(_xlfn.BITOR(#REF!="GR",#REF!=""),0,#REF!)</f>
        <v>#REF!</v>
      </c>
      <c r="D409" s="16" t="e">
        <f>IF(_xlfn.BITOR(#REF!="",#REF!="GR"),0,#REF!)</f>
        <v>#REF!</v>
      </c>
      <c r="E409" s="9" t="e">
        <f t="shared" si="26"/>
        <v>#REF!</v>
      </c>
      <c r="F409" s="9" t="e">
        <f>IF(AND(B369&lt;&gt;"",B369&lt;&gt;"GR"),(C409*0.4)+(B369*0.6),E409)</f>
        <v>#REF!</v>
      </c>
      <c r="G409" s="9" t="e">
        <f t="shared" si="28"/>
        <v>#REF!</v>
      </c>
      <c r="H409" s="9" t="e">
        <f t="shared" si="29"/>
        <v>#REF!</v>
      </c>
      <c r="I409" s="9" t="e">
        <f t="shared" si="27"/>
        <v>#REF!</v>
      </c>
      <c r="J409" s="9" t="e">
        <f>IF(I409&lt;&gt;"",IF(_xlfn.RANK.EQ(I409,$I$2:$I$326,0)&lt;=ROUND(COUNTIFS($E$2:$E$326,"&gt;=50",$D$2:$D$326,"&gt;=55")/100*#REF!,0),"",E409),"")</f>
        <v>#REF!</v>
      </c>
      <c r="K409" s="9" t="e">
        <f>IF(J409&lt;&gt;"",IF(_xlfn.RANK.EQ(J409,$J$2:$J$326,0)&lt;=ROUND(COUNTIFS($E$2:$E$326,"&gt;=50",$D$2:$D$326,"&gt;=55")/100*#REF!,0),"",E409),"")</f>
        <v>#REF!</v>
      </c>
      <c r="L409" s="9" t="e">
        <f>IF(K409&lt;&gt;"",IF(_xlfn.RANK.EQ(K409,$K$2:$K$326,0)&lt;=ROUND(COUNTIFS($E$2:$E$326,"&gt;=50",$D$2:$D$326,"&gt;=55")/100*#REF!,0),"",E409),"")</f>
        <v>#REF!</v>
      </c>
      <c r="M409" s="9" t="e">
        <f>IF(L409&lt;&gt;"",IF(_xlfn.RANK.EQ(L409,$L$2:$L$326,0)&lt;=ROUND(COUNTIFS($E$2:$E$326,"&gt;=50",$D$2:$D$326,"&gt;=55")/100*#REF!,0),"",E409),"")</f>
        <v>#REF!</v>
      </c>
      <c r="N409" s="9" t="e">
        <f>IF(M409&lt;&gt;"",IF(_xlfn.RANK.EQ(M409,$M$2:$M$326,0)&lt;=ROUND(COUNTIFS($E$2:$E$326,"&gt;=50",$D$2:$D$326,"&gt;=55")/100*#REF!,0),"",E409),"")</f>
        <v>#REF!</v>
      </c>
      <c r="O409" s="9" t="e">
        <f>IF(N409&lt;&gt;"",IF(_xlfn.RANK.EQ(N409,$N$2:$N$326,0)&lt;=ROUND(COUNTIFS($E$2:$E$326,"&gt;=50",$D$2:$D$326,"&gt;=55")/100*#REF!,0),"",E409),"")</f>
        <v>#REF!</v>
      </c>
      <c r="P409" s="9" t="str" cm="1">
        <f t="array" ref="P409">IF(A369&lt;&gt;"",IF(_xlfn.BITOR(B369&lt;&gt;"GR",B369&lt;&gt;""),IF(AND(H409&gt;=50,B369&gt;=55),_xlfn.RANK.EQ(H409,$H$2:$H$1000,0),_xlfn.IFS(#REF!="FD",999,#REF!="FF",1000)),IF(AND(H409&gt;=50,D409&gt;=55),_xlfn.RANK.EQ(H409,$H$2:$H$326,0),_xlfn.IFS(#REF!="FD",999,#REF!="FF",1000))),"")</f>
        <v/>
      </c>
    </row>
    <row r="410" spans="1:16" x14ac:dyDescent="0.35">
      <c r="A410" s="3"/>
      <c r="B410" s="3"/>
      <c r="C410" s="16" t="e">
        <f>IF(_xlfn.BITOR(#REF!="GR",#REF!=""),0,#REF!)</f>
        <v>#REF!</v>
      </c>
      <c r="D410" s="16" t="e">
        <f>IF(_xlfn.BITOR(#REF!="",#REF!="GR"),0,#REF!)</f>
        <v>#REF!</v>
      </c>
      <c r="E410" s="9" t="e">
        <f t="shared" si="26"/>
        <v>#REF!</v>
      </c>
      <c r="F410" s="9" t="e">
        <f>IF(AND(B370&lt;&gt;"",B370&lt;&gt;"GR"),(C410*0.4)+(B370*0.6),E410)</f>
        <v>#REF!</v>
      </c>
      <c r="G410" s="9" t="e">
        <f t="shared" si="28"/>
        <v>#REF!</v>
      </c>
      <c r="H410" s="9" t="e">
        <f t="shared" si="29"/>
        <v>#REF!</v>
      </c>
      <c r="I410" s="9" t="e">
        <f t="shared" si="27"/>
        <v>#REF!</v>
      </c>
      <c r="J410" s="9" t="e">
        <f>IF(I410&lt;&gt;"",IF(_xlfn.RANK.EQ(I410,$I$2:$I$326,0)&lt;=ROUND(COUNTIFS($E$2:$E$326,"&gt;=50",$D$2:$D$326,"&gt;=55")/100*#REF!,0),"",E410),"")</f>
        <v>#REF!</v>
      </c>
      <c r="K410" s="9" t="e">
        <f>IF(J410&lt;&gt;"",IF(_xlfn.RANK.EQ(J410,$J$2:$J$326,0)&lt;=ROUND(COUNTIFS($E$2:$E$326,"&gt;=50",$D$2:$D$326,"&gt;=55")/100*#REF!,0),"",E410),"")</f>
        <v>#REF!</v>
      </c>
      <c r="L410" s="9" t="e">
        <f>IF(K410&lt;&gt;"",IF(_xlfn.RANK.EQ(K410,$K$2:$K$326,0)&lt;=ROUND(COUNTIFS($E$2:$E$326,"&gt;=50",$D$2:$D$326,"&gt;=55")/100*#REF!,0),"",E410),"")</f>
        <v>#REF!</v>
      </c>
      <c r="M410" s="9" t="e">
        <f>IF(L410&lt;&gt;"",IF(_xlfn.RANK.EQ(L410,$L$2:$L$326,0)&lt;=ROUND(COUNTIFS($E$2:$E$326,"&gt;=50",$D$2:$D$326,"&gt;=55")/100*#REF!,0),"",E410),"")</f>
        <v>#REF!</v>
      </c>
      <c r="N410" s="9" t="e">
        <f>IF(M410&lt;&gt;"",IF(_xlfn.RANK.EQ(M410,$M$2:$M$326,0)&lt;=ROUND(COUNTIFS($E$2:$E$326,"&gt;=50",$D$2:$D$326,"&gt;=55")/100*#REF!,0),"",E410),"")</f>
        <v>#REF!</v>
      </c>
      <c r="O410" s="9" t="e">
        <f>IF(N410&lt;&gt;"",IF(_xlfn.RANK.EQ(N410,$N$2:$N$326,0)&lt;=ROUND(COUNTIFS($E$2:$E$326,"&gt;=50",$D$2:$D$326,"&gt;=55")/100*#REF!,0),"",E410),"")</f>
        <v>#REF!</v>
      </c>
      <c r="P410" s="9" t="str" cm="1">
        <f t="array" ref="P410">IF(A370&lt;&gt;"",IF(_xlfn.BITOR(B370&lt;&gt;"GR",B370&lt;&gt;""),IF(AND(H410&gt;=50,B370&gt;=55),_xlfn.RANK.EQ(H410,$H$2:$H$1000,0),_xlfn.IFS(#REF!="FD",999,#REF!="FF",1000)),IF(AND(H410&gt;=50,D410&gt;=55),_xlfn.RANK.EQ(H410,$H$2:$H$326,0),_xlfn.IFS(#REF!="FD",999,#REF!="FF",1000))),"")</f>
        <v/>
      </c>
    </row>
    <row r="411" spans="1:16" x14ac:dyDescent="0.35">
      <c r="A411" s="3"/>
      <c r="B411" s="3"/>
      <c r="C411" s="16" t="e">
        <f>IF(_xlfn.BITOR(#REF!="GR",#REF!=""),0,#REF!)</f>
        <v>#REF!</v>
      </c>
      <c r="D411" s="16" t="e">
        <f>IF(_xlfn.BITOR(#REF!="",#REF!="GR"),0,#REF!)</f>
        <v>#REF!</v>
      </c>
      <c r="E411" s="9" t="e">
        <f t="shared" si="26"/>
        <v>#REF!</v>
      </c>
      <c r="F411" s="9" t="e">
        <f>IF(AND(B371&lt;&gt;"",B371&lt;&gt;"GR"),(C411*0.4)+(B371*0.6),E411)</f>
        <v>#REF!</v>
      </c>
      <c r="G411" s="9" t="e">
        <f t="shared" si="28"/>
        <v>#REF!</v>
      </c>
      <c r="H411" s="9" t="e">
        <f t="shared" si="29"/>
        <v>#REF!</v>
      </c>
      <c r="I411" s="9" t="e">
        <f t="shared" si="27"/>
        <v>#REF!</v>
      </c>
      <c r="J411" s="9" t="e">
        <f>IF(I411&lt;&gt;"",IF(_xlfn.RANK.EQ(I411,$I$2:$I$326,0)&lt;=ROUND(COUNTIFS($E$2:$E$326,"&gt;=50",$D$2:$D$326,"&gt;=55")/100*#REF!,0),"",E411),"")</f>
        <v>#REF!</v>
      </c>
      <c r="K411" s="9" t="e">
        <f>IF(J411&lt;&gt;"",IF(_xlfn.RANK.EQ(J411,$J$2:$J$326,0)&lt;=ROUND(COUNTIFS($E$2:$E$326,"&gt;=50",$D$2:$D$326,"&gt;=55")/100*#REF!,0),"",E411),"")</f>
        <v>#REF!</v>
      </c>
      <c r="L411" s="9" t="e">
        <f>IF(K411&lt;&gt;"",IF(_xlfn.RANK.EQ(K411,$K$2:$K$326,0)&lt;=ROUND(COUNTIFS($E$2:$E$326,"&gt;=50",$D$2:$D$326,"&gt;=55")/100*#REF!,0),"",E411),"")</f>
        <v>#REF!</v>
      </c>
      <c r="M411" s="9" t="e">
        <f>IF(L411&lt;&gt;"",IF(_xlfn.RANK.EQ(L411,$L$2:$L$326,0)&lt;=ROUND(COUNTIFS($E$2:$E$326,"&gt;=50",$D$2:$D$326,"&gt;=55")/100*#REF!,0),"",E411),"")</f>
        <v>#REF!</v>
      </c>
      <c r="N411" s="9" t="e">
        <f>IF(M411&lt;&gt;"",IF(_xlfn.RANK.EQ(M411,$M$2:$M$326,0)&lt;=ROUND(COUNTIFS($E$2:$E$326,"&gt;=50",$D$2:$D$326,"&gt;=55")/100*#REF!,0),"",E411),"")</f>
        <v>#REF!</v>
      </c>
      <c r="O411" s="9" t="e">
        <f>IF(N411&lt;&gt;"",IF(_xlfn.RANK.EQ(N411,$N$2:$N$326,0)&lt;=ROUND(COUNTIFS($E$2:$E$326,"&gt;=50",$D$2:$D$326,"&gt;=55")/100*#REF!,0),"",E411),"")</f>
        <v>#REF!</v>
      </c>
      <c r="P411" s="9" t="str" cm="1">
        <f t="array" ref="P411">IF(A371&lt;&gt;"",IF(_xlfn.BITOR(B371&lt;&gt;"GR",B371&lt;&gt;""),IF(AND(H411&gt;=50,B371&gt;=55),_xlfn.RANK.EQ(H411,$H$2:$H$1000,0),_xlfn.IFS(#REF!="FD",999,#REF!="FF",1000)),IF(AND(H411&gt;=50,D411&gt;=55),_xlfn.RANK.EQ(H411,$H$2:$H$326,0),_xlfn.IFS(#REF!="FD",999,#REF!="FF",1000))),"")</f>
        <v/>
      </c>
    </row>
    <row r="412" spans="1:16" x14ac:dyDescent="0.35">
      <c r="A412" s="3"/>
      <c r="B412" s="3"/>
      <c r="C412" s="16" t="e">
        <f>IF(_xlfn.BITOR(#REF!="GR",#REF!=""),0,#REF!)</f>
        <v>#REF!</v>
      </c>
      <c r="D412" s="16" t="e">
        <f>IF(_xlfn.BITOR(#REF!="",#REF!="GR"),0,#REF!)</f>
        <v>#REF!</v>
      </c>
      <c r="E412" s="9" t="e">
        <f t="shared" si="26"/>
        <v>#REF!</v>
      </c>
      <c r="F412" s="9" t="e">
        <f>IF(AND(B372&lt;&gt;"",B372&lt;&gt;"GR"),(C412*0.4)+(B372*0.6),E412)</f>
        <v>#REF!</v>
      </c>
      <c r="G412" s="9" t="e">
        <f t="shared" si="28"/>
        <v>#REF!</v>
      </c>
      <c r="H412" s="9" t="e">
        <f t="shared" si="29"/>
        <v>#REF!</v>
      </c>
      <c r="I412" s="9" t="e">
        <f t="shared" si="27"/>
        <v>#REF!</v>
      </c>
      <c r="J412" s="9" t="e">
        <f>IF(I412&lt;&gt;"",IF(_xlfn.RANK.EQ(I412,$I$2:$I$326,0)&lt;=ROUND(COUNTIFS($E$2:$E$326,"&gt;=50",$D$2:$D$326,"&gt;=55")/100*#REF!,0),"",E412),"")</f>
        <v>#REF!</v>
      </c>
      <c r="K412" s="9" t="e">
        <f>IF(J412&lt;&gt;"",IF(_xlfn.RANK.EQ(J412,$J$2:$J$326,0)&lt;=ROUND(COUNTIFS($E$2:$E$326,"&gt;=50",$D$2:$D$326,"&gt;=55")/100*#REF!,0),"",E412),"")</f>
        <v>#REF!</v>
      </c>
      <c r="L412" s="9" t="e">
        <f>IF(K412&lt;&gt;"",IF(_xlfn.RANK.EQ(K412,$K$2:$K$326,0)&lt;=ROUND(COUNTIFS($E$2:$E$326,"&gt;=50",$D$2:$D$326,"&gt;=55")/100*#REF!,0),"",E412),"")</f>
        <v>#REF!</v>
      </c>
      <c r="M412" s="9" t="e">
        <f>IF(L412&lt;&gt;"",IF(_xlfn.RANK.EQ(L412,$L$2:$L$326,0)&lt;=ROUND(COUNTIFS($E$2:$E$326,"&gt;=50",$D$2:$D$326,"&gt;=55")/100*#REF!,0),"",E412),"")</f>
        <v>#REF!</v>
      </c>
      <c r="N412" s="9" t="e">
        <f>IF(M412&lt;&gt;"",IF(_xlfn.RANK.EQ(M412,$M$2:$M$326,0)&lt;=ROUND(COUNTIFS($E$2:$E$326,"&gt;=50",$D$2:$D$326,"&gt;=55")/100*#REF!,0),"",E412),"")</f>
        <v>#REF!</v>
      </c>
      <c r="O412" s="9" t="e">
        <f>IF(N412&lt;&gt;"",IF(_xlfn.RANK.EQ(N412,$N$2:$N$326,0)&lt;=ROUND(COUNTIFS($E$2:$E$326,"&gt;=50",$D$2:$D$326,"&gt;=55")/100*#REF!,0),"",E412),"")</f>
        <v>#REF!</v>
      </c>
      <c r="P412" s="9" t="str" cm="1">
        <f t="array" ref="P412">IF(A372&lt;&gt;"",IF(_xlfn.BITOR(B372&lt;&gt;"GR",B372&lt;&gt;""),IF(AND(H412&gt;=50,B372&gt;=55),_xlfn.RANK.EQ(H412,$H$2:$H$1000,0),_xlfn.IFS(#REF!="FD",999,#REF!="FF",1000)),IF(AND(H412&gt;=50,D412&gt;=55),_xlfn.RANK.EQ(H412,$H$2:$H$326,0),_xlfn.IFS(#REF!="FD",999,#REF!="FF",1000))),"")</f>
        <v/>
      </c>
    </row>
    <row r="413" spans="1:16" x14ac:dyDescent="0.35">
      <c r="A413" s="3"/>
      <c r="B413" s="3"/>
      <c r="C413" s="16" t="e">
        <f>IF(_xlfn.BITOR(#REF!="GR",#REF!=""),0,#REF!)</f>
        <v>#REF!</v>
      </c>
      <c r="D413" s="16" t="e">
        <f>IF(_xlfn.BITOR(#REF!="",#REF!="GR"),0,#REF!)</f>
        <v>#REF!</v>
      </c>
      <c r="E413" s="9" t="e">
        <f t="shared" si="26"/>
        <v>#REF!</v>
      </c>
      <c r="F413" s="9" t="e">
        <f>IF(AND(B373&lt;&gt;"",B373&lt;&gt;"GR"),(C413*0.4)+(B373*0.6),E413)</f>
        <v>#REF!</v>
      </c>
      <c r="G413" s="9" t="e">
        <f t="shared" si="28"/>
        <v>#REF!</v>
      </c>
      <c r="H413" s="9" t="e">
        <f t="shared" si="29"/>
        <v>#REF!</v>
      </c>
      <c r="I413" s="9" t="e">
        <f t="shared" si="27"/>
        <v>#REF!</v>
      </c>
      <c r="J413" s="9" t="e">
        <f>IF(I413&lt;&gt;"",IF(_xlfn.RANK.EQ(I413,$I$2:$I$326,0)&lt;=ROUND(COUNTIFS($E$2:$E$326,"&gt;=50",$D$2:$D$326,"&gt;=55")/100*#REF!,0),"",E413),"")</f>
        <v>#REF!</v>
      </c>
      <c r="K413" s="9" t="e">
        <f>IF(J413&lt;&gt;"",IF(_xlfn.RANK.EQ(J413,$J$2:$J$326,0)&lt;=ROUND(COUNTIFS($E$2:$E$326,"&gt;=50",$D$2:$D$326,"&gt;=55")/100*#REF!,0),"",E413),"")</f>
        <v>#REF!</v>
      </c>
      <c r="L413" s="9" t="e">
        <f>IF(K413&lt;&gt;"",IF(_xlfn.RANK.EQ(K413,$K$2:$K$326,0)&lt;=ROUND(COUNTIFS($E$2:$E$326,"&gt;=50",$D$2:$D$326,"&gt;=55")/100*#REF!,0),"",E413),"")</f>
        <v>#REF!</v>
      </c>
      <c r="M413" s="9" t="e">
        <f>IF(L413&lt;&gt;"",IF(_xlfn.RANK.EQ(L413,$L$2:$L$326,0)&lt;=ROUND(COUNTIFS($E$2:$E$326,"&gt;=50",$D$2:$D$326,"&gt;=55")/100*#REF!,0),"",E413),"")</f>
        <v>#REF!</v>
      </c>
      <c r="N413" s="9" t="e">
        <f>IF(M413&lt;&gt;"",IF(_xlfn.RANK.EQ(M413,$M$2:$M$326,0)&lt;=ROUND(COUNTIFS($E$2:$E$326,"&gt;=50",$D$2:$D$326,"&gt;=55")/100*#REF!,0),"",E413),"")</f>
        <v>#REF!</v>
      </c>
      <c r="O413" s="9" t="e">
        <f>IF(N413&lt;&gt;"",IF(_xlfn.RANK.EQ(N413,$N$2:$N$326,0)&lt;=ROUND(COUNTIFS($E$2:$E$326,"&gt;=50",$D$2:$D$326,"&gt;=55")/100*#REF!,0),"",E413),"")</f>
        <v>#REF!</v>
      </c>
      <c r="P413" s="9" t="str" cm="1">
        <f t="array" ref="P413">IF(A373&lt;&gt;"",IF(_xlfn.BITOR(B373&lt;&gt;"GR",B373&lt;&gt;""),IF(AND(H413&gt;=50,B373&gt;=55),_xlfn.RANK.EQ(H413,$H$2:$H$1000,0),_xlfn.IFS(#REF!="FD",999,#REF!="FF",1000)),IF(AND(H413&gt;=50,D413&gt;=55),_xlfn.RANK.EQ(H413,$H$2:$H$326,0),_xlfn.IFS(#REF!="FD",999,#REF!="FF",1000))),"")</f>
        <v/>
      </c>
    </row>
    <row r="414" spans="1:16" x14ac:dyDescent="0.35">
      <c r="A414" s="3"/>
      <c r="B414" s="3"/>
      <c r="C414" s="16" t="e">
        <f>IF(_xlfn.BITOR(#REF!="GR",#REF!=""),0,#REF!)</f>
        <v>#REF!</v>
      </c>
      <c r="D414" s="16" t="e">
        <f>IF(_xlfn.BITOR(#REF!="",#REF!="GR"),0,#REF!)</f>
        <v>#REF!</v>
      </c>
      <c r="E414" s="9" t="e">
        <f t="shared" si="26"/>
        <v>#REF!</v>
      </c>
      <c r="F414" s="9" t="e">
        <f>IF(AND(B374&lt;&gt;"",B374&lt;&gt;"GR"),(C414*0.4)+(B374*0.6),E414)</f>
        <v>#REF!</v>
      </c>
      <c r="G414" s="9" t="e">
        <f t="shared" si="28"/>
        <v>#REF!</v>
      </c>
      <c r="H414" s="9" t="e">
        <f t="shared" si="29"/>
        <v>#REF!</v>
      </c>
      <c r="I414" s="9" t="e">
        <f t="shared" si="27"/>
        <v>#REF!</v>
      </c>
      <c r="J414" s="9" t="e">
        <f>IF(I414&lt;&gt;"",IF(_xlfn.RANK.EQ(I414,$I$2:$I$326,0)&lt;=ROUND(COUNTIFS($E$2:$E$326,"&gt;=50",$D$2:$D$326,"&gt;=55")/100*#REF!,0),"",E414),"")</f>
        <v>#REF!</v>
      </c>
      <c r="K414" s="9" t="e">
        <f>IF(J414&lt;&gt;"",IF(_xlfn.RANK.EQ(J414,$J$2:$J$326,0)&lt;=ROUND(COUNTIFS($E$2:$E$326,"&gt;=50",$D$2:$D$326,"&gt;=55")/100*#REF!,0),"",E414),"")</f>
        <v>#REF!</v>
      </c>
      <c r="L414" s="9" t="e">
        <f>IF(K414&lt;&gt;"",IF(_xlfn.RANK.EQ(K414,$K$2:$K$326,0)&lt;=ROUND(COUNTIFS($E$2:$E$326,"&gt;=50",$D$2:$D$326,"&gt;=55")/100*#REF!,0),"",E414),"")</f>
        <v>#REF!</v>
      </c>
      <c r="M414" s="9" t="e">
        <f>IF(L414&lt;&gt;"",IF(_xlfn.RANK.EQ(L414,$L$2:$L$326,0)&lt;=ROUND(COUNTIFS($E$2:$E$326,"&gt;=50",$D$2:$D$326,"&gt;=55")/100*#REF!,0),"",E414),"")</f>
        <v>#REF!</v>
      </c>
      <c r="N414" s="9" t="e">
        <f>IF(M414&lt;&gt;"",IF(_xlfn.RANK.EQ(M414,$M$2:$M$326,0)&lt;=ROUND(COUNTIFS($E$2:$E$326,"&gt;=50",$D$2:$D$326,"&gt;=55")/100*#REF!,0),"",E414),"")</f>
        <v>#REF!</v>
      </c>
      <c r="O414" s="9" t="e">
        <f>IF(N414&lt;&gt;"",IF(_xlfn.RANK.EQ(N414,$N$2:$N$326,0)&lt;=ROUND(COUNTIFS($E$2:$E$326,"&gt;=50",$D$2:$D$326,"&gt;=55")/100*#REF!,0),"",E414),"")</f>
        <v>#REF!</v>
      </c>
      <c r="P414" s="9" t="str" cm="1">
        <f t="array" ref="P414">IF(A374&lt;&gt;"",IF(_xlfn.BITOR(B374&lt;&gt;"GR",B374&lt;&gt;""),IF(AND(H414&gt;=50,B374&gt;=55),_xlfn.RANK.EQ(H414,$H$2:$H$1000,0),_xlfn.IFS(#REF!="FD",999,#REF!="FF",1000)),IF(AND(H414&gt;=50,D414&gt;=55),_xlfn.RANK.EQ(H414,$H$2:$H$326,0),_xlfn.IFS(#REF!="FD",999,#REF!="FF",1000))),"")</f>
        <v/>
      </c>
    </row>
    <row r="415" spans="1:16" x14ac:dyDescent="0.35">
      <c r="A415" s="3"/>
      <c r="B415" s="3"/>
      <c r="C415" s="16" t="e">
        <f>IF(_xlfn.BITOR(#REF!="GR",#REF!=""),0,#REF!)</f>
        <v>#REF!</v>
      </c>
      <c r="D415" s="16" t="e">
        <f>IF(_xlfn.BITOR(#REF!="",#REF!="GR"),0,#REF!)</f>
        <v>#REF!</v>
      </c>
      <c r="E415" s="9" t="e">
        <f t="shared" si="26"/>
        <v>#REF!</v>
      </c>
      <c r="F415" s="9" t="e">
        <f>IF(AND(B375&lt;&gt;"",B375&lt;&gt;"GR"),(C415*0.4)+(B375*0.6),E415)</f>
        <v>#REF!</v>
      </c>
      <c r="G415" s="9" t="e">
        <f t="shared" si="28"/>
        <v>#REF!</v>
      </c>
      <c r="H415" s="9" t="e">
        <f t="shared" si="29"/>
        <v>#REF!</v>
      </c>
      <c r="I415" s="9" t="e">
        <f t="shared" si="27"/>
        <v>#REF!</v>
      </c>
      <c r="J415" s="9" t="e">
        <f>IF(I415&lt;&gt;"",IF(_xlfn.RANK.EQ(I415,$I$2:$I$326,0)&lt;=ROUND(COUNTIFS($E$2:$E$326,"&gt;=50",$D$2:$D$326,"&gt;=55")/100*#REF!,0),"",E415),"")</f>
        <v>#REF!</v>
      </c>
      <c r="K415" s="9" t="e">
        <f>IF(J415&lt;&gt;"",IF(_xlfn.RANK.EQ(J415,$J$2:$J$326,0)&lt;=ROUND(COUNTIFS($E$2:$E$326,"&gt;=50",$D$2:$D$326,"&gt;=55")/100*#REF!,0),"",E415),"")</f>
        <v>#REF!</v>
      </c>
      <c r="L415" s="9" t="e">
        <f>IF(K415&lt;&gt;"",IF(_xlfn.RANK.EQ(K415,$K$2:$K$326,0)&lt;=ROUND(COUNTIFS($E$2:$E$326,"&gt;=50",$D$2:$D$326,"&gt;=55")/100*#REF!,0),"",E415),"")</f>
        <v>#REF!</v>
      </c>
      <c r="M415" s="9" t="e">
        <f>IF(L415&lt;&gt;"",IF(_xlfn.RANK.EQ(L415,$L$2:$L$326,0)&lt;=ROUND(COUNTIFS($E$2:$E$326,"&gt;=50",$D$2:$D$326,"&gt;=55")/100*#REF!,0),"",E415),"")</f>
        <v>#REF!</v>
      </c>
      <c r="N415" s="9" t="e">
        <f>IF(M415&lt;&gt;"",IF(_xlfn.RANK.EQ(M415,$M$2:$M$326,0)&lt;=ROUND(COUNTIFS($E$2:$E$326,"&gt;=50",$D$2:$D$326,"&gt;=55")/100*#REF!,0),"",E415),"")</f>
        <v>#REF!</v>
      </c>
      <c r="O415" s="9" t="e">
        <f>IF(N415&lt;&gt;"",IF(_xlfn.RANK.EQ(N415,$N$2:$N$326,0)&lt;=ROUND(COUNTIFS($E$2:$E$326,"&gt;=50",$D$2:$D$326,"&gt;=55")/100*#REF!,0),"",E415),"")</f>
        <v>#REF!</v>
      </c>
      <c r="P415" s="9" t="str" cm="1">
        <f t="array" ref="P415">IF(A375&lt;&gt;"",IF(_xlfn.BITOR(B375&lt;&gt;"GR",B375&lt;&gt;""),IF(AND(H415&gt;=50,B375&gt;=55),_xlfn.RANK.EQ(H415,$H$2:$H$1000,0),_xlfn.IFS(#REF!="FD",999,#REF!="FF",1000)),IF(AND(H415&gt;=50,D415&gt;=55),_xlfn.RANK.EQ(H415,$H$2:$H$326,0),_xlfn.IFS(#REF!="FD",999,#REF!="FF",1000))),"")</f>
        <v/>
      </c>
    </row>
    <row r="416" spans="1:16" x14ac:dyDescent="0.35">
      <c r="A416" s="3"/>
      <c r="B416" s="3"/>
      <c r="C416" s="16" t="e">
        <f>IF(_xlfn.BITOR(#REF!="GR",#REF!=""),0,#REF!)</f>
        <v>#REF!</v>
      </c>
      <c r="D416" s="16" t="e">
        <f>IF(_xlfn.BITOR(#REF!="",#REF!="GR"),0,#REF!)</f>
        <v>#REF!</v>
      </c>
      <c r="E416" s="9" t="e">
        <f t="shared" si="26"/>
        <v>#REF!</v>
      </c>
      <c r="F416" s="9" t="e">
        <f>IF(AND(B376&lt;&gt;"",B376&lt;&gt;"GR"),(C416*0.4)+(B376*0.6),E416)</f>
        <v>#REF!</v>
      </c>
      <c r="G416" s="9" t="e">
        <f t="shared" si="28"/>
        <v>#REF!</v>
      </c>
      <c r="H416" s="9" t="e">
        <f t="shared" si="29"/>
        <v>#REF!</v>
      </c>
      <c r="I416" s="9" t="e">
        <f t="shared" si="27"/>
        <v>#REF!</v>
      </c>
      <c r="J416" s="9" t="e">
        <f>IF(I416&lt;&gt;"",IF(_xlfn.RANK.EQ(I416,$I$2:$I$326,0)&lt;=ROUND(COUNTIFS($E$2:$E$326,"&gt;=50",$D$2:$D$326,"&gt;=55")/100*#REF!,0),"",E416),"")</f>
        <v>#REF!</v>
      </c>
      <c r="K416" s="9" t="e">
        <f>IF(J416&lt;&gt;"",IF(_xlfn.RANK.EQ(J416,$J$2:$J$326,0)&lt;=ROUND(COUNTIFS($E$2:$E$326,"&gt;=50",$D$2:$D$326,"&gt;=55")/100*#REF!,0),"",E416),"")</f>
        <v>#REF!</v>
      </c>
      <c r="L416" s="9" t="e">
        <f>IF(K416&lt;&gt;"",IF(_xlfn.RANK.EQ(K416,$K$2:$K$326,0)&lt;=ROUND(COUNTIFS($E$2:$E$326,"&gt;=50",$D$2:$D$326,"&gt;=55")/100*#REF!,0),"",E416),"")</f>
        <v>#REF!</v>
      </c>
      <c r="M416" s="9" t="e">
        <f>IF(L416&lt;&gt;"",IF(_xlfn.RANK.EQ(L416,$L$2:$L$326,0)&lt;=ROUND(COUNTIFS($E$2:$E$326,"&gt;=50",$D$2:$D$326,"&gt;=55")/100*#REF!,0),"",E416),"")</f>
        <v>#REF!</v>
      </c>
      <c r="N416" s="9" t="e">
        <f>IF(M416&lt;&gt;"",IF(_xlfn.RANK.EQ(M416,$M$2:$M$326,0)&lt;=ROUND(COUNTIFS($E$2:$E$326,"&gt;=50",$D$2:$D$326,"&gt;=55")/100*#REF!,0),"",E416),"")</f>
        <v>#REF!</v>
      </c>
      <c r="O416" s="9" t="e">
        <f>IF(N416&lt;&gt;"",IF(_xlfn.RANK.EQ(N416,$N$2:$N$326,0)&lt;=ROUND(COUNTIFS($E$2:$E$326,"&gt;=50",$D$2:$D$326,"&gt;=55")/100*#REF!,0),"",E416),"")</f>
        <v>#REF!</v>
      </c>
      <c r="P416" s="9" t="str" cm="1">
        <f t="array" ref="P416">IF(A376&lt;&gt;"",IF(_xlfn.BITOR(B376&lt;&gt;"GR",B376&lt;&gt;""),IF(AND(H416&gt;=50,B376&gt;=55),_xlfn.RANK.EQ(H416,$H$2:$H$1000,0),_xlfn.IFS(#REF!="FD",999,#REF!="FF",1000)),IF(AND(H416&gt;=50,D416&gt;=55),_xlfn.RANK.EQ(H416,$H$2:$H$326,0),_xlfn.IFS(#REF!="FD",999,#REF!="FF",1000))),"")</f>
        <v/>
      </c>
    </row>
    <row r="417" spans="1:16" x14ac:dyDescent="0.35">
      <c r="A417" s="3"/>
      <c r="B417" s="3"/>
      <c r="C417" s="16" t="e">
        <f>IF(_xlfn.BITOR(#REF!="GR",#REF!=""),0,#REF!)</f>
        <v>#REF!</v>
      </c>
      <c r="D417" s="16" t="e">
        <f>IF(_xlfn.BITOR(#REF!="",#REF!="GR"),0,#REF!)</f>
        <v>#REF!</v>
      </c>
      <c r="E417" s="9" t="e">
        <f t="shared" si="26"/>
        <v>#REF!</v>
      </c>
      <c r="F417" s="9" t="e">
        <f>IF(AND(B377&lt;&gt;"",B377&lt;&gt;"GR"),(C417*0.4)+(B377*0.6),E417)</f>
        <v>#REF!</v>
      </c>
      <c r="G417" s="9" t="e">
        <f t="shared" si="28"/>
        <v>#REF!</v>
      </c>
      <c r="H417" s="9" t="e">
        <f t="shared" si="29"/>
        <v>#REF!</v>
      </c>
      <c r="I417" s="9" t="e">
        <f t="shared" si="27"/>
        <v>#REF!</v>
      </c>
      <c r="J417" s="9" t="e">
        <f>IF(I417&lt;&gt;"",IF(_xlfn.RANK.EQ(I417,$I$2:$I$326,0)&lt;=ROUND(COUNTIFS($E$2:$E$326,"&gt;=50",$D$2:$D$326,"&gt;=55")/100*#REF!,0),"",E417),"")</f>
        <v>#REF!</v>
      </c>
      <c r="K417" s="9" t="e">
        <f>IF(J417&lt;&gt;"",IF(_xlfn.RANK.EQ(J417,$J$2:$J$326,0)&lt;=ROUND(COUNTIFS($E$2:$E$326,"&gt;=50",$D$2:$D$326,"&gt;=55")/100*#REF!,0),"",E417),"")</f>
        <v>#REF!</v>
      </c>
      <c r="L417" s="9" t="e">
        <f>IF(K417&lt;&gt;"",IF(_xlfn.RANK.EQ(K417,$K$2:$K$326,0)&lt;=ROUND(COUNTIFS($E$2:$E$326,"&gt;=50",$D$2:$D$326,"&gt;=55")/100*#REF!,0),"",E417),"")</f>
        <v>#REF!</v>
      </c>
      <c r="M417" s="9" t="e">
        <f>IF(L417&lt;&gt;"",IF(_xlfn.RANK.EQ(L417,$L$2:$L$326,0)&lt;=ROUND(COUNTIFS($E$2:$E$326,"&gt;=50",$D$2:$D$326,"&gt;=55")/100*#REF!,0),"",E417),"")</f>
        <v>#REF!</v>
      </c>
      <c r="N417" s="9" t="e">
        <f>IF(M417&lt;&gt;"",IF(_xlfn.RANK.EQ(M417,$M$2:$M$326,0)&lt;=ROUND(COUNTIFS($E$2:$E$326,"&gt;=50",$D$2:$D$326,"&gt;=55")/100*#REF!,0),"",E417),"")</f>
        <v>#REF!</v>
      </c>
      <c r="O417" s="9" t="e">
        <f>IF(N417&lt;&gt;"",IF(_xlfn.RANK.EQ(N417,$N$2:$N$326,0)&lt;=ROUND(COUNTIFS($E$2:$E$326,"&gt;=50",$D$2:$D$326,"&gt;=55")/100*#REF!,0),"",E417),"")</f>
        <v>#REF!</v>
      </c>
      <c r="P417" s="9" t="str" cm="1">
        <f t="array" ref="P417">IF(A377&lt;&gt;"",IF(_xlfn.BITOR(B377&lt;&gt;"GR",B377&lt;&gt;""),IF(AND(H417&gt;=50,B377&gt;=55),_xlfn.RANK.EQ(H417,$H$2:$H$1000,0),_xlfn.IFS(#REF!="FD",999,#REF!="FF",1000)),IF(AND(H417&gt;=50,D417&gt;=55),_xlfn.RANK.EQ(H417,$H$2:$H$326,0),_xlfn.IFS(#REF!="FD",999,#REF!="FF",1000))),"")</f>
        <v/>
      </c>
    </row>
    <row r="418" spans="1:16" x14ac:dyDescent="0.35">
      <c r="A418" s="3"/>
      <c r="B418" s="3"/>
      <c r="C418" s="16" t="e">
        <f>IF(_xlfn.BITOR(#REF!="GR",#REF!=""),0,#REF!)</f>
        <v>#REF!</v>
      </c>
      <c r="D418" s="16" t="e">
        <f>IF(_xlfn.BITOR(#REF!="",#REF!="GR"),0,#REF!)</f>
        <v>#REF!</v>
      </c>
      <c r="E418" s="9" t="e">
        <f t="shared" si="26"/>
        <v>#REF!</v>
      </c>
      <c r="F418" s="9" t="e">
        <f>IF(AND(B378&lt;&gt;"",B378&lt;&gt;"GR"),(C418*0.4)+(B378*0.6),E418)</f>
        <v>#REF!</v>
      </c>
      <c r="G418" s="9" t="e">
        <f t="shared" si="28"/>
        <v>#REF!</v>
      </c>
      <c r="H418" s="9" t="e">
        <f t="shared" si="29"/>
        <v>#REF!</v>
      </c>
      <c r="I418" s="9" t="e">
        <f t="shared" si="27"/>
        <v>#REF!</v>
      </c>
      <c r="J418" s="9" t="e">
        <f>IF(I418&lt;&gt;"",IF(_xlfn.RANK.EQ(I418,$I$2:$I$326,0)&lt;=ROUND(COUNTIFS($E$2:$E$326,"&gt;=50",$D$2:$D$326,"&gt;=55")/100*#REF!,0),"",E418),"")</f>
        <v>#REF!</v>
      </c>
      <c r="K418" s="9" t="e">
        <f>IF(J418&lt;&gt;"",IF(_xlfn.RANK.EQ(J418,$J$2:$J$326,0)&lt;=ROUND(COUNTIFS($E$2:$E$326,"&gt;=50",$D$2:$D$326,"&gt;=55")/100*#REF!,0),"",E418),"")</f>
        <v>#REF!</v>
      </c>
      <c r="L418" s="9" t="e">
        <f>IF(K418&lt;&gt;"",IF(_xlfn.RANK.EQ(K418,$K$2:$K$326,0)&lt;=ROUND(COUNTIFS($E$2:$E$326,"&gt;=50",$D$2:$D$326,"&gt;=55")/100*#REF!,0),"",E418),"")</f>
        <v>#REF!</v>
      </c>
      <c r="M418" s="9" t="e">
        <f>IF(L418&lt;&gt;"",IF(_xlfn.RANK.EQ(L418,$L$2:$L$326,0)&lt;=ROUND(COUNTIFS($E$2:$E$326,"&gt;=50",$D$2:$D$326,"&gt;=55")/100*#REF!,0),"",E418),"")</f>
        <v>#REF!</v>
      </c>
      <c r="N418" s="9" t="e">
        <f>IF(M418&lt;&gt;"",IF(_xlfn.RANK.EQ(M418,$M$2:$M$326,0)&lt;=ROUND(COUNTIFS($E$2:$E$326,"&gt;=50",$D$2:$D$326,"&gt;=55")/100*#REF!,0),"",E418),"")</f>
        <v>#REF!</v>
      </c>
      <c r="O418" s="9" t="e">
        <f>IF(N418&lt;&gt;"",IF(_xlfn.RANK.EQ(N418,$N$2:$N$326,0)&lt;=ROUND(COUNTIFS($E$2:$E$326,"&gt;=50",$D$2:$D$326,"&gt;=55")/100*#REF!,0),"",E418),"")</f>
        <v>#REF!</v>
      </c>
      <c r="P418" s="9" t="str" cm="1">
        <f t="array" ref="P418">IF(A378&lt;&gt;"",IF(_xlfn.BITOR(B378&lt;&gt;"GR",B378&lt;&gt;""),IF(AND(H418&gt;=50,B378&gt;=55),_xlfn.RANK.EQ(H418,$H$2:$H$1000,0),_xlfn.IFS(#REF!="FD",999,#REF!="FF",1000)),IF(AND(H418&gt;=50,D418&gt;=55),_xlfn.RANK.EQ(H418,$H$2:$H$326,0),_xlfn.IFS(#REF!="FD",999,#REF!="FF",1000))),"")</f>
        <v/>
      </c>
    </row>
    <row r="419" spans="1:16" x14ac:dyDescent="0.35">
      <c r="A419" s="3"/>
      <c r="B419" s="3"/>
      <c r="C419" s="16" t="e">
        <f>IF(_xlfn.BITOR(#REF!="GR",#REF!=""),0,#REF!)</f>
        <v>#REF!</v>
      </c>
      <c r="D419" s="16" t="e">
        <f>IF(_xlfn.BITOR(#REF!="",#REF!="GR"),0,#REF!)</f>
        <v>#REF!</v>
      </c>
      <c r="E419" s="9" t="e">
        <f t="shared" si="26"/>
        <v>#REF!</v>
      </c>
      <c r="F419" s="9" t="e">
        <f>IF(AND(B379&lt;&gt;"",B379&lt;&gt;"GR"),(C419*0.4)+(B379*0.6),E419)</f>
        <v>#REF!</v>
      </c>
      <c r="G419" s="9" t="e">
        <f t="shared" si="28"/>
        <v>#REF!</v>
      </c>
      <c r="H419" s="9" t="e">
        <f t="shared" si="29"/>
        <v>#REF!</v>
      </c>
      <c r="I419" s="9" t="e">
        <f t="shared" si="27"/>
        <v>#REF!</v>
      </c>
      <c r="J419" s="9" t="e">
        <f>IF(I419&lt;&gt;"",IF(_xlfn.RANK.EQ(I419,$I$2:$I$326,0)&lt;=ROUND(COUNTIFS($E$2:$E$326,"&gt;=50",$D$2:$D$326,"&gt;=55")/100*#REF!,0),"",E419),"")</f>
        <v>#REF!</v>
      </c>
      <c r="K419" s="9" t="e">
        <f>IF(J419&lt;&gt;"",IF(_xlfn.RANK.EQ(J419,$J$2:$J$326,0)&lt;=ROUND(COUNTIFS($E$2:$E$326,"&gt;=50",$D$2:$D$326,"&gt;=55")/100*#REF!,0),"",E419),"")</f>
        <v>#REF!</v>
      </c>
      <c r="L419" s="9" t="e">
        <f>IF(K419&lt;&gt;"",IF(_xlfn.RANK.EQ(K419,$K$2:$K$326,0)&lt;=ROUND(COUNTIFS($E$2:$E$326,"&gt;=50",$D$2:$D$326,"&gt;=55")/100*#REF!,0),"",E419),"")</f>
        <v>#REF!</v>
      </c>
      <c r="M419" s="9" t="e">
        <f>IF(L419&lt;&gt;"",IF(_xlfn.RANK.EQ(L419,$L$2:$L$326,0)&lt;=ROUND(COUNTIFS($E$2:$E$326,"&gt;=50",$D$2:$D$326,"&gt;=55")/100*#REF!,0),"",E419),"")</f>
        <v>#REF!</v>
      </c>
      <c r="N419" s="9" t="e">
        <f>IF(M419&lt;&gt;"",IF(_xlfn.RANK.EQ(M419,$M$2:$M$326,0)&lt;=ROUND(COUNTIFS($E$2:$E$326,"&gt;=50",$D$2:$D$326,"&gt;=55")/100*#REF!,0),"",E419),"")</f>
        <v>#REF!</v>
      </c>
      <c r="O419" s="9" t="e">
        <f>IF(N419&lt;&gt;"",IF(_xlfn.RANK.EQ(N419,$N$2:$N$326,0)&lt;=ROUND(COUNTIFS($E$2:$E$326,"&gt;=50",$D$2:$D$326,"&gt;=55")/100*#REF!,0),"",E419),"")</f>
        <v>#REF!</v>
      </c>
      <c r="P419" s="9" t="str" cm="1">
        <f t="array" ref="P419">IF(A379&lt;&gt;"",IF(_xlfn.BITOR(B379&lt;&gt;"GR",B379&lt;&gt;""),IF(AND(H419&gt;=50,B379&gt;=55),_xlfn.RANK.EQ(H419,$H$2:$H$1000,0),_xlfn.IFS(#REF!="FD",999,#REF!="FF",1000)),IF(AND(H419&gt;=50,D419&gt;=55),_xlfn.RANK.EQ(H419,$H$2:$H$326,0),_xlfn.IFS(#REF!="FD",999,#REF!="FF",1000))),"")</f>
        <v/>
      </c>
    </row>
    <row r="420" spans="1:16" x14ac:dyDescent="0.35">
      <c r="A420" s="3"/>
      <c r="B420" s="3"/>
      <c r="C420" s="16" t="e">
        <f>IF(_xlfn.BITOR(#REF!="GR",#REF!=""),0,#REF!)</f>
        <v>#REF!</v>
      </c>
      <c r="D420" s="16" t="e">
        <f>IF(_xlfn.BITOR(#REF!="",#REF!="GR"),0,#REF!)</f>
        <v>#REF!</v>
      </c>
      <c r="E420" s="9" t="e">
        <f t="shared" si="26"/>
        <v>#REF!</v>
      </c>
      <c r="F420" s="9" t="e">
        <f>IF(AND(B380&lt;&gt;"",B380&lt;&gt;"GR"),(C420*0.4)+(B380*0.6),E420)</f>
        <v>#REF!</v>
      </c>
      <c r="G420" s="9" t="e">
        <f t="shared" si="28"/>
        <v>#REF!</v>
      </c>
      <c r="H420" s="9" t="e">
        <f t="shared" si="29"/>
        <v>#REF!</v>
      </c>
      <c r="I420" s="9" t="e">
        <f t="shared" si="27"/>
        <v>#REF!</v>
      </c>
      <c r="J420" s="9" t="e">
        <f>IF(I420&lt;&gt;"",IF(_xlfn.RANK.EQ(I420,$I$2:$I$326,0)&lt;=ROUND(COUNTIFS($E$2:$E$326,"&gt;=50",$D$2:$D$326,"&gt;=55")/100*#REF!,0),"",E420),"")</f>
        <v>#REF!</v>
      </c>
      <c r="K420" s="9" t="e">
        <f>IF(J420&lt;&gt;"",IF(_xlfn.RANK.EQ(J420,$J$2:$J$326,0)&lt;=ROUND(COUNTIFS($E$2:$E$326,"&gt;=50",$D$2:$D$326,"&gt;=55")/100*#REF!,0),"",E420),"")</f>
        <v>#REF!</v>
      </c>
      <c r="L420" s="9" t="e">
        <f>IF(K420&lt;&gt;"",IF(_xlfn.RANK.EQ(K420,$K$2:$K$326,0)&lt;=ROUND(COUNTIFS($E$2:$E$326,"&gt;=50",$D$2:$D$326,"&gt;=55")/100*#REF!,0),"",E420),"")</f>
        <v>#REF!</v>
      </c>
      <c r="M420" s="9" t="e">
        <f>IF(L420&lt;&gt;"",IF(_xlfn.RANK.EQ(L420,$L$2:$L$326,0)&lt;=ROUND(COUNTIFS($E$2:$E$326,"&gt;=50",$D$2:$D$326,"&gt;=55")/100*#REF!,0),"",E420),"")</f>
        <v>#REF!</v>
      </c>
      <c r="N420" s="9" t="e">
        <f>IF(M420&lt;&gt;"",IF(_xlfn.RANK.EQ(M420,$M$2:$M$326,0)&lt;=ROUND(COUNTIFS($E$2:$E$326,"&gt;=50",$D$2:$D$326,"&gt;=55")/100*#REF!,0),"",E420),"")</f>
        <v>#REF!</v>
      </c>
      <c r="O420" s="9" t="e">
        <f>IF(N420&lt;&gt;"",IF(_xlfn.RANK.EQ(N420,$N$2:$N$326,0)&lt;=ROUND(COUNTIFS($E$2:$E$326,"&gt;=50",$D$2:$D$326,"&gt;=55")/100*#REF!,0),"",E420),"")</f>
        <v>#REF!</v>
      </c>
      <c r="P420" s="9" t="str" cm="1">
        <f t="array" ref="P420">IF(A380&lt;&gt;"",IF(_xlfn.BITOR(B380&lt;&gt;"GR",B380&lt;&gt;""),IF(AND(H420&gt;=50,B380&gt;=55),_xlfn.RANK.EQ(H420,$H$2:$H$1000,0),_xlfn.IFS(#REF!="FD",999,#REF!="FF",1000)),IF(AND(H420&gt;=50,D420&gt;=55),_xlfn.RANK.EQ(H420,$H$2:$H$326,0),_xlfn.IFS(#REF!="FD",999,#REF!="FF",1000))),"")</f>
        <v/>
      </c>
    </row>
    <row r="421" spans="1:16" x14ac:dyDescent="0.35">
      <c r="A421" s="3"/>
      <c r="B421" s="3"/>
      <c r="C421" s="16" t="e">
        <f>IF(_xlfn.BITOR(#REF!="GR",#REF!=""),0,#REF!)</f>
        <v>#REF!</v>
      </c>
      <c r="D421" s="16" t="e">
        <f>IF(_xlfn.BITOR(#REF!="",#REF!="GR"),0,#REF!)</f>
        <v>#REF!</v>
      </c>
      <c r="E421" s="9" t="e">
        <f t="shared" si="26"/>
        <v>#REF!</v>
      </c>
      <c r="F421" s="9" t="e">
        <f>IF(AND(B381&lt;&gt;"",B381&lt;&gt;"GR"),(C421*0.4)+(B381*0.6),E421)</f>
        <v>#REF!</v>
      </c>
      <c r="G421" s="9" t="e">
        <f t="shared" si="28"/>
        <v>#REF!</v>
      </c>
      <c r="H421" s="9" t="e">
        <f t="shared" si="29"/>
        <v>#REF!</v>
      </c>
      <c r="I421" s="9" t="e">
        <f t="shared" si="27"/>
        <v>#REF!</v>
      </c>
      <c r="J421" s="9" t="e">
        <f>IF(I421&lt;&gt;"",IF(_xlfn.RANK.EQ(I421,$I$2:$I$326,0)&lt;=ROUND(COUNTIFS($E$2:$E$326,"&gt;=50",$D$2:$D$326,"&gt;=55")/100*#REF!,0),"",E421),"")</f>
        <v>#REF!</v>
      </c>
      <c r="K421" s="9" t="e">
        <f>IF(J421&lt;&gt;"",IF(_xlfn.RANK.EQ(J421,$J$2:$J$326,0)&lt;=ROUND(COUNTIFS($E$2:$E$326,"&gt;=50",$D$2:$D$326,"&gt;=55")/100*#REF!,0),"",E421),"")</f>
        <v>#REF!</v>
      </c>
      <c r="L421" s="9" t="e">
        <f>IF(K421&lt;&gt;"",IF(_xlfn.RANK.EQ(K421,$K$2:$K$326,0)&lt;=ROUND(COUNTIFS($E$2:$E$326,"&gt;=50",$D$2:$D$326,"&gt;=55")/100*#REF!,0),"",E421),"")</f>
        <v>#REF!</v>
      </c>
      <c r="M421" s="9" t="e">
        <f>IF(L421&lt;&gt;"",IF(_xlfn.RANK.EQ(L421,$L$2:$L$326,0)&lt;=ROUND(COUNTIFS($E$2:$E$326,"&gt;=50",$D$2:$D$326,"&gt;=55")/100*#REF!,0),"",E421),"")</f>
        <v>#REF!</v>
      </c>
      <c r="N421" s="9" t="e">
        <f>IF(M421&lt;&gt;"",IF(_xlfn.RANK.EQ(M421,$M$2:$M$326,0)&lt;=ROUND(COUNTIFS($E$2:$E$326,"&gt;=50",$D$2:$D$326,"&gt;=55")/100*#REF!,0),"",E421),"")</f>
        <v>#REF!</v>
      </c>
      <c r="O421" s="9" t="e">
        <f>IF(N421&lt;&gt;"",IF(_xlfn.RANK.EQ(N421,$N$2:$N$326,0)&lt;=ROUND(COUNTIFS($E$2:$E$326,"&gt;=50",$D$2:$D$326,"&gt;=55")/100*#REF!,0),"",E421),"")</f>
        <v>#REF!</v>
      </c>
      <c r="P421" s="9" t="str" cm="1">
        <f t="array" ref="P421">IF(A381&lt;&gt;"",IF(_xlfn.BITOR(B381&lt;&gt;"GR",B381&lt;&gt;""),IF(AND(H421&gt;=50,B381&gt;=55),_xlfn.RANK.EQ(H421,$H$2:$H$1000,0),_xlfn.IFS(#REF!="FD",999,#REF!="FF",1000)),IF(AND(H421&gt;=50,D421&gt;=55),_xlfn.RANK.EQ(H421,$H$2:$H$326,0),_xlfn.IFS(#REF!="FD",999,#REF!="FF",1000))),"")</f>
        <v/>
      </c>
    </row>
    <row r="422" spans="1:16" x14ac:dyDescent="0.35">
      <c r="A422" s="3"/>
      <c r="B422" s="3"/>
      <c r="C422" s="16" t="e">
        <f>IF(_xlfn.BITOR(#REF!="GR",#REF!=""),0,#REF!)</f>
        <v>#REF!</v>
      </c>
      <c r="D422" s="16" t="e">
        <f>IF(_xlfn.BITOR(#REF!="",#REF!="GR"),0,#REF!)</f>
        <v>#REF!</v>
      </c>
      <c r="E422" s="9" t="e">
        <f t="shared" si="26"/>
        <v>#REF!</v>
      </c>
      <c r="F422" s="9" t="e">
        <f>IF(AND(B382&lt;&gt;"",B382&lt;&gt;"GR"),(C422*0.4)+(B382*0.6),E422)</f>
        <v>#REF!</v>
      </c>
      <c r="G422" s="9" t="e">
        <f t="shared" si="28"/>
        <v>#REF!</v>
      </c>
      <c r="H422" s="9" t="e">
        <f t="shared" si="29"/>
        <v>#REF!</v>
      </c>
      <c r="I422" s="9" t="e">
        <f t="shared" si="27"/>
        <v>#REF!</v>
      </c>
      <c r="J422" s="9" t="e">
        <f>IF(I422&lt;&gt;"",IF(_xlfn.RANK.EQ(I422,$I$2:$I$326,0)&lt;=ROUND(COUNTIFS($E$2:$E$326,"&gt;=50",$D$2:$D$326,"&gt;=55")/100*#REF!,0),"",E422),"")</f>
        <v>#REF!</v>
      </c>
      <c r="K422" s="9" t="e">
        <f>IF(J422&lt;&gt;"",IF(_xlfn.RANK.EQ(J422,$J$2:$J$326,0)&lt;=ROUND(COUNTIFS($E$2:$E$326,"&gt;=50",$D$2:$D$326,"&gt;=55")/100*#REF!,0),"",E422),"")</f>
        <v>#REF!</v>
      </c>
      <c r="L422" s="9" t="e">
        <f>IF(K422&lt;&gt;"",IF(_xlfn.RANK.EQ(K422,$K$2:$K$326,0)&lt;=ROUND(COUNTIFS($E$2:$E$326,"&gt;=50",$D$2:$D$326,"&gt;=55")/100*#REF!,0),"",E422),"")</f>
        <v>#REF!</v>
      </c>
      <c r="M422" s="9" t="e">
        <f>IF(L422&lt;&gt;"",IF(_xlfn.RANK.EQ(L422,$L$2:$L$326,0)&lt;=ROUND(COUNTIFS($E$2:$E$326,"&gt;=50",$D$2:$D$326,"&gt;=55")/100*#REF!,0),"",E422),"")</f>
        <v>#REF!</v>
      </c>
      <c r="N422" s="9" t="e">
        <f>IF(M422&lt;&gt;"",IF(_xlfn.RANK.EQ(M422,$M$2:$M$326,0)&lt;=ROUND(COUNTIFS($E$2:$E$326,"&gt;=50",$D$2:$D$326,"&gt;=55")/100*#REF!,0),"",E422),"")</f>
        <v>#REF!</v>
      </c>
      <c r="O422" s="9" t="e">
        <f>IF(N422&lt;&gt;"",IF(_xlfn.RANK.EQ(N422,$N$2:$N$326,0)&lt;=ROUND(COUNTIFS($E$2:$E$326,"&gt;=50",$D$2:$D$326,"&gt;=55")/100*#REF!,0),"",E422),"")</f>
        <v>#REF!</v>
      </c>
      <c r="P422" s="9" t="str" cm="1">
        <f t="array" ref="P422">IF(A382&lt;&gt;"",IF(_xlfn.BITOR(B382&lt;&gt;"GR",B382&lt;&gt;""),IF(AND(H422&gt;=50,B382&gt;=55),_xlfn.RANK.EQ(H422,$H$2:$H$1000,0),_xlfn.IFS(#REF!="FD",999,#REF!="FF",1000)),IF(AND(H422&gt;=50,D422&gt;=55),_xlfn.RANK.EQ(H422,$H$2:$H$326,0),_xlfn.IFS(#REF!="FD",999,#REF!="FF",1000))),"")</f>
        <v/>
      </c>
    </row>
    <row r="423" spans="1:16" x14ac:dyDescent="0.35">
      <c r="A423" s="3"/>
      <c r="B423" s="3"/>
      <c r="C423" s="16" t="e">
        <f>IF(_xlfn.BITOR(#REF!="GR",#REF!=""),0,#REF!)</f>
        <v>#REF!</v>
      </c>
      <c r="D423" s="16" t="e">
        <f>IF(_xlfn.BITOR(#REF!="",#REF!="GR"),0,#REF!)</f>
        <v>#REF!</v>
      </c>
      <c r="E423" s="9" t="e">
        <f t="shared" si="26"/>
        <v>#REF!</v>
      </c>
      <c r="F423" s="9" t="e">
        <f>IF(AND(B383&lt;&gt;"",B383&lt;&gt;"GR"),(C423*0.4)+(B383*0.6),E423)</f>
        <v>#REF!</v>
      </c>
      <c r="G423" s="9" t="e">
        <f t="shared" si="28"/>
        <v>#REF!</v>
      </c>
      <c r="H423" s="9" t="e">
        <f t="shared" si="29"/>
        <v>#REF!</v>
      </c>
      <c r="I423" s="9" t="e">
        <f t="shared" si="27"/>
        <v>#REF!</v>
      </c>
      <c r="J423" s="9" t="e">
        <f>IF(I423&lt;&gt;"",IF(_xlfn.RANK.EQ(I423,$I$2:$I$326,0)&lt;=ROUND(COUNTIFS($E$2:$E$326,"&gt;=50",$D$2:$D$326,"&gt;=55")/100*#REF!,0),"",E423),"")</f>
        <v>#REF!</v>
      </c>
      <c r="K423" s="9" t="e">
        <f>IF(J423&lt;&gt;"",IF(_xlfn.RANK.EQ(J423,$J$2:$J$326,0)&lt;=ROUND(COUNTIFS($E$2:$E$326,"&gt;=50",$D$2:$D$326,"&gt;=55")/100*#REF!,0),"",E423),"")</f>
        <v>#REF!</v>
      </c>
      <c r="L423" s="9" t="e">
        <f>IF(K423&lt;&gt;"",IF(_xlfn.RANK.EQ(K423,$K$2:$K$326,0)&lt;=ROUND(COUNTIFS($E$2:$E$326,"&gt;=50",$D$2:$D$326,"&gt;=55")/100*#REF!,0),"",E423),"")</f>
        <v>#REF!</v>
      </c>
      <c r="M423" s="9" t="e">
        <f>IF(L423&lt;&gt;"",IF(_xlfn.RANK.EQ(L423,$L$2:$L$326,0)&lt;=ROUND(COUNTIFS($E$2:$E$326,"&gt;=50",$D$2:$D$326,"&gt;=55")/100*#REF!,0),"",E423),"")</f>
        <v>#REF!</v>
      </c>
      <c r="N423" s="9" t="e">
        <f>IF(M423&lt;&gt;"",IF(_xlfn.RANK.EQ(M423,$M$2:$M$326,0)&lt;=ROUND(COUNTIFS($E$2:$E$326,"&gt;=50",$D$2:$D$326,"&gt;=55")/100*#REF!,0),"",E423),"")</f>
        <v>#REF!</v>
      </c>
      <c r="O423" s="9" t="e">
        <f>IF(N423&lt;&gt;"",IF(_xlfn.RANK.EQ(N423,$N$2:$N$326,0)&lt;=ROUND(COUNTIFS($E$2:$E$326,"&gt;=50",$D$2:$D$326,"&gt;=55")/100*#REF!,0),"",E423),"")</f>
        <v>#REF!</v>
      </c>
      <c r="P423" s="9" t="str" cm="1">
        <f t="array" ref="P423">IF(A383&lt;&gt;"",IF(_xlfn.BITOR(B383&lt;&gt;"GR",B383&lt;&gt;""),IF(AND(H423&gt;=50,B383&gt;=55),_xlfn.RANK.EQ(H423,$H$2:$H$1000,0),_xlfn.IFS(#REF!="FD",999,#REF!="FF",1000)),IF(AND(H423&gt;=50,D423&gt;=55),_xlfn.RANK.EQ(H423,$H$2:$H$326,0),_xlfn.IFS(#REF!="FD",999,#REF!="FF",1000))),"")</f>
        <v/>
      </c>
    </row>
    <row r="424" spans="1:16" x14ac:dyDescent="0.35">
      <c r="A424" s="3"/>
      <c r="B424" s="3"/>
      <c r="C424" s="16" t="e">
        <f>IF(_xlfn.BITOR(#REF!="GR",#REF!=""),0,#REF!)</f>
        <v>#REF!</v>
      </c>
      <c r="D424" s="16" t="e">
        <f>IF(_xlfn.BITOR(#REF!="",#REF!="GR"),0,#REF!)</f>
        <v>#REF!</v>
      </c>
      <c r="E424" s="9" t="e">
        <f t="shared" si="26"/>
        <v>#REF!</v>
      </c>
      <c r="F424" s="9" t="e">
        <f>IF(AND(B384&lt;&gt;"",B384&lt;&gt;"GR"),(C424*0.4)+(B384*0.6),E424)</f>
        <v>#REF!</v>
      </c>
      <c r="G424" s="9" t="e">
        <f t="shared" si="28"/>
        <v>#REF!</v>
      </c>
      <c r="H424" s="9" t="e">
        <f t="shared" si="29"/>
        <v>#REF!</v>
      </c>
      <c r="I424" s="9" t="e">
        <f t="shared" si="27"/>
        <v>#REF!</v>
      </c>
      <c r="J424" s="9" t="e">
        <f>IF(I424&lt;&gt;"",IF(_xlfn.RANK.EQ(I424,$I$2:$I$326,0)&lt;=ROUND(COUNTIFS($E$2:$E$326,"&gt;=50",$D$2:$D$326,"&gt;=55")/100*#REF!,0),"",E424),"")</f>
        <v>#REF!</v>
      </c>
      <c r="K424" s="9" t="e">
        <f>IF(J424&lt;&gt;"",IF(_xlfn.RANK.EQ(J424,$J$2:$J$326,0)&lt;=ROUND(COUNTIFS($E$2:$E$326,"&gt;=50",$D$2:$D$326,"&gt;=55")/100*#REF!,0),"",E424),"")</f>
        <v>#REF!</v>
      </c>
      <c r="L424" s="9" t="e">
        <f>IF(K424&lt;&gt;"",IF(_xlfn.RANK.EQ(K424,$K$2:$K$326,0)&lt;=ROUND(COUNTIFS($E$2:$E$326,"&gt;=50",$D$2:$D$326,"&gt;=55")/100*#REF!,0),"",E424),"")</f>
        <v>#REF!</v>
      </c>
      <c r="M424" s="9" t="e">
        <f>IF(L424&lt;&gt;"",IF(_xlfn.RANK.EQ(L424,$L$2:$L$326,0)&lt;=ROUND(COUNTIFS($E$2:$E$326,"&gt;=50",$D$2:$D$326,"&gt;=55")/100*#REF!,0),"",E424),"")</f>
        <v>#REF!</v>
      </c>
      <c r="N424" s="9" t="e">
        <f>IF(M424&lt;&gt;"",IF(_xlfn.RANK.EQ(M424,$M$2:$M$326,0)&lt;=ROUND(COUNTIFS($E$2:$E$326,"&gt;=50",$D$2:$D$326,"&gt;=55")/100*#REF!,0),"",E424),"")</f>
        <v>#REF!</v>
      </c>
      <c r="O424" s="9" t="e">
        <f>IF(N424&lt;&gt;"",IF(_xlfn.RANK.EQ(N424,$N$2:$N$326,0)&lt;=ROUND(COUNTIFS($E$2:$E$326,"&gt;=50",$D$2:$D$326,"&gt;=55")/100*#REF!,0),"",E424),"")</f>
        <v>#REF!</v>
      </c>
      <c r="P424" s="9" t="str" cm="1">
        <f t="array" ref="P424">IF(A384&lt;&gt;"",IF(_xlfn.BITOR(B384&lt;&gt;"GR",B384&lt;&gt;""),IF(AND(H424&gt;=50,B384&gt;=55),_xlfn.RANK.EQ(H424,$H$2:$H$1000,0),_xlfn.IFS(#REF!="FD",999,#REF!="FF",1000)),IF(AND(H424&gt;=50,D424&gt;=55),_xlfn.RANK.EQ(H424,$H$2:$H$326,0),_xlfn.IFS(#REF!="FD",999,#REF!="FF",1000))),"")</f>
        <v/>
      </c>
    </row>
    <row r="425" spans="1:16" x14ac:dyDescent="0.35">
      <c r="A425" s="3"/>
      <c r="B425" s="3"/>
      <c r="C425" s="16" t="e">
        <f>IF(_xlfn.BITOR(#REF!="GR",#REF!=""),0,#REF!)</f>
        <v>#REF!</v>
      </c>
      <c r="D425" s="16" t="e">
        <f>IF(_xlfn.BITOR(#REF!="",#REF!="GR"),0,#REF!)</f>
        <v>#REF!</v>
      </c>
      <c r="E425" s="9" t="e">
        <f t="shared" si="26"/>
        <v>#REF!</v>
      </c>
      <c r="F425" s="9" t="e">
        <f>IF(AND(B385&lt;&gt;"",B385&lt;&gt;"GR"),(C425*0.4)+(B385*0.6),E425)</f>
        <v>#REF!</v>
      </c>
      <c r="G425" s="9" t="e">
        <f t="shared" si="28"/>
        <v>#REF!</v>
      </c>
      <c r="H425" s="9" t="e">
        <f t="shared" si="29"/>
        <v>#REF!</v>
      </c>
      <c r="I425" s="9" t="e">
        <f t="shared" si="27"/>
        <v>#REF!</v>
      </c>
      <c r="J425" s="9" t="e">
        <f>IF(I425&lt;&gt;"",IF(_xlfn.RANK.EQ(I425,$I$2:$I$326,0)&lt;=ROUND(COUNTIFS($E$2:$E$326,"&gt;=50",$D$2:$D$326,"&gt;=55")/100*#REF!,0),"",E425),"")</f>
        <v>#REF!</v>
      </c>
      <c r="K425" s="9" t="e">
        <f>IF(J425&lt;&gt;"",IF(_xlfn.RANK.EQ(J425,$J$2:$J$326,0)&lt;=ROUND(COUNTIFS($E$2:$E$326,"&gt;=50",$D$2:$D$326,"&gt;=55")/100*#REF!,0),"",E425),"")</f>
        <v>#REF!</v>
      </c>
      <c r="L425" s="9" t="e">
        <f>IF(K425&lt;&gt;"",IF(_xlfn.RANK.EQ(K425,$K$2:$K$326,0)&lt;=ROUND(COUNTIFS($E$2:$E$326,"&gt;=50",$D$2:$D$326,"&gt;=55")/100*#REF!,0),"",E425),"")</f>
        <v>#REF!</v>
      </c>
      <c r="M425" s="9" t="e">
        <f>IF(L425&lt;&gt;"",IF(_xlfn.RANK.EQ(L425,$L$2:$L$326,0)&lt;=ROUND(COUNTIFS($E$2:$E$326,"&gt;=50",$D$2:$D$326,"&gt;=55")/100*#REF!,0),"",E425),"")</f>
        <v>#REF!</v>
      </c>
      <c r="N425" s="9" t="e">
        <f>IF(M425&lt;&gt;"",IF(_xlfn.RANK.EQ(M425,$M$2:$M$326,0)&lt;=ROUND(COUNTIFS($E$2:$E$326,"&gt;=50",$D$2:$D$326,"&gt;=55")/100*#REF!,0),"",E425),"")</f>
        <v>#REF!</v>
      </c>
      <c r="O425" s="9" t="e">
        <f>IF(N425&lt;&gt;"",IF(_xlfn.RANK.EQ(N425,$N$2:$N$326,0)&lt;=ROUND(COUNTIFS($E$2:$E$326,"&gt;=50",$D$2:$D$326,"&gt;=55")/100*#REF!,0),"",E425),"")</f>
        <v>#REF!</v>
      </c>
      <c r="P425" s="9" t="str" cm="1">
        <f t="array" ref="P425">IF(A385&lt;&gt;"",IF(_xlfn.BITOR(B385&lt;&gt;"GR",B385&lt;&gt;""),IF(AND(H425&gt;=50,B385&gt;=55),_xlfn.RANK.EQ(H425,$H$2:$H$1000,0),_xlfn.IFS(#REF!="FD",999,#REF!="FF",1000)),IF(AND(H425&gt;=50,D425&gt;=55),_xlfn.RANK.EQ(H425,$H$2:$H$326,0),_xlfn.IFS(#REF!="FD",999,#REF!="FF",1000))),"")</f>
        <v/>
      </c>
    </row>
    <row r="426" spans="1:16" x14ac:dyDescent="0.35">
      <c r="A426" s="3"/>
      <c r="B426" s="3"/>
      <c r="C426" s="16" t="e">
        <f>IF(_xlfn.BITOR(#REF!="GR",#REF!=""),0,#REF!)</f>
        <v>#REF!</v>
      </c>
      <c r="D426" s="16" t="e">
        <f>IF(_xlfn.BITOR(#REF!="",#REF!="GR"),0,#REF!)</f>
        <v>#REF!</v>
      </c>
      <c r="E426" s="9" t="e">
        <f t="shared" si="26"/>
        <v>#REF!</v>
      </c>
      <c r="F426" s="9" t="e">
        <f>IF(AND(B386&lt;&gt;"",B386&lt;&gt;"GR"),(C426*0.4)+(B386*0.6),E426)</f>
        <v>#REF!</v>
      </c>
      <c r="G426" s="9" t="e">
        <f t="shared" si="28"/>
        <v>#REF!</v>
      </c>
      <c r="H426" s="9" t="e">
        <f t="shared" si="29"/>
        <v>#REF!</v>
      </c>
      <c r="I426" s="9" t="e">
        <f t="shared" si="27"/>
        <v>#REF!</v>
      </c>
      <c r="J426" s="9" t="e">
        <f>IF(I426&lt;&gt;"",IF(_xlfn.RANK.EQ(I426,$I$2:$I$326,0)&lt;=ROUND(COUNTIFS($E$2:$E$326,"&gt;=50",$D$2:$D$326,"&gt;=55")/100*#REF!,0),"",E426),"")</f>
        <v>#REF!</v>
      </c>
      <c r="K426" s="9" t="e">
        <f>IF(J426&lt;&gt;"",IF(_xlfn.RANK.EQ(J426,$J$2:$J$326,0)&lt;=ROUND(COUNTIFS($E$2:$E$326,"&gt;=50",$D$2:$D$326,"&gt;=55")/100*#REF!,0),"",E426),"")</f>
        <v>#REF!</v>
      </c>
      <c r="L426" s="9" t="e">
        <f>IF(K426&lt;&gt;"",IF(_xlfn.RANK.EQ(K426,$K$2:$K$326,0)&lt;=ROUND(COUNTIFS($E$2:$E$326,"&gt;=50",$D$2:$D$326,"&gt;=55")/100*#REF!,0),"",E426),"")</f>
        <v>#REF!</v>
      </c>
      <c r="M426" s="9" t="e">
        <f>IF(L426&lt;&gt;"",IF(_xlfn.RANK.EQ(L426,$L$2:$L$326,0)&lt;=ROUND(COUNTIFS($E$2:$E$326,"&gt;=50",$D$2:$D$326,"&gt;=55")/100*#REF!,0),"",E426),"")</f>
        <v>#REF!</v>
      </c>
      <c r="N426" s="9" t="e">
        <f>IF(M426&lt;&gt;"",IF(_xlfn.RANK.EQ(M426,$M$2:$M$326,0)&lt;=ROUND(COUNTIFS($E$2:$E$326,"&gt;=50",$D$2:$D$326,"&gt;=55")/100*#REF!,0),"",E426),"")</f>
        <v>#REF!</v>
      </c>
      <c r="O426" s="9" t="e">
        <f>IF(N426&lt;&gt;"",IF(_xlfn.RANK.EQ(N426,$N$2:$N$326,0)&lt;=ROUND(COUNTIFS($E$2:$E$326,"&gt;=50",$D$2:$D$326,"&gt;=55")/100*#REF!,0),"",E426),"")</f>
        <v>#REF!</v>
      </c>
      <c r="P426" s="9" t="str" cm="1">
        <f t="array" ref="P426">IF(A386&lt;&gt;"",IF(_xlfn.BITOR(B386&lt;&gt;"GR",B386&lt;&gt;""),IF(AND(H426&gt;=50,B386&gt;=55),_xlfn.RANK.EQ(H426,$H$2:$H$1000,0),_xlfn.IFS(#REF!="FD",999,#REF!="FF",1000)),IF(AND(H426&gt;=50,D426&gt;=55),_xlfn.RANK.EQ(H426,$H$2:$H$326,0),_xlfn.IFS(#REF!="FD",999,#REF!="FF",1000))),"")</f>
        <v/>
      </c>
    </row>
    <row r="427" spans="1:16" x14ac:dyDescent="0.35">
      <c r="A427" s="3"/>
      <c r="B427" s="3"/>
      <c r="C427" s="16" t="e">
        <f>IF(_xlfn.BITOR(#REF!="GR",#REF!=""),0,#REF!)</f>
        <v>#REF!</v>
      </c>
      <c r="D427" s="16" t="e">
        <f>IF(_xlfn.BITOR(#REF!="",#REF!="GR"),0,#REF!)</f>
        <v>#REF!</v>
      </c>
      <c r="E427" s="9" t="e">
        <f t="shared" si="26"/>
        <v>#REF!</v>
      </c>
      <c r="F427" s="9" t="e">
        <f>IF(AND(B387&lt;&gt;"",B387&lt;&gt;"GR"),(C427*0.4)+(B387*0.6),E427)</f>
        <v>#REF!</v>
      </c>
      <c r="G427" s="9" t="e">
        <f t="shared" si="28"/>
        <v>#REF!</v>
      </c>
      <c r="H427" s="9" t="e">
        <f t="shared" si="29"/>
        <v>#REF!</v>
      </c>
      <c r="I427" s="9" t="e">
        <f t="shared" si="27"/>
        <v>#REF!</v>
      </c>
      <c r="J427" s="9" t="e">
        <f>IF(I427&lt;&gt;"",IF(_xlfn.RANK.EQ(I427,$I$2:$I$326,0)&lt;=ROUND(COUNTIFS($E$2:$E$326,"&gt;=50",$D$2:$D$326,"&gt;=55")/100*#REF!,0),"",E427),"")</f>
        <v>#REF!</v>
      </c>
      <c r="K427" s="9" t="e">
        <f>IF(J427&lt;&gt;"",IF(_xlfn.RANK.EQ(J427,$J$2:$J$326,0)&lt;=ROUND(COUNTIFS($E$2:$E$326,"&gt;=50",$D$2:$D$326,"&gt;=55")/100*#REF!,0),"",E427),"")</f>
        <v>#REF!</v>
      </c>
      <c r="L427" s="9" t="e">
        <f>IF(K427&lt;&gt;"",IF(_xlfn.RANK.EQ(K427,$K$2:$K$326,0)&lt;=ROUND(COUNTIFS($E$2:$E$326,"&gt;=50",$D$2:$D$326,"&gt;=55")/100*#REF!,0),"",E427),"")</f>
        <v>#REF!</v>
      </c>
      <c r="M427" s="9" t="e">
        <f>IF(L427&lt;&gt;"",IF(_xlfn.RANK.EQ(L427,$L$2:$L$326,0)&lt;=ROUND(COUNTIFS($E$2:$E$326,"&gt;=50",$D$2:$D$326,"&gt;=55")/100*#REF!,0),"",E427),"")</f>
        <v>#REF!</v>
      </c>
      <c r="N427" s="9" t="e">
        <f>IF(M427&lt;&gt;"",IF(_xlfn.RANK.EQ(M427,$M$2:$M$326,0)&lt;=ROUND(COUNTIFS($E$2:$E$326,"&gt;=50",$D$2:$D$326,"&gt;=55")/100*#REF!,0),"",E427),"")</f>
        <v>#REF!</v>
      </c>
      <c r="O427" s="9" t="e">
        <f>IF(N427&lt;&gt;"",IF(_xlfn.RANK.EQ(N427,$N$2:$N$326,0)&lt;=ROUND(COUNTIFS($E$2:$E$326,"&gt;=50",$D$2:$D$326,"&gt;=55")/100*#REF!,0),"",E427),"")</f>
        <v>#REF!</v>
      </c>
      <c r="P427" s="9" t="str" cm="1">
        <f t="array" ref="P427">IF(A387&lt;&gt;"",IF(_xlfn.BITOR(B387&lt;&gt;"GR",B387&lt;&gt;""),IF(AND(H427&gt;=50,B387&gt;=55),_xlfn.RANK.EQ(H427,$H$2:$H$1000,0),_xlfn.IFS(#REF!="FD",999,#REF!="FF",1000)),IF(AND(H427&gt;=50,D427&gt;=55),_xlfn.RANK.EQ(H427,$H$2:$H$326,0),_xlfn.IFS(#REF!="FD",999,#REF!="FF",1000))),"")</f>
        <v/>
      </c>
    </row>
    <row r="428" spans="1:16" x14ac:dyDescent="0.35">
      <c r="A428" s="3"/>
      <c r="B428" s="3"/>
      <c r="C428" s="16" t="e">
        <f>IF(_xlfn.BITOR(#REF!="GR",#REF!=""),0,#REF!)</f>
        <v>#REF!</v>
      </c>
      <c r="D428" s="16" t="e">
        <f>IF(_xlfn.BITOR(#REF!="",#REF!="GR"),0,#REF!)</f>
        <v>#REF!</v>
      </c>
      <c r="E428" s="9" t="e">
        <f t="shared" si="26"/>
        <v>#REF!</v>
      </c>
      <c r="F428" s="9" t="e">
        <f>IF(AND(B388&lt;&gt;"",B388&lt;&gt;"GR"),(C428*0.4)+(B388*0.6),E428)</f>
        <v>#REF!</v>
      </c>
      <c r="G428" s="9" t="e">
        <f t="shared" si="28"/>
        <v>#REF!</v>
      </c>
      <c r="H428" s="9" t="e">
        <f t="shared" si="29"/>
        <v>#REF!</v>
      </c>
      <c r="I428" s="9" t="e">
        <f t="shared" si="27"/>
        <v>#REF!</v>
      </c>
      <c r="J428" s="9" t="e">
        <f>IF(I428&lt;&gt;"",IF(_xlfn.RANK.EQ(I428,$I$2:$I$326,0)&lt;=ROUND(COUNTIFS($E$2:$E$326,"&gt;=50",$D$2:$D$326,"&gt;=55")/100*#REF!,0),"",E428),"")</f>
        <v>#REF!</v>
      </c>
      <c r="K428" s="9" t="e">
        <f>IF(J428&lt;&gt;"",IF(_xlfn.RANK.EQ(J428,$J$2:$J$326,0)&lt;=ROUND(COUNTIFS($E$2:$E$326,"&gt;=50",$D$2:$D$326,"&gt;=55")/100*#REF!,0),"",E428),"")</f>
        <v>#REF!</v>
      </c>
      <c r="L428" s="9" t="e">
        <f>IF(K428&lt;&gt;"",IF(_xlfn.RANK.EQ(K428,$K$2:$K$326,0)&lt;=ROUND(COUNTIFS($E$2:$E$326,"&gt;=50",$D$2:$D$326,"&gt;=55")/100*#REF!,0),"",E428),"")</f>
        <v>#REF!</v>
      </c>
      <c r="M428" s="9" t="e">
        <f>IF(L428&lt;&gt;"",IF(_xlfn.RANK.EQ(L428,$L$2:$L$326,0)&lt;=ROUND(COUNTIFS($E$2:$E$326,"&gt;=50",$D$2:$D$326,"&gt;=55")/100*#REF!,0),"",E428),"")</f>
        <v>#REF!</v>
      </c>
      <c r="N428" s="9" t="e">
        <f>IF(M428&lt;&gt;"",IF(_xlfn.RANK.EQ(M428,$M$2:$M$326,0)&lt;=ROUND(COUNTIFS($E$2:$E$326,"&gt;=50",$D$2:$D$326,"&gt;=55")/100*#REF!,0),"",E428),"")</f>
        <v>#REF!</v>
      </c>
      <c r="O428" s="9" t="e">
        <f>IF(N428&lt;&gt;"",IF(_xlfn.RANK.EQ(N428,$N$2:$N$326,0)&lt;=ROUND(COUNTIFS($E$2:$E$326,"&gt;=50",$D$2:$D$326,"&gt;=55")/100*#REF!,0),"",E428),"")</f>
        <v>#REF!</v>
      </c>
      <c r="P428" s="9" t="str" cm="1">
        <f t="array" ref="P428">IF(A388&lt;&gt;"",IF(_xlfn.BITOR(B388&lt;&gt;"GR",B388&lt;&gt;""),IF(AND(H428&gt;=50,B388&gt;=55),_xlfn.RANK.EQ(H428,$H$2:$H$1000,0),_xlfn.IFS(#REF!="FD",999,#REF!="FF",1000)),IF(AND(H428&gt;=50,D428&gt;=55),_xlfn.RANK.EQ(H428,$H$2:$H$326,0),_xlfn.IFS(#REF!="FD",999,#REF!="FF",1000))),"")</f>
        <v/>
      </c>
    </row>
    <row r="429" spans="1:16" x14ac:dyDescent="0.35">
      <c r="A429" s="3"/>
      <c r="B429" s="3"/>
      <c r="C429" s="16" t="e">
        <f>IF(_xlfn.BITOR(#REF!="GR",#REF!=""),0,#REF!)</f>
        <v>#REF!</v>
      </c>
      <c r="D429" s="16" t="e">
        <f>IF(_xlfn.BITOR(#REF!="",#REF!="GR"),0,#REF!)</f>
        <v>#REF!</v>
      </c>
      <c r="E429" s="9" t="e">
        <f t="shared" si="26"/>
        <v>#REF!</v>
      </c>
      <c r="F429" s="9" t="e">
        <f>IF(AND(B389&lt;&gt;"",B389&lt;&gt;"GR"),(C429*0.4)+(B389*0.6),E429)</f>
        <v>#REF!</v>
      </c>
      <c r="G429" s="9" t="e">
        <f t="shared" si="28"/>
        <v>#REF!</v>
      </c>
      <c r="H429" s="9" t="e">
        <f t="shared" si="29"/>
        <v>#REF!</v>
      </c>
      <c r="I429" s="9" t="e">
        <f t="shared" si="27"/>
        <v>#REF!</v>
      </c>
      <c r="J429" s="9" t="e">
        <f>IF(I429&lt;&gt;"",IF(_xlfn.RANK.EQ(I429,$I$2:$I$326,0)&lt;=ROUND(COUNTIFS($E$2:$E$326,"&gt;=50",$D$2:$D$326,"&gt;=55")/100*#REF!,0),"",E429),"")</f>
        <v>#REF!</v>
      </c>
      <c r="K429" s="9" t="e">
        <f>IF(J429&lt;&gt;"",IF(_xlfn.RANK.EQ(J429,$J$2:$J$326,0)&lt;=ROUND(COUNTIFS($E$2:$E$326,"&gt;=50",$D$2:$D$326,"&gt;=55")/100*#REF!,0),"",E429),"")</f>
        <v>#REF!</v>
      </c>
      <c r="L429" s="9" t="e">
        <f>IF(K429&lt;&gt;"",IF(_xlfn.RANK.EQ(K429,$K$2:$K$326,0)&lt;=ROUND(COUNTIFS($E$2:$E$326,"&gt;=50",$D$2:$D$326,"&gt;=55")/100*#REF!,0),"",E429),"")</f>
        <v>#REF!</v>
      </c>
      <c r="M429" s="9" t="e">
        <f>IF(L429&lt;&gt;"",IF(_xlfn.RANK.EQ(L429,$L$2:$L$326,0)&lt;=ROUND(COUNTIFS($E$2:$E$326,"&gt;=50",$D$2:$D$326,"&gt;=55")/100*#REF!,0),"",E429),"")</f>
        <v>#REF!</v>
      </c>
      <c r="N429" s="9" t="e">
        <f>IF(M429&lt;&gt;"",IF(_xlfn.RANK.EQ(M429,$M$2:$M$326,0)&lt;=ROUND(COUNTIFS($E$2:$E$326,"&gt;=50",$D$2:$D$326,"&gt;=55")/100*#REF!,0),"",E429),"")</f>
        <v>#REF!</v>
      </c>
      <c r="O429" s="9" t="e">
        <f>IF(N429&lt;&gt;"",IF(_xlfn.RANK.EQ(N429,$N$2:$N$326,0)&lt;=ROUND(COUNTIFS($E$2:$E$326,"&gt;=50",$D$2:$D$326,"&gt;=55")/100*#REF!,0),"",E429),"")</f>
        <v>#REF!</v>
      </c>
      <c r="P429" s="9" t="str" cm="1">
        <f t="array" ref="P429">IF(A389&lt;&gt;"",IF(_xlfn.BITOR(B389&lt;&gt;"GR",B389&lt;&gt;""),IF(AND(H429&gt;=50,B389&gt;=55),_xlfn.RANK.EQ(H429,$H$2:$H$1000,0),_xlfn.IFS(#REF!="FD",999,#REF!="FF",1000)),IF(AND(H429&gt;=50,D429&gt;=55),_xlfn.RANK.EQ(H429,$H$2:$H$326,0),_xlfn.IFS(#REF!="FD",999,#REF!="FF",1000))),"")</f>
        <v/>
      </c>
    </row>
    <row r="430" spans="1:16" x14ac:dyDescent="0.35">
      <c r="A430" s="3"/>
      <c r="B430" s="3"/>
      <c r="C430" s="16" t="e">
        <f>IF(_xlfn.BITOR(#REF!="GR",#REF!=""),0,#REF!)</f>
        <v>#REF!</v>
      </c>
      <c r="D430" s="16" t="e">
        <f>IF(_xlfn.BITOR(#REF!="",#REF!="GR"),0,#REF!)</f>
        <v>#REF!</v>
      </c>
      <c r="E430" s="9" t="e">
        <f t="shared" si="26"/>
        <v>#REF!</v>
      </c>
      <c r="F430" s="9" t="e">
        <f>IF(AND(B390&lt;&gt;"",B390&lt;&gt;"GR"),(C430*0.4)+(B390*0.6),E430)</f>
        <v>#REF!</v>
      </c>
      <c r="G430" s="9" t="e">
        <f t="shared" si="28"/>
        <v>#REF!</v>
      </c>
      <c r="H430" s="9" t="e">
        <f t="shared" si="29"/>
        <v>#REF!</v>
      </c>
      <c r="I430" s="9" t="e">
        <f t="shared" si="27"/>
        <v>#REF!</v>
      </c>
      <c r="J430" s="9" t="e">
        <f>IF(I430&lt;&gt;"",IF(_xlfn.RANK.EQ(I430,$I$2:$I$326,0)&lt;=ROUND(COUNTIFS($E$2:$E$326,"&gt;=50",$D$2:$D$326,"&gt;=55")/100*#REF!,0),"",E430),"")</f>
        <v>#REF!</v>
      </c>
      <c r="K430" s="9" t="e">
        <f>IF(J430&lt;&gt;"",IF(_xlfn.RANK.EQ(J430,$J$2:$J$326,0)&lt;=ROUND(COUNTIFS($E$2:$E$326,"&gt;=50",$D$2:$D$326,"&gt;=55")/100*#REF!,0),"",E430),"")</f>
        <v>#REF!</v>
      </c>
      <c r="L430" s="9" t="e">
        <f>IF(K430&lt;&gt;"",IF(_xlfn.RANK.EQ(K430,$K$2:$K$326,0)&lt;=ROUND(COUNTIFS($E$2:$E$326,"&gt;=50",$D$2:$D$326,"&gt;=55")/100*#REF!,0),"",E430),"")</f>
        <v>#REF!</v>
      </c>
      <c r="M430" s="9" t="e">
        <f>IF(L430&lt;&gt;"",IF(_xlfn.RANK.EQ(L430,$L$2:$L$326,0)&lt;=ROUND(COUNTIFS($E$2:$E$326,"&gt;=50",$D$2:$D$326,"&gt;=55")/100*#REF!,0),"",E430),"")</f>
        <v>#REF!</v>
      </c>
      <c r="N430" s="9" t="e">
        <f>IF(M430&lt;&gt;"",IF(_xlfn.RANK.EQ(M430,$M$2:$M$326,0)&lt;=ROUND(COUNTIFS($E$2:$E$326,"&gt;=50",$D$2:$D$326,"&gt;=55")/100*#REF!,0),"",E430),"")</f>
        <v>#REF!</v>
      </c>
      <c r="O430" s="9" t="e">
        <f>IF(N430&lt;&gt;"",IF(_xlfn.RANK.EQ(N430,$N$2:$N$326,0)&lt;=ROUND(COUNTIFS($E$2:$E$326,"&gt;=50",$D$2:$D$326,"&gt;=55")/100*#REF!,0),"",E430),"")</f>
        <v>#REF!</v>
      </c>
      <c r="P430" s="9" t="str" cm="1">
        <f t="array" ref="P430">IF(A390&lt;&gt;"",IF(_xlfn.BITOR(B390&lt;&gt;"GR",B390&lt;&gt;""),IF(AND(H430&gt;=50,B390&gt;=55),_xlfn.RANK.EQ(H430,$H$2:$H$1000,0),_xlfn.IFS(#REF!="FD",999,#REF!="FF",1000)),IF(AND(H430&gt;=50,D430&gt;=55),_xlfn.RANK.EQ(H430,$H$2:$H$326,0),_xlfn.IFS(#REF!="FD",999,#REF!="FF",1000))),"")</f>
        <v/>
      </c>
    </row>
    <row r="431" spans="1:16" x14ac:dyDescent="0.35">
      <c r="A431" s="3"/>
      <c r="B431" s="3"/>
      <c r="C431" s="16" t="e">
        <f>IF(_xlfn.BITOR(#REF!="GR",#REF!=""),0,#REF!)</f>
        <v>#REF!</v>
      </c>
      <c r="D431" s="16" t="e">
        <f>IF(_xlfn.BITOR(#REF!="",#REF!="GR"),0,#REF!)</f>
        <v>#REF!</v>
      </c>
      <c r="E431" s="9" t="e">
        <f t="shared" si="26"/>
        <v>#REF!</v>
      </c>
      <c r="F431" s="9" t="e">
        <f>IF(AND(B391&lt;&gt;"",B391&lt;&gt;"GR"),(C431*0.4)+(B391*0.6),E431)</f>
        <v>#REF!</v>
      </c>
      <c r="G431" s="9" t="e">
        <f t="shared" si="28"/>
        <v>#REF!</v>
      </c>
      <c r="H431" s="9" t="e">
        <f t="shared" si="29"/>
        <v>#REF!</v>
      </c>
      <c r="I431" s="9" t="e">
        <f t="shared" si="27"/>
        <v>#REF!</v>
      </c>
      <c r="J431" s="9" t="e">
        <f>IF(I431&lt;&gt;"",IF(_xlfn.RANK.EQ(I431,$I$2:$I$326,0)&lt;=ROUND(COUNTIFS($E$2:$E$326,"&gt;=50",$D$2:$D$326,"&gt;=55")/100*#REF!,0),"",E431),"")</f>
        <v>#REF!</v>
      </c>
      <c r="K431" s="9" t="e">
        <f>IF(J431&lt;&gt;"",IF(_xlfn.RANK.EQ(J431,$J$2:$J$326,0)&lt;=ROUND(COUNTIFS($E$2:$E$326,"&gt;=50",$D$2:$D$326,"&gt;=55")/100*#REF!,0),"",E431),"")</f>
        <v>#REF!</v>
      </c>
      <c r="L431" s="9" t="e">
        <f>IF(K431&lt;&gt;"",IF(_xlfn.RANK.EQ(K431,$K$2:$K$326,0)&lt;=ROUND(COUNTIFS($E$2:$E$326,"&gt;=50",$D$2:$D$326,"&gt;=55")/100*#REF!,0),"",E431),"")</f>
        <v>#REF!</v>
      </c>
      <c r="M431" s="9" t="e">
        <f>IF(L431&lt;&gt;"",IF(_xlfn.RANK.EQ(L431,$L$2:$L$326,0)&lt;=ROUND(COUNTIFS($E$2:$E$326,"&gt;=50",$D$2:$D$326,"&gt;=55")/100*#REF!,0),"",E431),"")</f>
        <v>#REF!</v>
      </c>
      <c r="N431" s="9" t="e">
        <f>IF(M431&lt;&gt;"",IF(_xlfn.RANK.EQ(M431,$M$2:$M$326,0)&lt;=ROUND(COUNTIFS($E$2:$E$326,"&gt;=50",$D$2:$D$326,"&gt;=55")/100*#REF!,0),"",E431),"")</f>
        <v>#REF!</v>
      </c>
      <c r="O431" s="9" t="e">
        <f>IF(N431&lt;&gt;"",IF(_xlfn.RANK.EQ(N431,$N$2:$N$326,0)&lt;=ROUND(COUNTIFS($E$2:$E$326,"&gt;=50",$D$2:$D$326,"&gt;=55")/100*#REF!,0),"",E431),"")</f>
        <v>#REF!</v>
      </c>
      <c r="P431" s="9" t="str" cm="1">
        <f t="array" ref="P431">IF(A391&lt;&gt;"",IF(_xlfn.BITOR(B391&lt;&gt;"GR",B391&lt;&gt;""),IF(AND(H431&gt;=50,B391&gt;=55),_xlfn.RANK.EQ(H431,$H$2:$H$1000,0),_xlfn.IFS(#REF!="FD",999,#REF!="FF",1000)),IF(AND(H431&gt;=50,D431&gt;=55),_xlfn.RANK.EQ(H431,$H$2:$H$326,0),_xlfn.IFS(#REF!="FD",999,#REF!="FF",1000))),"")</f>
        <v/>
      </c>
    </row>
    <row r="432" spans="1:16" x14ac:dyDescent="0.35">
      <c r="A432" s="3"/>
      <c r="B432" s="3"/>
      <c r="C432" s="16" t="e">
        <f>IF(_xlfn.BITOR(#REF!="GR",#REF!=""),0,#REF!)</f>
        <v>#REF!</v>
      </c>
      <c r="D432" s="16" t="e">
        <f>IF(_xlfn.BITOR(#REF!="",#REF!="GR"),0,#REF!)</f>
        <v>#REF!</v>
      </c>
      <c r="E432" s="9" t="e">
        <f t="shared" si="26"/>
        <v>#REF!</v>
      </c>
      <c r="F432" s="9" t="e">
        <f>IF(AND(B392&lt;&gt;"",B392&lt;&gt;"GR"),(C432*0.4)+(B392*0.6),E432)</f>
        <v>#REF!</v>
      </c>
      <c r="G432" s="9" t="e">
        <f t="shared" si="28"/>
        <v>#REF!</v>
      </c>
      <c r="H432" s="9" t="e">
        <f t="shared" si="29"/>
        <v>#REF!</v>
      </c>
      <c r="I432" s="9" t="e">
        <f t="shared" si="27"/>
        <v>#REF!</v>
      </c>
      <c r="J432" s="9" t="e">
        <f>IF(I432&lt;&gt;"",IF(_xlfn.RANK.EQ(I432,$I$2:$I$326,0)&lt;=ROUND(COUNTIFS($E$2:$E$326,"&gt;=50",$D$2:$D$326,"&gt;=55")/100*#REF!,0),"",E432),"")</f>
        <v>#REF!</v>
      </c>
      <c r="K432" s="9" t="e">
        <f>IF(J432&lt;&gt;"",IF(_xlfn.RANK.EQ(J432,$J$2:$J$326,0)&lt;=ROUND(COUNTIFS($E$2:$E$326,"&gt;=50",$D$2:$D$326,"&gt;=55")/100*#REF!,0),"",E432),"")</f>
        <v>#REF!</v>
      </c>
      <c r="L432" s="9" t="e">
        <f>IF(K432&lt;&gt;"",IF(_xlfn.RANK.EQ(K432,$K$2:$K$326,0)&lt;=ROUND(COUNTIFS($E$2:$E$326,"&gt;=50",$D$2:$D$326,"&gt;=55")/100*#REF!,0),"",E432),"")</f>
        <v>#REF!</v>
      </c>
      <c r="M432" s="9" t="e">
        <f>IF(L432&lt;&gt;"",IF(_xlfn.RANK.EQ(L432,$L$2:$L$326,0)&lt;=ROUND(COUNTIFS($E$2:$E$326,"&gt;=50",$D$2:$D$326,"&gt;=55")/100*#REF!,0),"",E432),"")</f>
        <v>#REF!</v>
      </c>
      <c r="N432" s="9" t="e">
        <f>IF(M432&lt;&gt;"",IF(_xlfn.RANK.EQ(M432,$M$2:$M$326,0)&lt;=ROUND(COUNTIFS($E$2:$E$326,"&gt;=50",$D$2:$D$326,"&gt;=55")/100*#REF!,0),"",E432),"")</f>
        <v>#REF!</v>
      </c>
      <c r="O432" s="9" t="e">
        <f>IF(N432&lt;&gt;"",IF(_xlfn.RANK.EQ(N432,$N$2:$N$326,0)&lt;=ROUND(COUNTIFS($E$2:$E$326,"&gt;=50",$D$2:$D$326,"&gt;=55")/100*#REF!,0),"",E432),"")</f>
        <v>#REF!</v>
      </c>
      <c r="P432" s="9" t="str" cm="1">
        <f t="array" ref="P432">IF(A392&lt;&gt;"",IF(_xlfn.BITOR(B392&lt;&gt;"GR",B392&lt;&gt;""),IF(AND(H432&gt;=50,B392&gt;=55),_xlfn.RANK.EQ(H432,$H$2:$H$1000,0),_xlfn.IFS(#REF!="FD",999,#REF!="FF",1000)),IF(AND(H432&gt;=50,D432&gt;=55),_xlfn.RANK.EQ(H432,$H$2:$H$326,0),_xlfn.IFS(#REF!="FD",999,#REF!="FF",1000))),"")</f>
        <v/>
      </c>
    </row>
    <row r="433" spans="1:16" x14ac:dyDescent="0.35">
      <c r="A433" s="3"/>
      <c r="B433" s="3"/>
      <c r="C433" s="16" t="e">
        <f>IF(_xlfn.BITOR(#REF!="GR",#REF!=""),0,#REF!)</f>
        <v>#REF!</v>
      </c>
      <c r="D433" s="16" t="e">
        <f>IF(_xlfn.BITOR(#REF!="",#REF!="GR"),0,#REF!)</f>
        <v>#REF!</v>
      </c>
      <c r="E433" s="9" t="e">
        <f t="shared" si="26"/>
        <v>#REF!</v>
      </c>
      <c r="F433" s="9" t="e">
        <f>IF(AND(B393&lt;&gt;"",B393&lt;&gt;"GR"),(C433*0.4)+(B393*0.6),E433)</f>
        <v>#REF!</v>
      </c>
      <c r="G433" s="9" t="e">
        <f t="shared" si="28"/>
        <v>#REF!</v>
      </c>
      <c r="H433" s="9" t="e">
        <f t="shared" si="29"/>
        <v>#REF!</v>
      </c>
      <c r="I433" s="9" t="e">
        <f t="shared" si="27"/>
        <v>#REF!</v>
      </c>
      <c r="J433" s="9" t="e">
        <f>IF(I433&lt;&gt;"",IF(_xlfn.RANK.EQ(I433,$I$2:$I$326,0)&lt;=ROUND(COUNTIFS($E$2:$E$326,"&gt;=50",$D$2:$D$326,"&gt;=55")/100*#REF!,0),"",E433),"")</f>
        <v>#REF!</v>
      </c>
      <c r="K433" s="9" t="e">
        <f>IF(J433&lt;&gt;"",IF(_xlfn.RANK.EQ(J433,$J$2:$J$326,0)&lt;=ROUND(COUNTIFS($E$2:$E$326,"&gt;=50",$D$2:$D$326,"&gt;=55")/100*#REF!,0),"",E433),"")</f>
        <v>#REF!</v>
      </c>
      <c r="L433" s="9" t="e">
        <f>IF(K433&lt;&gt;"",IF(_xlfn.RANK.EQ(K433,$K$2:$K$326,0)&lt;=ROUND(COUNTIFS($E$2:$E$326,"&gt;=50",$D$2:$D$326,"&gt;=55")/100*#REF!,0),"",E433),"")</f>
        <v>#REF!</v>
      </c>
      <c r="M433" s="9" t="e">
        <f>IF(L433&lt;&gt;"",IF(_xlfn.RANK.EQ(L433,$L$2:$L$326,0)&lt;=ROUND(COUNTIFS($E$2:$E$326,"&gt;=50",$D$2:$D$326,"&gt;=55")/100*#REF!,0),"",E433),"")</f>
        <v>#REF!</v>
      </c>
      <c r="N433" s="9" t="e">
        <f>IF(M433&lt;&gt;"",IF(_xlfn.RANK.EQ(M433,$M$2:$M$326,0)&lt;=ROUND(COUNTIFS($E$2:$E$326,"&gt;=50",$D$2:$D$326,"&gt;=55")/100*#REF!,0),"",E433),"")</f>
        <v>#REF!</v>
      </c>
      <c r="O433" s="9" t="e">
        <f>IF(N433&lt;&gt;"",IF(_xlfn.RANK.EQ(N433,$N$2:$N$326,0)&lt;=ROUND(COUNTIFS($E$2:$E$326,"&gt;=50",$D$2:$D$326,"&gt;=55")/100*#REF!,0),"",E433),"")</f>
        <v>#REF!</v>
      </c>
      <c r="P433" s="9" t="str" cm="1">
        <f t="array" ref="P433">IF(A393&lt;&gt;"",IF(_xlfn.BITOR(B393&lt;&gt;"GR",B393&lt;&gt;""),IF(AND(H433&gt;=50,B393&gt;=55),_xlfn.RANK.EQ(H433,$H$2:$H$1000,0),_xlfn.IFS(#REF!="FD",999,#REF!="FF",1000)),IF(AND(H433&gt;=50,D433&gt;=55),_xlfn.RANK.EQ(H433,$H$2:$H$326,0),_xlfn.IFS(#REF!="FD",999,#REF!="FF",1000))),"")</f>
        <v/>
      </c>
    </row>
    <row r="434" spans="1:16" x14ac:dyDescent="0.35">
      <c r="A434" s="3"/>
      <c r="B434" s="3"/>
      <c r="C434" s="16" t="e">
        <f>IF(_xlfn.BITOR(#REF!="GR",#REF!=""),0,#REF!)</f>
        <v>#REF!</v>
      </c>
      <c r="D434" s="16" t="e">
        <f>IF(_xlfn.BITOR(#REF!="",#REF!="GR"),0,#REF!)</f>
        <v>#REF!</v>
      </c>
      <c r="E434" s="9" t="e">
        <f t="shared" si="26"/>
        <v>#REF!</v>
      </c>
      <c r="F434" s="9" t="e">
        <f>IF(AND(B394&lt;&gt;"",B394&lt;&gt;"GR"),(C434*0.4)+(B394*0.6),E434)</f>
        <v>#REF!</v>
      </c>
      <c r="G434" s="9" t="e">
        <f t="shared" si="28"/>
        <v>#REF!</v>
      </c>
      <c r="H434" s="9" t="e">
        <f t="shared" si="29"/>
        <v>#REF!</v>
      </c>
      <c r="I434" s="9" t="e">
        <f t="shared" si="27"/>
        <v>#REF!</v>
      </c>
      <c r="J434" s="9" t="e">
        <f>IF(I434&lt;&gt;"",IF(_xlfn.RANK.EQ(I434,$I$2:$I$326,0)&lt;=ROUND(COUNTIFS($E$2:$E$326,"&gt;=50",$D$2:$D$326,"&gt;=55")/100*#REF!,0),"",E434),"")</f>
        <v>#REF!</v>
      </c>
      <c r="K434" s="9" t="e">
        <f>IF(J434&lt;&gt;"",IF(_xlfn.RANK.EQ(J434,$J$2:$J$326,0)&lt;=ROUND(COUNTIFS($E$2:$E$326,"&gt;=50",$D$2:$D$326,"&gt;=55")/100*#REF!,0),"",E434),"")</f>
        <v>#REF!</v>
      </c>
      <c r="L434" s="9" t="e">
        <f>IF(K434&lt;&gt;"",IF(_xlfn.RANK.EQ(K434,$K$2:$K$326,0)&lt;=ROUND(COUNTIFS($E$2:$E$326,"&gt;=50",$D$2:$D$326,"&gt;=55")/100*#REF!,0),"",E434),"")</f>
        <v>#REF!</v>
      </c>
      <c r="M434" s="9" t="e">
        <f>IF(L434&lt;&gt;"",IF(_xlfn.RANK.EQ(L434,$L$2:$L$326,0)&lt;=ROUND(COUNTIFS($E$2:$E$326,"&gt;=50",$D$2:$D$326,"&gt;=55")/100*#REF!,0),"",E434),"")</f>
        <v>#REF!</v>
      </c>
      <c r="N434" s="9" t="e">
        <f>IF(M434&lt;&gt;"",IF(_xlfn.RANK.EQ(M434,$M$2:$M$326,0)&lt;=ROUND(COUNTIFS($E$2:$E$326,"&gt;=50",$D$2:$D$326,"&gt;=55")/100*#REF!,0),"",E434),"")</f>
        <v>#REF!</v>
      </c>
      <c r="O434" s="9" t="e">
        <f>IF(N434&lt;&gt;"",IF(_xlfn.RANK.EQ(N434,$N$2:$N$326,0)&lt;=ROUND(COUNTIFS($E$2:$E$326,"&gt;=50",$D$2:$D$326,"&gt;=55")/100*#REF!,0),"",E434),"")</f>
        <v>#REF!</v>
      </c>
      <c r="P434" s="9" t="str" cm="1">
        <f t="array" ref="P434">IF(A394&lt;&gt;"",IF(_xlfn.BITOR(B394&lt;&gt;"GR",B394&lt;&gt;""),IF(AND(H434&gt;=50,B394&gt;=55),_xlfn.RANK.EQ(H434,$H$2:$H$1000,0),_xlfn.IFS(#REF!="FD",999,#REF!="FF",1000)),IF(AND(H434&gt;=50,D434&gt;=55),_xlfn.RANK.EQ(H434,$H$2:$H$326,0),_xlfn.IFS(#REF!="FD",999,#REF!="FF",1000))),"")</f>
        <v/>
      </c>
    </row>
    <row r="435" spans="1:16" x14ac:dyDescent="0.35">
      <c r="A435" s="3"/>
      <c r="B435" s="3"/>
      <c r="C435" s="16" t="e">
        <f>IF(_xlfn.BITOR(#REF!="GR",#REF!=""),0,#REF!)</f>
        <v>#REF!</v>
      </c>
      <c r="D435" s="16" t="e">
        <f>IF(_xlfn.BITOR(#REF!="",#REF!="GR"),0,#REF!)</f>
        <v>#REF!</v>
      </c>
      <c r="E435" s="9" t="e">
        <f t="shared" si="26"/>
        <v>#REF!</v>
      </c>
      <c r="F435" s="9" t="e">
        <f>IF(AND(B395&lt;&gt;"",B395&lt;&gt;"GR"),(C435*0.4)+(B395*0.6),E435)</f>
        <v>#REF!</v>
      </c>
      <c r="G435" s="9" t="e">
        <f t="shared" si="28"/>
        <v>#REF!</v>
      </c>
      <c r="H435" s="9" t="e">
        <f t="shared" si="29"/>
        <v>#REF!</v>
      </c>
      <c r="I435" s="9" t="e">
        <f t="shared" si="27"/>
        <v>#REF!</v>
      </c>
      <c r="J435" s="9" t="e">
        <f>IF(I435&lt;&gt;"",IF(_xlfn.RANK.EQ(I435,$I$2:$I$326,0)&lt;=ROUND(COUNTIFS($E$2:$E$326,"&gt;=50",$D$2:$D$326,"&gt;=55")/100*#REF!,0),"",E435),"")</f>
        <v>#REF!</v>
      </c>
      <c r="K435" s="9" t="e">
        <f>IF(J435&lt;&gt;"",IF(_xlfn.RANK.EQ(J435,$J$2:$J$326,0)&lt;=ROUND(COUNTIFS($E$2:$E$326,"&gt;=50",$D$2:$D$326,"&gt;=55")/100*#REF!,0),"",E435),"")</f>
        <v>#REF!</v>
      </c>
      <c r="L435" s="9" t="e">
        <f>IF(K435&lt;&gt;"",IF(_xlfn.RANK.EQ(K435,$K$2:$K$326,0)&lt;=ROUND(COUNTIFS($E$2:$E$326,"&gt;=50",$D$2:$D$326,"&gt;=55")/100*#REF!,0),"",E435),"")</f>
        <v>#REF!</v>
      </c>
      <c r="M435" s="9" t="e">
        <f>IF(L435&lt;&gt;"",IF(_xlfn.RANK.EQ(L435,$L$2:$L$326,0)&lt;=ROUND(COUNTIFS($E$2:$E$326,"&gt;=50",$D$2:$D$326,"&gt;=55")/100*#REF!,0),"",E435),"")</f>
        <v>#REF!</v>
      </c>
      <c r="N435" s="9" t="e">
        <f>IF(M435&lt;&gt;"",IF(_xlfn.RANK.EQ(M435,$M$2:$M$326,0)&lt;=ROUND(COUNTIFS($E$2:$E$326,"&gt;=50",$D$2:$D$326,"&gt;=55")/100*#REF!,0),"",E435),"")</f>
        <v>#REF!</v>
      </c>
      <c r="O435" s="9" t="e">
        <f>IF(N435&lt;&gt;"",IF(_xlfn.RANK.EQ(N435,$N$2:$N$326,0)&lt;=ROUND(COUNTIFS($E$2:$E$326,"&gt;=50",$D$2:$D$326,"&gt;=55")/100*#REF!,0),"",E435),"")</f>
        <v>#REF!</v>
      </c>
      <c r="P435" s="9" t="str" cm="1">
        <f t="array" ref="P435">IF(A395&lt;&gt;"",IF(_xlfn.BITOR(B395&lt;&gt;"GR",B395&lt;&gt;""),IF(AND(H435&gt;=50,B395&gt;=55),_xlfn.RANK.EQ(H435,$H$2:$H$1000,0),_xlfn.IFS(#REF!="FD",999,#REF!="FF",1000)),IF(AND(H435&gt;=50,D435&gt;=55),_xlfn.RANK.EQ(H435,$H$2:$H$326,0),_xlfn.IFS(#REF!="FD",999,#REF!="FF",1000))),"")</f>
        <v/>
      </c>
    </row>
    <row r="436" spans="1:16" x14ac:dyDescent="0.35">
      <c r="A436" s="3"/>
      <c r="B436" s="3"/>
      <c r="C436" s="16" t="e">
        <f>IF(_xlfn.BITOR(#REF!="GR",#REF!=""),0,#REF!)</f>
        <v>#REF!</v>
      </c>
      <c r="D436" s="16" t="e">
        <f>IF(_xlfn.BITOR(#REF!="",#REF!="GR"),0,#REF!)</f>
        <v>#REF!</v>
      </c>
      <c r="E436" s="9" t="e">
        <f t="shared" si="26"/>
        <v>#REF!</v>
      </c>
      <c r="F436" s="9" t="e">
        <f>IF(AND(B396&lt;&gt;"",B396&lt;&gt;"GR"),(C436*0.4)+(B396*0.6),E436)</f>
        <v>#REF!</v>
      </c>
      <c r="G436" s="9" t="e">
        <f t="shared" si="28"/>
        <v>#REF!</v>
      </c>
      <c r="H436" s="9" t="e">
        <f t="shared" si="29"/>
        <v>#REF!</v>
      </c>
      <c r="I436" s="9" t="e">
        <f t="shared" si="27"/>
        <v>#REF!</v>
      </c>
      <c r="J436" s="9" t="e">
        <f>IF(I436&lt;&gt;"",IF(_xlfn.RANK.EQ(I436,$I$2:$I$326,0)&lt;=ROUND(COUNTIFS($E$2:$E$326,"&gt;=50",$D$2:$D$326,"&gt;=55")/100*#REF!,0),"",E436),"")</f>
        <v>#REF!</v>
      </c>
      <c r="K436" s="9" t="e">
        <f>IF(J436&lt;&gt;"",IF(_xlfn.RANK.EQ(J436,$J$2:$J$326,0)&lt;=ROUND(COUNTIFS($E$2:$E$326,"&gt;=50",$D$2:$D$326,"&gt;=55")/100*#REF!,0),"",E436),"")</f>
        <v>#REF!</v>
      </c>
      <c r="L436" s="9" t="e">
        <f>IF(K436&lt;&gt;"",IF(_xlfn.RANK.EQ(K436,$K$2:$K$326,0)&lt;=ROUND(COUNTIFS($E$2:$E$326,"&gt;=50",$D$2:$D$326,"&gt;=55")/100*#REF!,0),"",E436),"")</f>
        <v>#REF!</v>
      </c>
      <c r="M436" s="9" t="e">
        <f>IF(L436&lt;&gt;"",IF(_xlfn.RANK.EQ(L436,$L$2:$L$326,0)&lt;=ROUND(COUNTIFS($E$2:$E$326,"&gt;=50",$D$2:$D$326,"&gt;=55")/100*#REF!,0),"",E436),"")</f>
        <v>#REF!</v>
      </c>
      <c r="N436" s="9" t="e">
        <f>IF(M436&lt;&gt;"",IF(_xlfn.RANK.EQ(M436,$M$2:$M$326,0)&lt;=ROUND(COUNTIFS($E$2:$E$326,"&gt;=50",$D$2:$D$326,"&gt;=55")/100*#REF!,0),"",E436),"")</f>
        <v>#REF!</v>
      </c>
      <c r="O436" s="9" t="e">
        <f>IF(N436&lt;&gt;"",IF(_xlfn.RANK.EQ(N436,$N$2:$N$326,0)&lt;=ROUND(COUNTIFS($E$2:$E$326,"&gt;=50",$D$2:$D$326,"&gt;=55")/100*#REF!,0),"",E436),"")</f>
        <v>#REF!</v>
      </c>
      <c r="P436" s="9" t="str" cm="1">
        <f t="array" ref="P436">IF(A396&lt;&gt;"",IF(_xlfn.BITOR(B396&lt;&gt;"GR",B396&lt;&gt;""),IF(AND(H436&gt;=50,B396&gt;=55),_xlfn.RANK.EQ(H436,$H$2:$H$1000,0),_xlfn.IFS(#REF!="FD",999,#REF!="FF",1000)),IF(AND(H436&gt;=50,D436&gt;=55),_xlfn.RANK.EQ(H436,$H$2:$H$326,0),_xlfn.IFS(#REF!="FD",999,#REF!="FF",1000))),"")</f>
        <v/>
      </c>
    </row>
    <row r="437" spans="1:16" x14ac:dyDescent="0.35">
      <c r="A437" s="3"/>
      <c r="B437" s="3"/>
      <c r="C437" s="16" t="e">
        <f>IF(_xlfn.BITOR(#REF!="GR",#REF!=""),0,#REF!)</f>
        <v>#REF!</v>
      </c>
      <c r="D437" s="16" t="e">
        <f>IF(_xlfn.BITOR(#REF!="",#REF!="GR"),0,#REF!)</f>
        <v>#REF!</v>
      </c>
      <c r="E437" s="9" t="e">
        <f t="shared" si="26"/>
        <v>#REF!</v>
      </c>
      <c r="F437" s="9" t="e">
        <f>IF(AND(B397&lt;&gt;"",B397&lt;&gt;"GR"),(C437*0.4)+(B397*0.6),E437)</f>
        <v>#REF!</v>
      </c>
      <c r="G437" s="9" t="e">
        <f t="shared" si="28"/>
        <v>#REF!</v>
      </c>
      <c r="H437" s="9" t="e">
        <f t="shared" si="29"/>
        <v>#REF!</v>
      </c>
      <c r="I437" s="9" t="e">
        <f t="shared" si="27"/>
        <v>#REF!</v>
      </c>
      <c r="J437" s="9" t="e">
        <f>IF(I437&lt;&gt;"",IF(_xlfn.RANK.EQ(I437,$I$2:$I$326,0)&lt;=ROUND(COUNTIFS($E$2:$E$326,"&gt;=50",$D$2:$D$326,"&gt;=55")/100*#REF!,0),"",E437),"")</f>
        <v>#REF!</v>
      </c>
      <c r="K437" s="9" t="e">
        <f>IF(J437&lt;&gt;"",IF(_xlfn.RANK.EQ(J437,$J$2:$J$326,0)&lt;=ROUND(COUNTIFS($E$2:$E$326,"&gt;=50",$D$2:$D$326,"&gt;=55")/100*#REF!,0),"",E437),"")</f>
        <v>#REF!</v>
      </c>
      <c r="L437" s="9" t="e">
        <f>IF(K437&lt;&gt;"",IF(_xlfn.RANK.EQ(K437,$K$2:$K$326,0)&lt;=ROUND(COUNTIFS($E$2:$E$326,"&gt;=50",$D$2:$D$326,"&gt;=55")/100*#REF!,0),"",E437),"")</f>
        <v>#REF!</v>
      </c>
      <c r="M437" s="9" t="e">
        <f>IF(L437&lt;&gt;"",IF(_xlfn.RANK.EQ(L437,$L$2:$L$326,0)&lt;=ROUND(COUNTIFS($E$2:$E$326,"&gt;=50",$D$2:$D$326,"&gt;=55")/100*#REF!,0),"",E437),"")</f>
        <v>#REF!</v>
      </c>
      <c r="N437" s="9" t="e">
        <f>IF(M437&lt;&gt;"",IF(_xlfn.RANK.EQ(M437,$M$2:$M$326,0)&lt;=ROUND(COUNTIFS($E$2:$E$326,"&gt;=50",$D$2:$D$326,"&gt;=55")/100*#REF!,0),"",E437),"")</f>
        <v>#REF!</v>
      </c>
      <c r="O437" s="9" t="e">
        <f>IF(N437&lt;&gt;"",IF(_xlfn.RANK.EQ(N437,$N$2:$N$326,0)&lt;=ROUND(COUNTIFS($E$2:$E$326,"&gt;=50",$D$2:$D$326,"&gt;=55")/100*#REF!,0),"",E437),"")</f>
        <v>#REF!</v>
      </c>
      <c r="P437" s="9" t="str" cm="1">
        <f t="array" ref="P437">IF(A397&lt;&gt;"",IF(_xlfn.BITOR(B397&lt;&gt;"GR",B397&lt;&gt;""),IF(AND(H437&gt;=50,B397&gt;=55),_xlfn.RANK.EQ(H437,$H$2:$H$1000,0),_xlfn.IFS(#REF!="FD",999,#REF!="FF",1000)),IF(AND(H437&gt;=50,D437&gt;=55),_xlfn.RANK.EQ(H437,$H$2:$H$326,0),_xlfn.IFS(#REF!="FD",999,#REF!="FF",1000))),"")</f>
        <v/>
      </c>
    </row>
    <row r="438" spans="1:16" x14ac:dyDescent="0.35">
      <c r="A438" s="3"/>
      <c r="B438" s="3"/>
      <c r="C438" s="16" t="e">
        <f>IF(_xlfn.BITOR(#REF!="GR",#REF!=""),0,#REF!)</f>
        <v>#REF!</v>
      </c>
      <c r="D438" s="16" t="e">
        <f>IF(_xlfn.BITOR(#REF!="",#REF!="GR"),0,#REF!)</f>
        <v>#REF!</v>
      </c>
      <c r="E438" s="9" t="e">
        <f t="shared" si="26"/>
        <v>#REF!</v>
      </c>
      <c r="F438" s="9" t="e">
        <f>IF(AND(B398&lt;&gt;"",B398&lt;&gt;"GR"),(C438*0.4)+(B398*0.6),E438)</f>
        <v>#REF!</v>
      </c>
      <c r="G438" s="9" t="e">
        <f t="shared" si="28"/>
        <v>#REF!</v>
      </c>
      <c r="H438" s="9" t="e">
        <f t="shared" si="29"/>
        <v>#REF!</v>
      </c>
      <c r="I438" s="9" t="e">
        <f t="shared" si="27"/>
        <v>#REF!</v>
      </c>
      <c r="J438" s="9" t="e">
        <f>IF(I438&lt;&gt;"",IF(_xlfn.RANK.EQ(I438,$I$2:$I$326,0)&lt;=ROUND(COUNTIFS($E$2:$E$326,"&gt;=50",$D$2:$D$326,"&gt;=55")/100*#REF!,0),"",E438),"")</f>
        <v>#REF!</v>
      </c>
      <c r="K438" s="9" t="e">
        <f>IF(J438&lt;&gt;"",IF(_xlfn.RANK.EQ(J438,$J$2:$J$326,0)&lt;=ROUND(COUNTIFS($E$2:$E$326,"&gt;=50",$D$2:$D$326,"&gt;=55")/100*#REF!,0),"",E438),"")</f>
        <v>#REF!</v>
      </c>
      <c r="L438" s="9" t="e">
        <f>IF(K438&lt;&gt;"",IF(_xlfn.RANK.EQ(K438,$K$2:$K$326,0)&lt;=ROUND(COUNTIFS($E$2:$E$326,"&gt;=50",$D$2:$D$326,"&gt;=55")/100*#REF!,0),"",E438),"")</f>
        <v>#REF!</v>
      </c>
      <c r="M438" s="9" t="e">
        <f>IF(L438&lt;&gt;"",IF(_xlfn.RANK.EQ(L438,$L$2:$L$326,0)&lt;=ROUND(COUNTIFS($E$2:$E$326,"&gt;=50",$D$2:$D$326,"&gt;=55")/100*#REF!,0),"",E438),"")</f>
        <v>#REF!</v>
      </c>
      <c r="N438" s="9" t="e">
        <f>IF(M438&lt;&gt;"",IF(_xlfn.RANK.EQ(M438,$M$2:$M$326,0)&lt;=ROUND(COUNTIFS($E$2:$E$326,"&gt;=50",$D$2:$D$326,"&gt;=55")/100*#REF!,0),"",E438),"")</f>
        <v>#REF!</v>
      </c>
      <c r="O438" s="9" t="e">
        <f>IF(N438&lt;&gt;"",IF(_xlfn.RANK.EQ(N438,$N$2:$N$326,0)&lt;=ROUND(COUNTIFS($E$2:$E$326,"&gt;=50",$D$2:$D$326,"&gt;=55")/100*#REF!,0),"",E438),"")</f>
        <v>#REF!</v>
      </c>
      <c r="P438" s="9" t="str" cm="1">
        <f t="array" ref="P438">IF(A398&lt;&gt;"",IF(_xlfn.BITOR(B398&lt;&gt;"GR",B398&lt;&gt;""),IF(AND(H438&gt;=50,B398&gt;=55),_xlfn.RANK.EQ(H438,$H$2:$H$1000,0),_xlfn.IFS(#REF!="FD",999,#REF!="FF",1000)),IF(AND(H438&gt;=50,D438&gt;=55),_xlfn.RANK.EQ(H438,$H$2:$H$326,0),_xlfn.IFS(#REF!="FD",999,#REF!="FF",1000))),"")</f>
        <v/>
      </c>
    </row>
    <row r="439" spans="1:16" x14ac:dyDescent="0.35">
      <c r="A439" s="3"/>
      <c r="B439" s="3"/>
      <c r="C439" s="16" t="e">
        <f>IF(_xlfn.BITOR(#REF!="GR",#REF!=""),0,#REF!)</f>
        <v>#REF!</v>
      </c>
      <c r="D439" s="16" t="e">
        <f>IF(_xlfn.BITOR(#REF!="",#REF!="GR"),0,#REF!)</f>
        <v>#REF!</v>
      </c>
      <c r="E439" s="9" t="e">
        <f t="shared" si="26"/>
        <v>#REF!</v>
      </c>
      <c r="F439" s="9" t="e">
        <f>IF(AND(B399&lt;&gt;"",B399&lt;&gt;"GR"),(C439*0.4)+(B399*0.6),E439)</f>
        <v>#REF!</v>
      </c>
      <c r="G439" s="9" t="e">
        <f t="shared" si="28"/>
        <v>#REF!</v>
      </c>
      <c r="H439" s="9" t="e">
        <f t="shared" si="29"/>
        <v>#REF!</v>
      </c>
      <c r="I439" s="9" t="e">
        <f t="shared" si="27"/>
        <v>#REF!</v>
      </c>
      <c r="J439" s="9" t="e">
        <f>IF(I439&lt;&gt;"",IF(_xlfn.RANK.EQ(I439,$I$2:$I$326,0)&lt;=ROUND(COUNTIFS($E$2:$E$326,"&gt;=50",$D$2:$D$326,"&gt;=55")/100*#REF!,0),"",E439),"")</f>
        <v>#REF!</v>
      </c>
      <c r="K439" s="9" t="e">
        <f>IF(J439&lt;&gt;"",IF(_xlfn.RANK.EQ(J439,$J$2:$J$326,0)&lt;=ROUND(COUNTIFS($E$2:$E$326,"&gt;=50",$D$2:$D$326,"&gt;=55")/100*#REF!,0),"",E439),"")</f>
        <v>#REF!</v>
      </c>
      <c r="L439" s="9" t="e">
        <f>IF(K439&lt;&gt;"",IF(_xlfn.RANK.EQ(K439,$K$2:$K$326,0)&lt;=ROUND(COUNTIFS($E$2:$E$326,"&gt;=50",$D$2:$D$326,"&gt;=55")/100*#REF!,0),"",E439),"")</f>
        <v>#REF!</v>
      </c>
      <c r="M439" s="9" t="e">
        <f>IF(L439&lt;&gt;"",IF(_xlfn.RANK.EQ(L439,$L$2:$L$326,0)&lt;=ROUND(COUNTIFS($E$2:$E$326,"&gt;=50",$D$2:$D$326,"&gt;=55")/100*#REF!,0),"",E439),"")</f>
        <v>#REF!</v>
      </c>
      <c r="N439" s="9" t="e">
        <f>IF(M439&lt;&gt;"",IF(_xlfn.RANK.EQ(M439,$M$2:$M$326,0)&lt;=ROUND(COUNTIFS($E$2:$E$326,"&gt;=50",$D$2:$D$326,"&gt;=55")/100*#REF!,0),"",E439),"")</f>
        <v>#REF!</v>
      </c>
      <c r="O439" s="9" t="e">
        <f>IF(N439&lt;&gt;"",IF(_xlfn.RANK.EQ(N439,$N$2:$N$326,0)&lt;=ROUND(COUNTIFS($E$2:$E$326,"&gt;=50",$D$2:$D$326,"&gt;=55")/100*#REF!,0),"",E439),"")</f>
        <v>#REF!</v>
      </c>
      <c r="P439" s="9" t="str" cm="1">
        <f t="array" ref="P439">IF(A399&lt;&gt;"",IF(_xlfn.BITOR(B399&lt;&gt;"GR",B399&lt;&gt;""),IF(AND(H439&gt;=50,B399&gt;=55),_xlfn.RANK.EQ(H439,$H$2:$H$1000,0),_xlfn.IFS(#REF!="FD",999,#REF!="FF",1000)),IF(AND(H439&gt;=50,D439&gt;=55),_xlfn.RANK.EQ(H439,$H$2:$H$326,0),_xlfn.IFS(#REF!="FD",999,#REF!="FF",1000))),"")</f>
        <v/>
      </c>
    </row>
    <row r="440" spans="1:16" x14ac:dyDescent="0.35">
      <c r="A440" s="3"/>
      <c r="B440" s="3"/>
      <c r="C440" s="16" t="e">
        <f>IF(_xlfn.BITOR(#REF!="GR",#REF!=""),0,#REF!)</f>
        <v>#REF!</v>
      </c>
      <c r="D440" s="16" t="e">
        <f>IF(_xlfn.BITOR(#REF!="",#REF!="GR"),0,#REF!)</f>
        <v>#REF!</v>
      </c>
      <c r="E440" s="9" t="e">
        <f t="shared" si="26"/>
        <v>#REF!</v>
      </c>
      <c r="F440" s="9" t="e">
        <f>IF(AND(B400&lt;&gt;"",B400&lt;&gt;"GR"),(C440*0.4)+(B400*0.6),E440)</f>
        <v>#REF!</v>
      </c>
      <c r="G440" s="9" t="e">
        <f t="shared" si="28"/>
        <v>#REF!</v>
      </c>
      <c r="H440" s="9" t="e">
        <f t="shared" si="29"/>
        <v>#REF!</v>
      </c>
      <c r="I440" s="9" t="e">
        <f t="shared" si="27"/>
        <v>#REF!</v>
      </c>
      <c r="J440" s="9" t="e">
        <f>IF(I440&lt;&gt;"",IF(_xlfn.RANK.EQ(I440,$I$2:$I$326,0)&lt;=ROUND(COUNTIFS($E$2:$E$326,"&gt;=50",$D$2:$D$326,"&gt;=55")/100*#REF!,0),"",E440),"")</f>
        <v>#REF!</v>
      </c>
      <c r="K440" s="9" t="e">
        <f>IF(J440&lt;&gt;"",IF(_xlfn.RANK.EQ(J440,$J$2:$J$326,0)&lt;=ROUND(COUNTIFS($E$2:$E$326,"&gt;=50",$D$2:$D$326,"&gt;=55")/100*#REF!,0),"",E440),"")</f>
        <v>#REF!</v>
      </c>
      <c r="L440" s="9" t="e">
        <f>IF(K440&lt;&gt;"",IF(_xlfn.RANK.EQ(K440,$K$2:$K$326,0)&lt;=ROUND(COUNTIFS($E$2:$E$326,"&gt;=50",$D$2:$D$326,"&gt;=55")/100*#REF!,0),"",E440),"")</f>
        <v>#REF!</v>
      </c>
      <c r="M440" s="9" t="e">
        <f>IF(L440&lt;&gt;"",IF(_xlfn.RANK.EQ(L440,$L$2:$L$326,0)&lt;=ROUND(COUNTIFS($E$2:$E$326,"&gt;=50",$D$2:$D$326,"&gt;=55")/100*#REF!,0),"",E440),"")</f>
        <v>#REF!</v>
      </c>
      <c r="N440" s="9" t="e">
        <f>IF(M440&lt;&gt;"",IF(_xlfn.RANK.EQ(M440,$M$2:$M$326,0)&lt;=ROUND(COUNTIFS($E$2:$E$326,"&gt;=50",$D$2:$D$326,"&gt;=55")/100*#REF!,0),"",E440),"")</f>
        <v>#REF!</v>
      </c>
      <c r="O440" s="9" t="e">
        <f>IF(N440&lt;&gt;"",IF(_xlfn.RANK.EQ(N440,$N$2:$N$326,0)&lt;=ROUND(COUNTIFS($E$2:$E$326,"&gt;=50",$D$2:$D$326,"&gt;=55")/100*#REF!,0),"",E440),"")</f>
        <v>#REF!</v>
      </c>
      <c r="P440" s="9" t="str" cm="1">
        <f t="array" ref="P440">IF(A400&lt;&gt;"",IF(_xlfn.BITOR(B400&lt;&gt;"GR",B400&lt;&gt;""),IF(AND(H440&gt;=50,B400&gt;=55),_xlfn.RANK.EQ(H440,$H$2:$H$1000,0),_xlfn.IFS(#REF!="FD",999,#REF!="FF",1000)),IF(AND(H440&gt;=50,D440&gt;=55),_xlfn.RANK.EQ(H440,$H$2:$H$326,0),_xlfn.IFS(#REF!="FD",999,#REF!="FF",1000))),"")</f>
        <v/>
      </c>
    </row>
    <row r="441" spans="1:16" x14ac:dyDescent="0.35">
      <c r="A441" s="3"/>
      <c r="B441" s="3"/>
      <c r="C441" s="16" t="e">
        <f>IF(_xlfn.BITOR(#REF!="GR",#REF!=""),0,#REF!)</f>
        <v>#REF!</v>
      </c>
      <c r="D441" s="16" t="e">
        <f>IF(_xlfn.BITOR(#REF!="",#REF!="GR"),0,#REF!)</f>
        <v>#REF!</v>
      </c>
      <c r="E441" s="9" t="e">
        <f t="shared" si="26"/>
        <v>#REF!</v>
      </c>
      <c r="F441" s="9" t="e">
        <f>IF(AND(B401&lt;&gt;"",B401&lt;&gt;"GR"),(C441*0.4)+(B401*0.6),E441)</f>
        <v>#REF!</v>
      </c>
      <c r="G441" s="9" t="e">
        <f t="shared" si="28"/>
        <v>#REF!</v>
      </c>
      <c r="H441" s="9" t="e">
        <f t="shared" si="29"/>
        <v>#REF!</v>
      </c>
      <c r="I441" s="9" t="e">
        <f t="shared" si="27"/>
        <v>#REF!</v>
      </c>
      <c r="J441" s="9" t="e">
        <f>IF(I441&lt;&gt;"",IF(_xlfn.RANK.EQ(I441,$I$2:$I$326,0)&lt;=ROUND(COUNTIFS($E$2:$E$326,"&gt;=50",$D$2:$D$326,"&gt;=55")/100*#REF!,0),"",E441),"")</f>
        <v>#REF!</v>
      </c>
      <c r="K441" s="9" t="e">
        <f>IF(J441&lt;&gt;"",IF(_xlfn.RANK.EQ(J441,$J$2:$J$326,0)&lt;=ROUND(COUNTIFS($E$2:$E$326,"&gt;=50",$D$2:$D$326,"&gt;=55")/100*#REF!,0),"",E441),"")</f>
        <v>#REF!</v>
      </c>
      <c r="L441" s="9" t="e">
        <f>IF(K441&lt;&gt;"",IF(_xlfn.RANK.EQ(K441,$K$2:$K$326,0)&lt;=ROUND(COUNTIFS($E$2:$E$326,"&gt;=50",$D$2:$D$326,"&gt;=55")/100*#REF!,0),"",E441),"")</f>
        <v>#REF!</v>
      </c>
      <c r="M441" s="9" t="e">
        <f>IF(L441&lt;&gt;"",IF(_xlfn.RANK.EQ(L441,$L$2:$L$326,0)&lt;=ROUND(COUNTIFS($E$2:$E$326,"&gt;=50",$D$2:$D$326,"&gt;=55")/100*#REF!,0),"",E441),"")</f>
        <v>#REF!</v>
      </c>
      <c r="N441" s="9" t="e">
        <f>IF(M441&lt;&gt;"",IF(_xlfn.RANK.EQ(M441,$M$2:$M$326,0)&lt;=ROUND(COUNTIFS($E$2:$E$326,"&gt;=50",$D$2:$D$326,"&gt;=55")/100*#REF!,0),"",E441),"")</f>
        <v>#REF!</v>
      </c>
      <c r="O441" s="9" t="e">
        <f>IF(N441&lt;&gt;"",IF(_xlfn.RANK.EQ(N441,$N$2:$N$326,0)&lt;=ROUND(COUNTIFS($E$2:$E$326,"&gt;=50",$D$2:$D$326,"&gt;=55")/100*#REF!,0),"",E441),"")</f>
        <v>#REF!</v>
      </c>
      <c r="P441" s="9" t="str" cm="1">
        <f t="array" ref="P441">IF(A401&lt;&gt;"",IF(_xlfn.BITOR(B401&lt;&gt;"GR",B401&lt;&gt;""),IF(AND(H441&gt;=50,B401&gt;=55),_xlfn.RANK.EQ(H441,$H$2:$H$1000,0),_xlfn.IFS(#REF!="FD",999,#REF!="FF",1000)),IF(AND(H441&gt;=50,D441&gt;=55),_xlfn.RANK.EQ(H441,$H$2:$H$326,0),_xlfn.IFS(#REF!="FD",999,#REF!="FF",1000))),"")</f>
        <v/>
      </c>
    </row>
    <row r="442" spans="1:16" x14ac:dyDescent="0.35">
      <c r="A442" s="3"/>
      <c r="B442" s="3"/>
      <c r="C442" s="16" t="e">
        <f>IF(_xlfn.BITOR(#REF!="GR",#REF!=""),0,#REF!)</f>
        <v>#REF!</v>
      </c>
      <c r="D442" s="16" t="e">
        <f>IF(_xlfn.BITOR(#REF!="",#REF!="GR"),0,#REF!)</f>
        <v>#REF!</v>
      </c>
      <c r="E442" s="9" t="e">
        <f t="shared" si="26"/>
        <v>#REF!</v>
      </c>
      <c r="F442" s="9" t="e">
        <f>IF(AND(B402&lt;&gt;"",B402&lt;&gt;"GR"),(C442*0.4)+(B402*0.6),E442)</f>
        <v>#REF!</v>
      </c>
      <c r="G442" s="9" t="e">
        <f t="shared" si="28"/>
        <v>#REF!</v>
      </c>
      <c r="H442" s="9" t="e">
        <f t="shared" si="29"/>
        <v>#REF!</v>
      </c>
      <c r="I442" s="9" t="e">
        <f t="shared" si="27"/>
        <v>#REF!</v>
      </c>
      <c r="J442" s="9" t="e">
        <f>IF(I442&lt;&gt;"",IF(_xlfn.RANK.EQ(I442,$I$2:$I$326,0)&lt;=ROUND(COUNTIFS($E$2:$E$326,"&gt;=50",$D$2:$D$326,"&gt;=55")/100*#REF!,0),"",E442),"")</f>
        <v>#REF!</v>
      </c>
      <c r="K442" s="9" t="e">
        <f>IF(J442&lt;&gt;"",IF(_xlfn.RANK.EQ(J442,$J$2:$J$326,0)&lt;=ROUND(COUNTIFS($E$2:$E$326,"&gt;=50",$D$2:$D$326,"&gt;=55")/100*#REF!,0),"",E442),"")</f>
        <v>#REF!</v>
      </c>
      <c r="L442" s="9" t="e">
        <f>IF(K442&lt;&gt;"",IF(_xlfn.RANK.EQ(K442,$K$2:$K$326,0)&lt;=ROUND(COUNTIFS($E$2:$E$326,"&gt;=50",$D$2:$D$326,"&gt;=55")/100*#REF!,0),"",E442),"")</f>
        <v>#REF!</v>
      </c>
      <c r="M442" s="9" t="e">
        <f>IF(L442&lt;&gt;"",IF(_xlfn.RANK.EQ(L442,$L$2:$L$326,0)&lt;=ROUND(COUNTIFS($E$2:$E$326,"&gt;=50",$D$2:$D$326,"&gt;=55")/100*#REF!,0),"",E442),"")</f>
        <v>#REF!</v>
      </c>
      <c r="N442" s="9" t="e">
        <f>IF(M442&lt;&gt;"",IF(_xlfn.RANK.EQ(M442,$M$2:$M$326,0)&lt;=ROUND(COUNTIFS($E$2:$E$326,"&gt;=50",$D$2:$D$326,"&gt;=55")/100*#REF!,0),"",E442),"")</f>
        <v>#REF!</v>
      </c>
      <c r="O442" s="9" t="e">
        <f>IF(N442&lt;&gt;"",IF(_xlfn.RANK.EQ(N442,$N$2:$N$326,0)&lt;=ROUND(COUNTIFS($E$2:$E$326,"&gt;=50",$D$2:$D$326,"&gt;=55")/100*#REF!,0),"",E442),"")</f>
        <v>#REF!</v>
      </c>
      <c r="P442" s="9" t="str" cm="1">
        <f t="array" ref="P442">IF(A402&lt;&gt;"",IF(_xlfn.BITOR(B402&lt;&gt;"GR",B402&lt;&gt;""),IF(AND(H442&gt;=50,B402&gt;=55),_xlfn.RANK.EQ(H442,$H$2:$H$1000,0),_xlfn.IFS(#REF!="FD",999,#REF!="FF",1000)),IF(AND(H442&gt;=50,D442&gt;=55),_xlfn.RANK.EQ(H442,$H$2:$H$326,0),_xlfn.IFS(#REF!="FD",999,#REF!="FF",1000))),"")</f>
        <v/>
      </c>
    </row>
    <row r="443" spans="1:16" x14ac:dyDescent="0.35">
      <c r="A443" s="3"/>
      <c r="B443" s="3"/>
      <c r="C443" s="16" t="e">
        <f>IF(_xlfn.BITOR(#REF!="GR",#REF!=""),0,#REF!)</f>
        <v>#REF!</v>
      </c>
      <c r="D443" s="16" t="e">
        <f>IF(_xlfn.BITOR(#REF!="",#REF!="GR"),0,#REF!)</f>
        <v>#REF!</v>
      </c>
      <c r="E443" s="9" t="e">
        <f t="shared" si="26"/>
        <v>#REF!</v>
      </c>
      <c r="F443" s="9" t="e">
        <f>IF(AND(B403&lt;&gt;"",B403&lt;&gt;"GR"),(C443*0.4)+(B403*0.6),E443)</f>
        <v>#REF!</v>
      </c>
      <c r="G443" s="9" t="e">
        <f t="shared" si="28"/>
        <v>#REF!</v>
      </c>
      <c r="H443" s="9" t="e">
        <f t="shared" si="29"/>
        <v>#REF!</v>
      </c>
      <c r="I443" s="9" t="e">
        <f t="shared" si="27"/>
        <v>#REF!</v>
      </c>
      <c r="J443" s="9" t="e">
        <f>IF(I443&lt;&gt;"",IF(_xlfn.RANK.EQ(I443,$I$2:$I$326,0)&lt;=ROUND(COUNTIFS($E$2:$E$326,"&gt;=50",$D$2:$D$326,"&gt;=55")/100*#REF!,0),"",E443),"")</f>
        <v>#REF!</v>
      </c>
      <c r="K443" s="9" t="e">
        <f>IF(J443&lt;&gt;"",IF(_xlfn.RANK.EQ(J443,$J$2:$J$326,0)&lt;=ROUND(COUNTIFS($E$2:$E$326,"&gt;=50",$D$2:$D$326,"&gt;=55")/100*#REF!,0),"",E443),"")</f>
        <v>#REF!</v>
      </c>
      <c r="L443" s="9" t="e">
        <f>IF(K443&lt;&gt;"",IF(_xlfn.RANK.EQ(K443,$K$2:$K$326,0)&lt;=ROUND(COUNTIFS($E$2:$E$326,"&gt;=50",$D$2:$D$326,"&gt;=55")/100*#REF!,0),"",E443),"")</f>
        <v>#REF!</v>
      </c>
      <c r="M443" s="9" t="e">
        <f>IF(L443&lt;&gt;"",IF(_xlfn.RANK.EQ(L443,$L$2:$L$326,0)&lt;=ROUND(COUNTIFS($E$2:$E$326,"&gt;=50",$D$2:$D$326,"&gt;=55")/100*#REF!,0),"",E443),"")</f>
        <v>#REF!</v>
      </c>
      <c r="N443" s="9" t="e">
        <f>IF(M443&lt;&gt;"",IF(_xlfn.RANK.EQ(M443,$M$2:$M$326,0)&lt;=ROUND(COUNTIFS($E$2:$E$326,"&gt;=50",$D$2:$D$326,"&gt;=55")/100*#REF!,0),"",E443),"")</f>
        <v>#REF!</v>
      </c>
      <c r="O443" s="9" t="e">
        <f>IF(N443&lt;&gt;"",IF(_xlfn.RANK.EQ(N443,$N$2:$N$326,0)&lt;=ROUND(COUNTIFS($E$2:$E$326,"&gt;=50",$D$2:$D$326,"&gt;=55")/100*#REF!,0),"",E443),"")</f>
        <v>#REF!</v>
      </c>
      <c r="P443" s="9" t="str" cm="1">
        <f t="array" ref="P443">IF(A403&lt;&gt;"",IF(_xlfn.BITOR(B403&lt;&gt;"GR",B403&lt;&gt;""),IF(AND(H443&gt;=50,B403&gt;=55),_xlfn.RANK.EQ(H443,$H$2:$H$1000,0),_xlfn.IFS(#REF!="FD",999,#REF!="FF",1000)),IF(AND(H443&gt;=50,D443&gt;=55),_xlfn.RANK.EQ(H443,$H$2:$H$326,0),_xlfn.IFS(#REF!="FD",999,#REF!="FF",1000))),"")</f>
        <v/>
      </c>
    </row>
    <row r="444" spans="1:16" x14ac:dyDescent="0.35">
      <c r="A444" s="3"/>
      <c r="B444" s="3"/>
      <c r="C444" s="16" t="e">
        <f>IF(_xlfn.BITOR(#REF!="GR",#REF!=""),0,#REF!)</f>
        <v>#REF!</v>
      </c>
      <c r="D444" s="16" t="e">
        <f>IF(_xlfn.BITOR(#REF!="",#REF!="GR"),0,#REF!)</f>
        <v>#REF!</v>
      </c>
      <c r="E444" s="9" t="e">
        <f t="shared" si="26"/>
        <v>#REF!</v>
      </c>
      <c r="F444" s="9" t="e">
        <f>IF(AND(B404&lt;&gt;"",B404&lt;&gt;"GR"),(C444*0.4)+(B404*0.6),E444)</f>
        <v>#REF!</v>
      </c>
      <c r="G444" s="9" t="e">
        <f t="shared" si="28"/>
        <v>#REF!</v>
      </c>
      <c r="H444" s="9" t="e">
        <f t="shared" si="29"/>
        <v>#REF!</v>
      </c>
      <c r="I444" s="9" t="e">
        <f t="shared" si="27"/>
        <v>#REF!</v>
      </c>
      <c r="J444" s="9" t="e">
        <f>IF(I444&lt;&gt;"",IF(_xlfn.RANK.EQ(I444,$I$2:$I$326,0)&lt;=ROUND(COUNTIFS($E$2:$E$326,"&gt;=50",$D$2:$D$326,"&gt;=55")/100*#REF!,0),"",E444),"")</f>
        <v>#REF!</v>
      </c>
      <c r="K444" s="9" t="e">
        <f>IF(J444&lt;&gt;"",IF(_xlfn.RANK.EQ(J444,$J$2:$J$326,0)&lt;=ROUND(COUNTIFS($E$2:$E$326,"&gt;=50",$D$2:$D$326,"&gt;=55")/100*#REF!,0),"",E444),"")</f>
        <v>#REF!</v>
      </c>
      <c r="L444" s="9" t="e">
        <f>IF(K444&lt;&gt;"",IF(_xlfn.RANK.EQ(K444,$K$2:$K$326,0)&lt;=ROUND(COUNTIFS($E$2:$E$326,"&gt;=50",$D$2:$D$326,"&gt;=55")/100*#REF!,0),"",E444),"")</f>
        <v>#REF!</v>
      </c>
      <c r="M444" s="9" t="e">
        <f>IF(L444&lt;&gt;"",IF(_xlfn.RANK.EQ(L444,$L$2:$L$326,0)&lt;=ROUND(COUNTIFS($E$2:$E$326,"&gt;=50",$D$2:$D$326,"&gt;=55")/100*#REF!,0),"",E444),"")</f>
        <v>#REF!</v>
      </c>
      <c r="N444" s="9" t="e">
        <f>IF(M444&lt;&gt;"",IF(_xlfn.RANK.EQ(M444,$M$2:$M$326,0)&lt;=ROUND(COUNTIFS($E$2:$E$326,"&gt;=50",$D$2:$D$326,"&gt;=55")/100*#REF!,0),"",E444),"")</f>
        <v>#REF!</v>
      </c>
      <c r="O444" s="9" t="e">
        <f>IF(N444&lt;&gt;"",IF(_xlfn.RANK.EQ(N444,$N$2:$N$326,0)&lt;=ROUND(COUNTIFS($E$2:$E$326,"&gt;=50",$D$2:$D$326,"&gt;=55")/100*#REF!,0),"",E444),"")</f>
        <v>#REF!</v>
      </c>
      <c r="P444" s="9" t="str" cm="1">
        <f t="array" ref="P444">IF(A404&lt;&gt;"",IF(_xlfn.BITOR(B404&lt;&gt;"GR",B404&lt;&gt;""),IF(AND(H444&gt;=50,B404&gt;=55),_xlfn.RANK.EQ(H444,$H$2:$H$1000,0),_xlfn.IFS(#REF!="FD",999,#REF!="FF",1000)),IF(AND(H444&gt;=50,D444&gt;=55),_xlfn.RANK.EQ(H444,$H$2:$H$326,0),_xlfn.IFS(#REF!="FD",999,#REF!="FF",1000))),"")</f>
        <v/>
      </c>
    </row>
    <row r="445" spans="1:16" x14ac:dyDescent="0.35">
      <c r="A445" s="3"/>
      <c r="B445" s="3"/>
      <c r="C445" s="16" t="e">
        <f>IF(_xlfn.BITOR(#REF!="GR",#REF!=""),0,#REF!)</f>
        <v>#REF!</v>
      </c>
      <c r="D445" s="16" t="e">
        <f>IF(_xlfn.BITOR(#REF!="",#REF!="GR"),0,#REF!)</f>
        <v>#REF!</v>
      </c>
      <c r="E445" s="9" t="e">
        <f t="shared" si="26"/>
        <v>#REF!</v>
      </c>
      <c r="F445" s="9" t="e">
        <f>IF(AND(B405&lt;&gt;"",B405&lt;&gt;"GR"),(C445*0.4)+(B405*0.6),E445)</f>
        <v>#REF!</v>
      </c>
      <c r="G445" s="9" t="e">
        <f t="shared" si="28"/>
        <v>#REF!</v>
      </c>
      <c r="H445" s="9" t="e">
        <f t="shared" si="29"/>
        <v>#REF!</v>
      </c>
      <c r="I445" s="9" t="e">
        <f t="shared" si="27"/>
        <v>#REF!</v>
      </c>
      <c r="J445" s="9" t="e">
        <f>IF(I445&lt;&gt;"",IF(_xlfn.RANK.EQ(I445,$I$2:$I$326,0)&lt;=ROUND(COUNTIFS($E$2:$E$326,"&gt;=50",$D$2:$D$326,"&gt;=55")/100*#REF!,0),"",E445),"")</f>
        <v>#REF!</v>
      </c>
      <c r="K445" s="9" t="e">
        <f>IF(J445&lt;&gt;"",IF(_xlfn.RANK.EQ(J445,$J$2:$J$326,0)&lt;=ROUND(COUNTIFS($E$2:$E$326,"&gt;=50",$D$2:$D$326,"&gt;=55")/100*#REF!,0),"",E445),"")</f>
        <v>#REF!</v>
      </c>
      <c r="L445" s="9" t="e">
        <f>IF(K445&lt;&gt;"",IF(_xlfn.RANK.EQ(K445,$K$2:$K$326,0)&lt;=ROUND(COUNTIFS($E$2:$E$326,"&gt;=50",$D$2:$D$326,"&gt;=55")/100*#REF!,0),"",E445),"")</f>
        <v>#REF!</v>
      </c>
      <c r="M445" s="9" t="e">
        <f>IF(L445&lt;&gt;"",IF(_xlfn.RANK.EQ(L445,$L$2:$L$326,0)&lt;=ROUND(COUNTIFS($E$2:$E$326,"&gt;=50",$D$2:$D$326,"&gt;=55")/100*#REF!,0),"",E445),"")</f>
        <v>#REF!</v>
      </c>
      <c r="N445" s="9" t="e">
        <f>IF(M445&lt;&gt;"",IF(_xlfn.RANK.EQ(M445,$M$2:$M$326,0)&lt;=ROUND(COUNTIFS($E$2:$E$326,"&gt;=50",$D$2:$D$326,"&gt;=55")/100*#REF!,0),"",E445),"")</f>
        <v>#REF!</v>
      </c>
      <c r="O445" s="9" t="e">
        <f>IF(N445&lt;&gt;"",IF(_xlfn.RANK.EQ(N445,$N$2:$N$326,0)&lt;=ROUND(COUNTIFS($E$2:$E$326,"&gt;=50",$D$2:$D$326,"&gt;=55")/100*#REF!,0),"",E445),"")</f>
        <v>#REF!</v>
      </c>
      <c r="P445" s="9" t="str" cm="1">
        <f t="array" ref="P445">IF(A405&lt;&gt;"",IF(_xlfn.BITOR(B405&lt;&gt;"GR",B405&lt;&gt;""),IF(AND(H445&gt;=50,B405&gt;=55),_xlfn.RANK.EQ(H445,$H$2:$H$1000,0),_xlfn.IFS(#REF!="FD",999,#REF!="FF",1000)),IF(AND(H445&gt;=50,D445&gt;=55),_xlfn.RANK.EQ(H445,$H$2:$H$326,0),_xlfn.IFS(#REF!="FD",999,#REF!="FF",1000))),"")</f>
        <v/>
      </c>
    </row>
    <row r="446" spans="1:16" x14ac:dyDescent="0.35">
      <c r="A446" s="3"/>
      <c r="B446" s="3"/>
      <c r="C446" s="16" t="e">
        <f>IF(_xlfn.BITOR(#REF!="GR",#REF!=""),0,#REF!)</f>
        <v>#REF!</v>
      </c>
      <c r="D446" s="16" t="e">
        <f>IF(_xlfn.BITOR(#REF!="",#REF!="GR"),0,#REF!)</f>
        <v>#REF!</v>
      </c>
      <c r="E446" s="9" t="e">
        <f t="shared" si="26"/>
        <v>#REF!</v>
      </c>
      <c r="F446" s="9" t="e">
        <f>IF(AND(B406&lt;&gt;"",B406&lt;&gt;"GR"),(C446*0.4)+(B406*0.6),E446)</f>
        <v>#REF!</v>
      </c>
      <c r="G446" s="9" t="e">
        <f t="shared" si="28"/>
        <v>#REF!</v>
      </c>
      <c r="H446" s="9" t="e">
        <f t="shared" si="29"/>
        <v>#REF!</v>
      </c>
      <c r="I446" s="9" t="e">
        <f t="shared" si="27"/>
        <v>#REF!</v>
      </c>
      <c r="J446" s="9" t="e">
        <f>IF(I446&lt;&gt;"",IF(_xlfn.RANK.EQ(I446,$I$2:$I$326,0)&lt;=ROUND(COUNTIFS($E$2:$E$326,"&gt;=50",$D$2:$D$326,"&gt;=55")/100*#REF!,0),"",E446),"")</f>
        <v>#REF!</v>
      </c>
      <c r="K446" s="9" t="e">
        <f>IF(J446&lt;&gt;"",IF(_xlfn.RANK.EQ(J446,$J$2:$J$326,0)&lt;=ROUND(COUNTIFS($E$2:$E$326,"&gt;=50",$D$2:$D$326,"&gt;=55")/100*#REF!,0),"",E446),"")</f>
        <v>#REF!</v>
      </c>
      <c r="L446" s="9" t="e">
        <f>IF(K446&lt;&gt;"",IF(_xlfn.RANK.EQ(K446,$K$2:$K$326,0)&lt;=ROUND(COUNTIFS($E$2:$E$326,"&gt;=50",$D$2:$D$326,"&gt;=55")/100*#REF!,0),"",E446),"")</f>
        <v>#REF!</v>
      </c>
      <c r="M446" s="9" t="e">
        <f>IF(L446&lt;&gt;"",IF(_xlfn.RANK.EQ(L446,$L$2:$L$326,0)&lt;=ROUND(COUNTIFS($E$2:$E$326,"&gt;=50",$D$2:$D$326,"&gt;=55")/100*#REF!,0),"",E446),"")</f>
        <v>#REF!</v>
      </c>
      <c r="N446" s="9" t="e">
        <f>IF(M446&lt;&gt;"",IF(_xlfn.RANK.EQ(M446,$M$2:$M$326,0)&lt;=ROUND(COUNTIFS($E$2:$E$326,"&gt;=50",$D$2:$D$326,"&gt;=55")/100*#REF!,0),"",E446),"")</f>
        <v>#REF!</v>
      </c>
      <c r="O446" s="9" t="e">
        <f>IF(N446&lt;&gt;"",IF(_xlfn.RANK.EQ(N446,$N$2:$N$326,0)&lt;=ROUND(COUNTIFS($E$2:$E$326,"&gt;=50",$D$2:$D$326,"&gt;=55")/100*#REF!,0),"",E446),"")</f>
        <v>#REF!</v>
      </c>
      <c r="P446" s="9" t="str" cm="1">
        <f t="array" ref="P446">IF(A406&lt;&gt;"",IF(_xlfn.BITOR(B406&lt;&gt;"GR",B406&lt;&gt;""),IF(AND(H446&gt;=50,B406&gt;=55),_xlfn.RANK.EQ(H446,$H$2:$H$1000,0),_xlfn.IFS(#REF!="FD",999,#REF!="FF",1000)),IF(AND(H446&gt;=50,D446&gt;=55),_xlfn.RANK.EQ(H446,$H$2:$H$326,0),_xlfn.IFS(#REF!="FD",999,#REF!="FF",1000))),"")</f>
        <v/>
      </c>
    </row>
    <row r="447" spans="1:16" x14ac:dyDescent="0.35">
      <c r="A447" s="3"/>
      <c r="B447" s="3"/>
      <c r="C447" s="16" t="e">
        <f>IF(_xlfn.BITOR(#REF!="GR",#REF!=""),0,#REF!)</f>
        <v>#REF!</v>
      </c>
      <c r="D447" s="16" t="e">
        <f>IF(_xlfn.BITOR(#REF!="",#REF!="GR"),0,#REF!)</f>
        <v>#REF!</v>
      </c>
      <c r="E447" s="9" t="e">
        <f t="shared" si="26"/>
        <v>#REF!</v>
      </c>
      <c r="F447" s="9" t="e">
        <f>IF(AND(B407&lt;&gt;"",B407&lt;&gt;"GR"),(C447*0.4)+(B407*0.6),E447)</f>
        <v>#REF!</v>
      </c>
      <c r="G447" s="9" t="e">
        <f t="shared" si="28"/>
        <v>#REF!</v>
      </c>
      <c r="H447" s="9" t="e">
        <f t="shared" si="29"/>
        <v>#REF!</v>
      </c>
      <c r="I447" s="9" t="e">
        <f t="shared" si="27"/>
        <v>#REF!</v>
      </c>
      <c r="J447" s="9" t="e">
        <f>IF(I447&lt;&gt;"",IF(_xlfn.RANK.EQ(I447,$I$2:$I$326,0)&lt;=ROUND(COUNTIFS($E$2:$E$326,"&gt;=50",$D$2:$D$326,"&gt;=55")/100*#REF!,0),"",E447),"")</f>
        <v>#REF!</v>
      </c>
      <c r="K447" s="9" t="e">
        <f>IF(J447&lt;&gt;"",IF(_xlfn.RANK.EQ(J447,$J$2:$J$326,0)&lt;=ROUND(COUNTIFS($E$2:$E$326,"&gt;=50",$D$2:$D$326,"&gt;=55")/100*#REF!,0),"",E447),"")</f>
        <v>#REF!</v>
      </c>
      <c r="L447" s="9" t="e">
        <f>IF(K447&lt;&gt;"",IF(_xlfn.RANK.EQ(K447,$K$2:$K$326,0)&lt;=ROUND(COUNTIFS($E$2:$E$326,"&gt;=50",$D$2:$D$326,"&gt;=55")/100*#REF!,0),"",E447),"")</f>
        <v>#REF!</v>
      </c>
      <c r="M447" s="9" t="e">
        <f>IF(L447&lt;&gt;"",IF(_xlfn.RANK.EQ(L447,$L$2:$L$326,0)&lt;=ROUND(COUNTIFS($E$2:$E$326,"&gt;=50",$D$2:$D$326,"&gt;=55")/100*#REF!,0),"",E447),"")</f>
        <v>#REF!</v>
      </c>
      <c r="N447" s="9" t="e">
        <f>IF(M447&lt;&gt;"",IF(_xlfn.RANK.EQ(M447,$M$2:$M$326,0)&lt;=ROUND(COUNTIFS($E$2:$E$326,"&gt;=50",$D$2:$D$326,"&gt;=55")/100*#REF!,0),"",E447),"")</f>
        <v>#REF!</v>
      </c>
      <c r="O447" s="9" t="e">
        <f>IF(N447&lt;&gt;"",IF(_xlfn.RANK.EQ(N447,$N$2:$N$326,0)&lt;=ROUND(COUNTIFS($E$2:$E$326,"&gt;=50",$D$2:$D$326,"&gt;=55")/100*#REF!,0),"",E447),"")</f>
        <v>#REF!</v>
      </c>
      <c r="P447" s="9" t="str" cm="1">
        <f t="array" ref="P447">IF(A407&lt;&gt;"",IF(_xlfn.BITOR(B407&lt;&gt;"GR",B407&lt;&gt;""),IF(AND(H447&gt;=50,B407&gt;=55),_xlfn.RANK.EQ(H447,$H$2:$H$1000,0),_xlfn.IFS(#REF!="FD",999,#REF!="FF",1000)),IF(AND(H447&gt;=50,D447&gt;=55),_xlfn.RANK.EQ(H447,$H$2:$H$326,0),_xlfn.IFS(#REF!="FD",999,#REF!="FF",1000))),"")</f>
        <v/>
      </c>
    </row>
    <row r="448" spans="1:16" x14ac:dyDescent="0.35">
      <c r="A448" s="3"/>
      <c r="B448" s="3"/>
      <c r="C448" s="16" t="e">
        <f>IF(_xlfn.BITOR(#REF!="GR",#REF!=""),0,#REF!)</f>
        <v>#REF!</v>
      </c>
      <c r="D448" s="16" t="e">
        <f>IF(_xlfn.BITOR(#REF!="",#REF!="GR"),0,#REF!)</f>
        <v>#REF!</v>
      </c>
      <c r="E448" s="9" t="e">
        <f t="shared" si="26"/>
        <v>#REF!</v>
      </c>
      <c r="F448" s="9" t="e">
        <f>IF(AND(B408&lt;&gt;"",B408&lt;&gt;"GR"),(C448*0.4)+(B408*0.6),E448)</f>
        <v>#REF!</v>
      </c>
      <c r="G448" s="9" t="e">
        <f t="shared" si="28"/>
        <v>#REF!</v>
      </c>
      <c r="H448" s="9" t="e">
        <f t="shared" si="29"/>
        <v>#REF!</v>
      </c>
      <c r="I448" s="9" t="e">
        <f t="shared" si="27"/>
        <v>#REF!</v>
      </c>
      <c r="J448" s="9" t="e">
        <f>IF(I448&lt;&gt;"",IF(_xlfn.RANK.EQ(I448,$I$2:$I$326,0)&lt;=ROUND(COUNTIFS($E$2:$E$326,"&gt;=50",$D$2:$D$326,"&gt;=55")/100*#REF!,0),"",E448),"")</f>
        <v>#REF!</v>
      </c>
      <c r="K448" s="9" t="e">
        <f>IF(J448&lt;&gt;"",IF(_xlfn.RANK.EQ(J448,$J$2:$J$326,0)&lt;=ROUND(COUNTIFS($E$2:$E$326,"&gt;=50",$D$2:$D$326,"&gt;=55")/100*#REF!,0),"",E448),"")</f>
        <v>#REF!</v>
      </c>
      <c r="L448" s="9" t="e">
        <f>IF(K448&lt;&gt;"",IF(_xlfn.RANK.EQ(K448,$K$2:$K$326,0)&lt;=ROUND(COUNTIFS($E$2:$E$326,"&gt;=50",$D$2:$D$326,"&gt;=55")/100*#REF!,0),"",E448),"")</f>
        <v>#REF!</v>
      </c>
      <c r="M448" s="9" t="e">
        <f>IF(L448&lt;&gt;"",IF(_xlfn.RANK.EQ(L448,$L$2:$L$326,0)&lt;=ROUND(COUNTIFS($E$2:$E$326,"&gt;=50",$D$2:$D$326,"&gt;=55")/100*#REF!,0),"",E448),"")</f>
        <v>#REF!</v>
      </c>
      <c r="N448" s="9" t="e">
        <f>IF(M448&lt;&gt;"",IF(_xlfn.RANK.EQ(M448,$M$2:$M$326,0)&lt;=ROUND(COUNTIFS($E$2:$E$326,"&gt;=50",$D$2:$D$326,"&gt;=55")/100*#REF!,0),"",E448),"")</f>
        <v>#REF!</v>
      </c>
      <c r="O448" s="9" t="e">
        <f>IF(N448&lt;&gt;"",IF(_xlfn.RANK.EQ(N448,$N$2:$N$326,0)&lt;=ROUND(COUNTIFS($E$2:$E$326,"&gt;=50",$D$2:$D$326,"&gt;=55")/100*#REF!,0),"",E448),"")</f>
        <v>#REF!</v>
      </c>
      <c r="P448" s="9" t="str" cm="1">
        <f t="array" ref="P448">IF(A408&lt;&gt;"",IF(_xlfn.BITOR(B408&lt;&gt;"GR",B408&lt;&gt;""),IF(AND(H448&gt;=50,B408&gt;=55),_xlfn.RANK.EQ(H448,$H$2:$H$1000,0),_xlfn.IFS(#REF!="FD",999,#REF!="FF",1000)),IF(AND(H448&gt;=50,D448&gt;=55),_xlfn.RANK.EQ(H448,$H$2:$H$326,0),_xlfn.IFS(#REF!="FD",999,#REF!="FF",1000))),"")</f>
        <v/>
      </c>
    </row>
    <row r="449" spans="1:16" x14ac:dyDescent="0.35">
      <c r="A449" s="3"/>
      <c r="B449" s="3"/>
      <c r="C449" s="16" t="e">
        <f>IF(_xlfn.BITOR(#REF!="GR",#REF!=""),0,#REF!)</f>
        <v>#REF!</v>
      </c>
      <c r="D449" s="16" t="e">
        <f>IF(_xlfn.BITOR(#REF!="",#REF!="GR"),0,#REF!)</f>
        <v>#REF!</v>
      </c>
      <c r="E449" s="9" t="e">
        <f t="shared" si="26"/>
        <v>#REF!</v>
      </c>
      <c r="F449" s="9" t="e">
        <f>IF(AND(B409&lt;&gt;"",B409&lt;&gt;"GR"),(C449*0.4)+(B409*0.6),E449)</f>
        <v>#REF!</v>
      </c>
      <c r="G449" s="9" t="e">
        <f t="shared" si="28"/>
        <v>#REF!</v>
      </c>
      <c r="H449" s="9" t="e">
        <f t="shared" si="29"/>
        <v>#REF!</v>
      </c>
      <c r="I449" s="9" t="e">
        <f t="shared" si="27"/>
        <v>#REF!</v>
      </c>
      <c r="J449" s="9" t="e">
        <f>IF(I449&lt;&gt;"",IF(_xlfn.RANK.EQ(I449,$I$2:$I$326,0)&lt;=ROUND(COUNTIFS($E$2:$E$326,"&gt;=50",$D$2:$D$326,"&gt;=55")/100*#REF!,0),"",E449),"")</f>
        <v>#REF!</v>
      </c>
      <c r="K449" s="9" t="e">
        <f>IF(J449&lt;&gt;"",IF(_xlfn.RANK.EQ(J449,$J$2:$J$326,0)&lt;=ROUND(COUNTIFS($E$2:$E$326,"&gt;=50",$D$2:$D$326,"&gt;=55")/100*#REF!,0),"",E449),"")</f>
        <v>#REF!</v>
      </c>
      <c r="L449" s="9" t="e">
        <f>IF(K449&lt;&gt;"",IF(_xlfn.RANK.EQ(K449,$K$2:$K$326,0)&lt;=ROUND(COUNTIFS($E$2:$E$326,"&gt;=50",$D$2:$D$326,"&gt;=55")/100*#REF!,0),"",E449),"")</f>
        <v>#REF!</v>
      </c>
      <c r="M449" s="9" t="e">
        <f>IF(L449&lt;&gt;"",IF(_xlfn.RANK.EQ(L449,$L$2:$L$326,0)&lt;=ROUND(COUNTIFS($E$2:$E$326,"&gt;=50",$D$2:$D$326,"&gt;=55")/100*#REF!,0),"",E449),"")</f>
        <v>#REF!</v>
      </c>
      <c r="N449" s="9" t="e">
        <f>IF(M449&lt;&gt;"",IF(_xlfn.RANK.EQ(M449,$M$2:$M$326,0)&lt;=ROUND(COUNTIFS($E$2:$E$326,"&gt;=50",$D$2:$D$326,"&gt;=55")/100*#REF!,0),"",E449),"")</f>
        <v>#REF!</v>
      </c>
      <c r="O449" s="9" t="e">
        <f>IF(N449&lt;&gt;"",IF(_xlfn.RANK.EQ(N449,$N$2:$N$326,0)&lt;=ROUND(COUNTIFS($E$2:$E$326,"&gt;=50",$D$2:$D$326,"&gt;=55")/100*#REF!,0),"",E449),"")</f>
        <v>#REF!</v>
      </c>
      <c r="P449" s="9" t="str" cm="1">
        <f t="array" ref="P449">IF(A409&lt;&gt;"",IF(_xlfn.BITOR(B409&lt;&gt;"GR",B409&lt;&gt;""),IF(AND(H449&gt;=50,B409&gt;=55),_xlfn.RANK.EQ(H449,$H$2:$H$1000,0),_xlfn.IFS(#REF!="FD",999,#REF!="FF",1000)),IF(AND(H449&gt;=50,D449&gt;=55),_xlfn.RANK.EQ(H449,$H$2:$H$326,0),_xlfn.IFS(#REF!="FD",999,#REF!="FF",1000))),"")</f>
        <v/>
      </c>
    </row>
    <row r="450" spans="1:16" x14ac:dyDescent="0.35">
      <c r="A450" s="3"/>
      <c r="B450" s="3"/>
      <c r="C450" s="16" t="e">
        <f>IF(_xlfn.BITOR(#REF!="GR",#REF!=""),0,#REF!)</f>
        <v>#REF!</v>
      </c>
      <c r="D450" s="16" t="e">
        <f>IF(_xlfn.BITOR(#REF!="",#REF!="GR"),0,#REF!)</f>
        <v>#REF!</v>
      </c>
      <c r="E450" s="9" t="e">
        <f t="shared" ref="E450:E513" si="30">(C450*0.4)+(D450*0.6)</f>
        <v>#REF!</v>
      </c>
      <c r="F450" s="9" t="e">
        <f>IF(AND(B410&lt;&gt;"",B410&lt;&gt;"GR"),(C450*0.4)+(B410*0.6),E450)</f>
        <v>#REF!</v>
      </c>
      <c r="G450" s="9" t="e">
        <f t="shared" si="28"/>
        <v>#REF!</v>
      </c>
      <c r="H450" s="9" t="e">
        <f t="shared" si="29"/>
        <v>#REF!</v>
      </c>
      <c r="I450" s="9" t="e">
        <f t="shared" si="27"/>
        <v>#REF!</v>
      </c>
      <c r="J450" s="9" t="e">
        <f>IF(I450&lt;&gt;"",IF(_xlfn.RANK.EQ(I450,$I$2:$I$326,0)&lt;=ROUND(COUNTIFS($E$2:$E$326,"&gt;=50",$D$2:$D$326,"&gt;=55")/100*#REF!,0),"",E450),"")</f>
        <v>#REF!</v>
      </c>
      <c r="K450" s="9" t="e">
        <f>IF(J450&lt;&gt;"",IF(_xlfn.RANK.EQ(J450,$J$2:$J$326,0)&lt;=ROUND(COUNTIFS($E$2:$E$326,"&gt;=50",$D$2:$D$326,"&gt;=55")/100*#REF!,0),"",E450),"")</f>
        <v>#REF!</v>
      </c>
      <c r="L450" s="9" t="e">
        <f>IF(K450&lt;&gt;"",IF(_xlfn.RANK.EQ(K450,$K$2:$K$326,0)&lt;=ROUND(COUNTIFS($E$2:$E$326,"&gt;=50",$D$2:$D$326,"&gt;=55")/100*#REF!,0),"",E450),"")</f>
        <v>#REF!</v>
      </c>
      <c r="M450" s="9" t="e">
        <f>IF(L450&lt;&gt;"",IF(_xlfn.RANK.EQ(L450,$L$2:$L$326,0)&lt;=ROUND(COUNTIFS($E$2:$E$326,"&gt;=50",$D$2:$D$326,"&gt;=55")/100*#REF!,0),"",E450),"")</f>
        <v>#REF!</v>
      </c>
      <c r="N450" s="9" t="e">
        <f>IF(M450&lt;&gt;"",IF(_xlfn.RANK.EQ(M450,$M$2:$M$326,0)&lt;=ROUND(COUNTIFS($E$2:$E$326,"&gt;=50",$D$2:$D$326,"&gt;=55")/100*#REF!,0),"",E450),"")</f>
        <v>#REF!</v>
      </c>
      <c r="O450" s="9" t="e">
        <f>IF(N450&lt;&gt;"",IF(_xlfn.RANK.EQ(N450,$N$2:$N$326,0)&lt;=ROUND(COUNTIFS($E$2:$E$326,"&gt;=50",$D$2:$D$326,"&gt;=55")/100*#REF!,0),"",E450),"")</f>
        <v>#REF!</v>
      </c>
      <c r="P450" s="9" t="str" cm="1">
        <f t="array" ref="P450">IF(A410&lt;&gt;"",IF(_xlfn.BITOR(B410&lt;&gt;"GR",B410&lt;&gt;""),IF(AND(H450&gt;=50,B410&gt;=55),_xlfn.RANK.EQ(H450,$H$2:$H$1000,0),_xlfn.IFS(#REF!="FD",999,#REF!="FF",1000)),IF(AND(H450&gt;=50,D450&gt;=55),_xlfn.RANK.EQ(H450,$H$2:$H$326,0),_xlfn.IFS(#REF!="FD",999,#REF!="FF",1000))),"")</f>
        <v/>
      </c>
    </row>
    <row r="451" spans="1:16" x14ac:dyDescent="0.35">
      <c r="A451" s="3"/>
      <c r="B451" s="3"/>
      <c r="C451" s="16" t="e">
        <f>IF(_xlfn.BITOR(#REF!="GR",#REF!=""),0,#REF!)</f>
        <v>#REF!</v>
      </c>
      <c r="D451" s="16" t="e">
        <f>IF(_xlfn.BITOR(#REF!="",#REF!="GR"),0,#REF!)</f>
        <v>#REF!</v>
      </c>
      <c r="E451" s="9" t="e">
        <f t="shared" si="30"/>
        <v>#REF!</v>
      </c>
      <c r="F451" s="9" t="e">
        <f>IF(AND(B411&lt;&gt;"",B411&lt;&gt;"GR"),(C451*0.4)+(B411*0.6),E451)</f>
        <v>#REF!</v>
      </c>
      <c r="G451" s="9" t="e">
        <f t="shared" si="28"/>
        <v>#REF!</v>
      </c>
      <c r="H451" s="9" t="e">
        <f t="shared" si="29"/>
        <v>#REF!</v>
      </c>
      <c r="I451" s="9" t="e">
        <f t="shared" ref="I451:I514" si="31">IF(AND(E451&gt;=50,D451&gt;=55),E451,"")</f>
        <v>#REF!</v>
      </c>
      <c r="J451" s="9" t="e">
        <f>IF(I451&lt;&gt;"",IF(_xlfn.RANK.EQ(I451,$I$2:$I$326,0)&lt;=ROUND(COUNTIFS($E$2:$E$326,"&gt;=50",$D$2:$D$326,"&gt;=55")/100*#REF!,0),"",E451),"")</f>
        <v>#REF!</v>
      </c>
      <c r="K451" s="9" t="e">
        <f>IF(J451&lt;&gt;"",IF(_xlfn.RANK.EQ(J451,$J$2:$J$326,0)&lt;=ROUND(COUNTIFS($E$2:$E$326,"&gt;=50",$D$2:$D$326,"&gt;=55")/100*#REF!,0),"",E451),"")</f>
        <v>#REF!</v>
      </c>
      <c r="L451" s="9" t="e">
        <f>IF(K451&lt;&gt;"",IF(_xlfn.RANK.EQ(K451,$K$2:$K$326,0)&lt;=ROUND(COUNTIFS($E$2:$E$326,"&gt;=50",$D$2:$D$326,"&gt;=55")/100*#REF!,0),"",E451),"")</f>
        <v>#REF!</v>
      </c>
      <c r="M451" s="9" t="e">
        <f>IF(L451&lt;&gt;"",IF(_xlfn.RANK.EQ(L451,$L$2:$L$326,0)&lt;=ROUND(COUNTIFS($E$2:$E$326,"&gt;=50",$D$2:$D$326,"&gt;=55")/100*#REF!,0),"",E451),"")</f>
        <v>#REF!</v>
      </c>
      <c r="N451" s="9" t="e">
        <f>IF(M451&lt;&gt;"",IF(_xlfn.RANK.EQ(M451,$M$2:$M$326,0)&lt;=ROUND(COUNTIFS($E$2:$E$326,"&gt;=50",$D$2:$D$326,"&gt;=55")/100*#REF!,0),"",E451),"")</f>
        <v>#REF!</v>
      </c>
      <c r="O451" s="9" t="e">
        <f>IF(N451&lt;&gt;"",IF(_xlfn.RANK.EQ(N451,$N$2:$N$326,0)&lt;=ROUND(COUNTIFS($E$2:$E$326,"&gt;=50",$D$2:$D$326,"&gt;=55")/100*#REF!,0),"",E451),"")</f>
        <v>#REF!</v>
      </c>
      <c r="P451" s="9" t="str" cm="1">
        <f t="array" ref="P451">IF(A411&lt;&gt;"",IF(_xlfn.BITOR(B411&lt;&gt;"GR",B411&lt;&gt;""),IF(AND(H451&gt;=50,B411&gt;=55),_xlfn.RANK.EQ(H451,$H$2:$H$1000,0),_xlfn.IFS(#REF!="FD",999,#REF!="FF",1000)),IF(AND(H451&gt;=50,D451&gt;=55),_xlfn.RANK.EQ(H451,$H$2:$H$326,0),_xlfn.IFS(#REF!="FD",999,#REF!="FF",1000))),"")</f>
        <v/>
      </c>
    </row>
    <row r="452" spans="1:16" x14ac:dyDescent="0.35">
      <c r="A452" s="3"/>
      <c r="B452" s="3"/>
      <c r="C452" s="16" t="e">
        <f>IF(_xlfn.BITOR(#REF!="GR",#REF!=""),0,#REF!)</f>
        <v>#REF!</v>
      </c>
      <c r="D452" s="16" t="e">
        <f>IF(_xlfn.BITOR(#REF!="",#REF!="GR"),0,#REF!)</f>
        <v>#REF!</v>
      </c>
      <c r="E452" s="9" t="e">
        <f t="shared" si="30"/>
        <v>#REF!</v>
      </c>
      <c r="F452" s="9" t="e">
        <f>IF(AND(B412&lt;&gt;"",B412&lt;&gt;"GR"),(C452*0.4)+(B412*0.6),E452)</f>
        <v>#REF!</v>
      </c>
      <c r="G452" s="9" t="e">
        <f t="shared" si="28"/>
        <v>#REF!</v>
      </c>
      <c r="H452" s="9" t="e">
        <f t="shared" si="29"/>
        <v>#REF!</v>
      </c>
      <c r="I452" s="9" t="e">
        <f t="shared" si="31"/>
        <v>#REF!</v>
      </c>
      <c r="J452" s="9" t="e">
        <f>IF(I452&lt;&gt;"",IF(_xlfn.RANK.EQ(I452,$I$2:$I$326,0)&lt;=ROUND(COUNTIFS($E$2:$E$326,"&gt;=50",$D$2:$D$326,"&gt;=55")/100*#REF!,0),"",E452),"")</f>
        <v>#REF!</v>
      </c>
      <c r="K452" s="9" t="e">
        <f>IF(J452&lt;&gt;"",IF(_xlfn.RANK.EQ(J452,$J$2:$J$326,0)&lt;=ROUND(COUNTIFS($E$2:$E$326,"&gt;=50",$D$2:$D$326,"&gt;=55")/100*#REF!,0),"",E452),"")</f>
        <v>#REF!</v>
      </c>
      <c r="L452" s="9" t="e">
        <f>IF(K452&lt;&gt;"",IF(_xlfn.RANK.EQ(K452,$K$2:$K$326,0)&lt;=ROUND(COUNTIFS($E$2:$E$326,"&gt;=50",$D$2:$D$326,"&gt;=55")/100*#REF!,0),"",E452),"")</f>
        <v>#REF!</v>
      </c>
      <c r="M452" s="9" t="e">
        <f>IF(L452&lt;&gt;"",IF(_xlfn.RANK.EQ(L452,$L$2:$L$326,0)&lt;=ROUND(COUNTIFS($E$2:$E$326,"&gt;=50",$D$2:$D$326,"&gt;=55")/100*#REF!,0),"",E452),"")</f>
        <v>#REF!</v>
      </c>
      <c r="N452" s="9" t="e">
        <f>IF(M452&lt;&gt;"",IF(_xlfn.RANK.EQ(M452,$M$2:$M$326,0)&lt;=ROUND(COUNTIFS($E$2:$E$326,"&gt;=50",$D$2:$D$326,"&gt;=55")/100*#REF!,0),"",E452),"")</f>
        <v>#REF!</v>
      </c>
      <c r="O452" s="9" t="e">
        <f>IF(N452&lt;&gt;"",IF(_xlfn.RANK.EQ(N452,$N$2:$N$326,0)&lt;=ROUND(COUNTIFS($E$2:$E$326,"&gt;=50",$D$2:$D$326,"&gt;=55")/100*#REF!,0),"",E452),"")</f>
        <v>#REF!</v>
      </c>
      <c r="P452" s="9" t="str" cm="1">
        <f t="array" ref="P452">IF(A412&lt;&gt;"",IF(_xlfn.BITOR(B412&lt;&gt;"GR",B412&lt;&gt;""),IF(AND(H452&gt;=50,B412&gt;=55),_xlfn.RANK.EQ(H452,$H$2:$H$1000,0),_xlfn.IFS(#REF!="FD",999,#REF!="FF",1000)),IF(AND(H452&gt;=50,D452&gt;=55),_xlfn.RANK.EQ(H452,$H$2:$H$326,0),_xlfn.IFS(#REF!="FD",999,#REF!="FF",1000))),"")</f>
        <v/>
      </c>
    </row>
    <row r="453" spans="1:16" x14ac:dyDescent="0.35">
      <c r="A453" s="3"/>
      <c r="B453" s="3"/>
      <c r="C453" s="16" t="e">
        <f>IF(_xlfn.BITOR(#REF!="GR",#REF!=""),0,#REF!)</f>
        <v>#REF!</v>
      </c>
      <c r="D453" s="16" t="e">
        <f>IF(_xlfn.BITOR(#REF!="",#REF!="GR"),0,#REF!)</f>
        <v>#REF!</v>
      </c>
      <c r="E453" s="9" t="e">
        <f t="shared" si="30"/>
        <v>#REF!</v>
      </c>
      <c r="F453" s="9" t="e">
        <f>IF(AND(B413&lt;&gt;"",B413&lt;&gt;"GR"),(C453*0.4)+(B413*0.6),E453)</f>
        <v>#REF!</v>
      </c>
      <c r="G453" s="9" t="e">
        <f t="shared" si="28"/>
        <v>#REF!</v>
      </c>
      <c r="H453" s="9" t="e">
        <f t="shared" si="29"/>
        <v>#REF!</v>
      </c>
      <c r="I453" s="9" t="e">
        <f t="shared" si="31"/>
        <v>#REF!</v>
      </c>
      <c r="J453" s="9" t="e">
        <f>IF(I453&lt;&gt;"",IF(_xlfn.RANK.EQ(I453,$I$2:$I$326,0)&lt;=ROUND(COUNTIFS($E$2:$E$326,"&gt;=50",$D$2:$D$326,"&gt;=55")/100*#REF!,0),"",E453),"")</f>
        <v>#REF!</v>
      </c>
      <c r="K453" s="9" t="e">
        <f>IF(J453&lt;&gt;"",IF(_xlfn.RANK.EQ(J453,$J$2:$J$326,0)&lt;=ROUND(COUNTIFS($E$2:$E$326,"&gt;=50",$D$2:$D$326,"&gt;=55")/100*#REF!,0),"",E453),"")</f>
        <v>#REF!</v>
      </c>
      <c r="L453" s="9" t="e">
        <f>IF(K453&lt;&gt;"",IF(_xlfn.RANK.EQ(K453,$K$2:$K$326,0)&lt;=ROUND(COUNTIFS($E$2:$E$326,"&gt;=50",$D$2:$D$326,"&gt;=55")/100*#REF!,0),"",E453),"")</f>
        <v>#REF!</v>
      </c>
      <c r="M453" s="9" t="e">
        <f>IF(L453&lt;&gt;"",IF(_xlfn.RANK.EQ(L453,$L$2:$L$326,0)&lt;=ROUND(COUNTIFS($E$2:$E$326,"&gt;=50",$D$2:$D$326,"&gt;=55")/100*#REF!,0),"",E453),"")</f>
        <v>#REF!</v>
      </c>
      <c r="N453" s="9" t="e">
        <f>IF(M453&lt;&gt;"",IF(_xlfn.RANK.EQ(M453,$M$2:$M$326,0)&lt;=ROUND(COUNTIFS($E$2:$E$326,"&gt;=50",$D$2:$D$326,"&gt;=55")/100*#REF!,0),"",E453),"")</f>
        <v>#REF!</v>
      </c>
      <c r="O453" s="9" t="e">
        <f>IF(N453&lt;&gt;"",IF(_xlfn.RANK.EQ(N453,$N$2:$N$326,0)&lt;=ROUND(COUNTIFS($E$2:$E$326,"&gt;=50",$D$2:$D$326,"&gt;=55")/100*#REF!,0),"",E453),"")</f>
        <v>#REF!</v>
      </c>
      <c r="P453" s="9" t="str" cm="1">
        <f t="array" ref="P453">IF(A413&lt;&gt;"",IF(_xlfn.BITOR(B413&lt;&gt;"GR",B413&lt;&gt;""),IF(AND(H453&gt;=50,B413&gt;=55),_xlfn.RANK.EQ(H453,$H$2:$H$1000,0),_xlfn.IFS(#REF!="FD",999,#REF!="FF",1000)),IF(AND(H453&gt;=50,D453&gt;=55),_xlfn.RANK.EQ(H453,$H$2:$H$326,0),_xlfn.IFS(#REF!="FD",999,#REF!="FF",1000))),"")</f>
        <v/>
      </c>
    </row>
    <row r="454" spans="1:16" x14ac:dyDescent="0.35">
      <c r="A454" s="3"/>
      <c r="B454" s="3"/>
      <c r="C454" s="16" t="e">
        <f>IF(_xlfn.BITOR(#REF!="GR",#REF!=""),0,#REF!)</f>
        <v>#REF!</v>
      </c>
      <c r="D454" s="16" t="e">
        <f>IF(_xlfn.BITOR(#REF!="",#REF!="GR"),0,#REF!)</f>
        <v>#REF!</v>
      </c>
      <c r="E454" s="9" t="e">
        <f t="shared" si="30"/>
        <v>#REF!</v>
      </c>
      <c r="F454" s="9" t="e">
        <f>IF(AND(B414&lt;&gt;"",B414&lt;&gt;"GR"),(C454*0.4)+(B414*0.6),E454)</f>
        <v>#REF!</v>
      </c>
      <c r="G454" s="9" t="e">
        <f t="shared" si="28"/>
        <v>#REF!</v>
      </c>
      <c r="H454" s="9" t="e">
        <f t="shared" si="29"/>
        <v>#REF!</v>
      </c>
      <c r="I454" s="9" t="e">
        <f t="shared" si="31"/>
        <v>#REF!</v>
      </c>
      <c r="J454" s="9" t="e">
        <f>IF(I454&lt;&gt;"",IF(_xlfn.RANK.EQ(I454,$I$2:$I$326,0)&lt;=ROUND(COUNTIFS($E$2:$E$326,"&gt;=50",$D$2:$D$326,"&gt;=55")/100*#REF!,0),"",E454),"")</f>
        <v>#REF!</v>
      </c>
      <c r="K454" s="9" t="e">
        <f>IF(J454&lt;&gt;"",IF(_xlfn.RANK.EQ(J454,$J$2:$J$326,0)&lt;=ROUND(COUNTIFS($E$2:$E$326,"&gt;=50",$D$2:$D$326,"&gt;=55")/100*#REF!,0),"",E454),"")</f>
        <v>#REF!</v>
      </c>
      <c r="L454" s="9" t="e">
        <f>IF(K454&lt;&gt;"",IF(_xlfn.RANK.EQ(K454,$K$2:$K$326,0)&lt;=ROUND(COUNTIFS($E$2:$E$326,"&gt;=50",$D$2:$D$326,"&gt;=55")/100*#REF!,0),"",E454),"")</f>
        <v>#REF!</v>
      </c>
      <c r="M454" s="9" t="e">
        <f>IF(L454&lt;&gt;"",IF(_xlfn.RANK.EQ(L454,$L$2:$L$326,0)&lt;=ROUND(COUNTIFS($E$2:$E$326,"&gt;=50",$D$2:$D$326,"&gt;=55")/100*#REF!,0),"",E454),"")</f>
        <v>#REF!</v>
      </c>
      <c r="N454" s="9" t="e">
        <f>IF(M454&lt;&gt;"",IF(_xlfn.RANK.EQ(M454,$M$2:$M$326,0)&lt;=ROUND(COUNTIFS($E$2:$E$326,"&gt;=50",$D$2:$D$326,"&gt;=55")/100*#REF!,0),"",E454),"")</f>
        <v>#REF!</v>
      </c>
      <c r="O454" s="9" t="e">
        <f>IF(N454&lt;&gt;"",IF(_xlfn.RANK.EQ(N454,$N$2:$N$326,0)&lt;=ROUND(COUNTIFS($E$2:$E$326,"&gt;=50",$D$2:$D$326,"&gt;=55")/100*#REF!,0),"",E454),"")</f>
        <v>#REF!</v>
      </c>
      <c r="P454" s="9" t="str" cm="1">
        <f t="array" ref="P454">IF(A414&lt;&gt;"",IF(_xlfn.BITOR(B414&lt;&gt;"GR",B414&lt;&gt;""),IF(AND(H454&gt;=50,B414&gt;=55),_xlfn.RANK.EQ(H454,$H$2:$H$1000,0),_xlfn.IFS(#REF!="FD",999,#REF!="FF",1000)),IF(AND(H454&gt;=50,D454&gt;=55),_xlfn.RANK.EQ(H454,$H$2:$H$326,0),_xlfn.IFS(#REF!="FD",999,#REF!="FF",1000))),"")</f>
        <v/>
      </c>
    </row>
    <row r="455" spans="1:16" x14ac:dyDescent="0.35">
      <c r="A455" s="3"/>
      <c r="B455" s="3"/>
      <c r="C455" s="16" t="e">
        <f>IF(_xlfn.BITOR(#REF!="GR",#REF!=""),0,#REF!)</f>
        <v>#REF!</v>
      </c>
      <c r="D455" s="16" t="e">
        <f>IF(_xlfn.BITOR(#REF!="",#REF!="GR"),0,#REF!)</f>
        <v>#REF!</v>
      </c>
      <c r="E455" s="9" t="e">
        <f t="shared" si="30"/>
        <v>#REF!</v>
      </c>
      <c r="F455" s="9" t="e">
        <f>IF(AND(B415&lt;&gt;"",B415&lt;&gt;"GR"),(C455*0.4)+(B415*0.6),E455)</f>
        <v>#REF!</v>
      </c>
      <c r="G455" s="9" t="e">
        <f t="shared" ref="G455:G518" si="32">ROUND(E455,0)</f>
        <v>#REF!</v>
      </c>
      <c r="H455" s="9" t="e">
        <f t="shared" ref="H455:H518" si="33">ROUND(F455,0)</f>
        <v>#REF!</v>
      </c>
      <c r="I455" s="9" t="e">
        <f t="shared" si="31"/>
        <v>#REF!</v>
      </c>
      <c r="J455" s="9" t="e">
        <f>IF(I455&lt;&gt;"",IF(_xlfn.RANK.EQ(I455,$I$2:$I$326,0)&lt;=ROUND(COUNTIFS($E$2:$E$326,"&gt;=50",$D$2:$D$326,"&gt;=55")/100*#REF!,0),"",E455),"")</f>
        <v>#REF!</v>
      </c>
      <c r="K455" s="9" t="e">
        <f>IF(J455&lt;&gt;"",IF(_xlfn.RANK.EQ(J455,$J$2:$J$326,0)&lt;=ROUND(COUNTIFS($E$2:$E$326,"&gt;=50",$D$2:$D$326,"&gt;=55")/100*#REF!,0),"",E455),"")</f>
        <v>#REF!</v>
      </c>
      <c r="L455" s="9" t="e">
        <f>IF(K455&lt;&gt;"",IF(_xlfn.RANK.EQ(K455,$K$2:$K$326,0)&lt;=ROUND(COUNTIFS($E$2:$E$326,"&gt;=50",$D$2:$D$326,"&gt;=55")/100*#REF!,0),"",E455),"")</f>
        <v>#REF!</v>
      </c>
      <c r="M455" s="9" t="e">
        <f>IF(L455&lt;&gt;"",IF(_xlfn.RANK.EQ(L455,$L$2:$L$326,0)&lt;=ROUND(COUNTIFS($E$2:$E$326,"&gt;=50",$D$2:$D$326,"&gt;=55")/100*#REF!,0),"",E455),"")</f>
        <v>#REF!</v>
      </c>
      <c r="N455" s="9" t="e">
        <f>IF(M455&lt;&gt;"",IF(_xlfn.RANK.EQ(M455,$M$2:$M$326,0)&lt;=ROUND(COUNTIFS($E$2:$E$326,"&gt;=50",$D$2:$D$326,"&gt;=55")/100*#REF!,0),"",E455),"")</f>
        <v>#REF!</v>
      </c>
      <c r="O455" s="9" t="e">
        <f>IF(N455&lt;&gt;"",IF(_xlfn.RANK.EQ(N455,$N$2:$N$326,0)&lt;=ROUND(COUNTIFS($E$2:$E$326,"&gt;=50",$D$2:$D$326,"&gt;=55")/100*#REF!,0),"",E455),"")</f>
        <v>#REF!</v>
      </c>
      <c r="P455" s="9" t="str" cm="1">
        <f t="array" ref="P455">IF(A415&lt;&gt;"",IF(_xlfn.BITOR(B415&lt;&gt;"GR",B415&lt;&gt;""),IF(AND(H455&gt;=50,B415&gt;=55),_xlfn.RANK.EQ(H455,$H$2:$H$1000,0),_xlfn.IFS(#REF!="FD",999,#REF!="FF",1000)),IF(AND(H455&gt;=50,D455&gt;=55),_xlfn.RANK.EQ(H455,$H$2:$H$326,0),_xlfn.IFS(#REF!="FD",999,#REF!="FF",1000))),"")</f>
        <v/>
      </c>
    </row>
    <row r="456" spans="1:16" x14ac:dyDescent="0.35">
      <c r="A456" s="3"/>
      <c r="B456" s="3"/>
      <c r="C456" s="16" t="e">
        <f>IF(_xlfn.BITOR(#REF!="GR",#REF!=""),0,#REF!)</f>
        <v>#REF!</v>
      </c>
      <c r="D456" s="16" t="e">
        <f>IF(_xlfn.BITOR(#REF!="",#REF!="GR"),0,#REF!)</f>
        <v>#REF!</v>
      </c>
      <c r="E456" s="9" t="e">
        <f t="shared" si="30"/>
        <v>#REF!</v>
      </c>
      <c r="F456" s="9" t="e">
        <f>IF(AND(B416&lt;&gt;"",B416&lt;&gt;"GR"),(C456*0.4)+(B416*0.6),E456)</f>
        <v>#REF!</v>
      </c>
      <c r="G456" s="9" t="e">
        <f t="shared" si="32"/>
        <v>#REF!</v>
      </c>
      <c r="H456" s="9" t="e">
        <f t="shared" si="33"/>
        <v>#REF!</v>
      </c>
      <c r="I456" s="9" t="e">
        <f t="shared" si="31"/>
        <v>#REF!</v>
      </c>
      <c r="J456" s="9" t="e">
        <f>IF(I456&lt;&gt;"",IF(_xlfn.RANK.EQ(I456,$I$2:$I$326,0)&lt;=ROUND(COUNTIFS($E$2:$E$326,"&gt;=50",$D$2:$D$326,"&gt;=55")/100*#REF!,0),"",E456),"")</f>
        <v>#REF!</v>
      </c>
      <c r="K456" s="9" t="e">
        <f>IF(J456&lt;&gt;"",IF(_xlfn.RANK.EQ(J456,$J$2:$J$326,0)&lt;=ROUND(COUNTIFS($E$2:$E$326,"&gt;=50",$D$2:$D$326,"&gt;=55")/100*#REF!,0),"",E456),"")</f>
        <v>#REF!</v>
      </c>
      <c r="L456" s="9" t="e">
        <f>IF(K456&lt;&gt;"",IF(_xlfn.RANK.EQ(K456,$K$2:$K$326,0)&lt;=ROUND(COUNTIFS($E$2:$E$326,"&gt;=50",$D$2:$D$326,"&gt;=55")/100*#REF!,0),"",E456),"")</f>
        <v>#REF!</v>
      </c>
      <c r="M456" s="9" t="e">
        <f>IF(L456&lt;&gt;"",IF(_xlfn.RANK.EQ(L456,$L$2:$L$326,0)&lt;=ROUND(COUNTIFS($E$2:$E$326,"&gt;=50",$D$2:$D$326,"&gt;=55")/100*#REF!,0),"",E456),"")</f>
        <v>#REF!</v>
      </c>
      <c r="N456" s="9" t="e">
        <f>IF(M456&lt;&gt;"",IF(_xlfn.RANK.EQ(M456,$M$2:$M$326,0)&lt;=ROUND(COUNTIFS($E$2:$E$326,"&gt;=50",$D$2:$D$326,"&gt;=55")/100*#REF!,0),"",E456),"")</f>
        <v>#REF!</v>
      </c>
      <c r="O456" s="9" t="e">
        <f>IF(N456&lt;&gt;"",IF(_xlfn.RANK.EQ(N456,$N$2:$N$326,0)&lt;=ROUND(COUNTIFS($E$2:$E$326,"&gt;=50",$D$2:$D$326,"&gt;=55")/100*#REF!,0),"",E456),"")</f>
        <v>#REF!</v>
      </c>
      <c r="P456" s="9" t="str" cm="1">
        <f t="array" ref="P456">IF(A416&lt;&gt;"",IF(_xlfn.BITOR(B416&lt;&gt;"GR",B416&lt;&gt;""),IF(AND(H456&gt;=50,B416&gt;=55),_xlfn.RANK.EQ(H456,$H$2:$H$1000,0),_xlfn.IFS(#REF!="FD",999,#REF!="FF",1000)),IF(AND(H456&gt;=50,D456&gt;=55),_xlfn.RANK.EQ(H456,$H$2:$H$326,0),_xlfn.IFS(#REF!="FD",999,#REF!="FF",1000))),"")</f>
        <v/>
      </c>
    </row>
    <row r="457" spans="1:16" x14ac:dyDescent="0.35">
      <c r="A457" s="3"/>
      <c r="B457" s="3"/>
      <c r="C457" s="16" t="e">
        <f>IF(_xlfn.BITOR(#REF!="GR",#REF!=""),0,#REF!)</f>
        <v>#REF!</v>
      </c>
      <c r="D457" s="16" t="e">
        <f>IF(_xlfn.BITOR(#REF!="",#REF!="GR"),0,#REF!)</f>
        <v>#REF!</v>
      </c>
      <c r="E457" s="9" t="e">
        <f t="shared" si="30"/>
        <v>#REF!</v>
      </c>
      <c r="F457" s="9" t="e">
        <f>IF(AND(B417&lt;&gt;"",B417&lt;&gt;"GR"),(C457*0.4)+(B417*0.6),E457)</f>
        <v>#REF!</v>
      </c>
      <c r="G457" s="9" t="e">
        <f t="shared" si="32"/>
        <v>#REF!</v>
      </c>
      <c r="H457" s="9" t="e">
        <f t="shared" si="33"/>
        <v>#REF!</v>
      </c>
      <c r="I457" s="9" t="e">
        <f t="shared" si="31"/>
        <v>#REF!</v>
      </c>
      <c r="J457" s="9" t="e">
        <f>IF(I457&lt;&gt;"",IF(_xlfn.RANK.EQ(I457,$I$2:$I$326,0)&lt;=ROUND(COUNTIFS($E$2:$E$326,"&gt;=50",$D$2:$D$326,"&gt;=55")/100*#REF!,0),"",E457),"")</f>
        <v>#REF!</v>
      </c>
      <c r="K457" s="9" t="e">
        <f>IF(J457&lt;&gt;"",IF(_xlfn.RANK.EQ(J457,$J$2:$J$326,0)&lt;=ROUND(COUNTIFS($E$2:$E$326,"&gt;=50",$D$2:$D$326,"&gt;=55")/100*#REF!,0),"",E457),"")</f>
        <v>#REF!</v>
      </c>
      <c r="L457" s="9" t="e">
        <f>IF(K457&lt;&gt;"",IF(_xlfn.RANK.EQ(K457,$K$2:$K$326,0)&lt;=ROUND(COUNTIFS($E$2:$E$326,"&gt;=50",$D$2:$D$326,"&gt;=55")/100*#REF!,0),"",E457),"")</f>
        <v>#REF!</v>
      </c>
      <c r="M457" s="9" t="e">
        <f>IF(L457&lt;&gt;"",IF(_xlfn.RANK.EQ(L457,$L$2:$L$326,0)&lt;=ROUND(COUNTIFS($E$2:$E$326,"&gt;=50",$D$2:$D$326,"&gt;=55")/100*#REF!,0),"",E457),"")</f>
        <v>#REF!</v>
      </c>
      <c r="N457" s="9" t="e">
        <f>IF(M457&lt;&gt;"",IF(_xlfn.RANK.EQ(M457,$M$2:$M$326,0)&lt;=ROUND(COUNTIFS($E$2:$E$326,"&gt;=50",$D$2:$D$326,"&gt;=55")/100*#REF!,0),"",E457),"")</f>
        <v>#REF!</v>
      </c>
      <c r="O457" s="9" t="e">
        <f>IF(N457&lt;&gt;"",IF(_xlfn.RANK.EQ(N457,$N$2:$N$326,0)&lt;=ROUND(COUNTIFS($E$2:$E$326,"&gt;=50",$D$2:$D$326,"&gt;=55")/100*#REF!,0),"",E457),"")</f>
        <v>#REF!</v>
      </c>
      <c r="P457" s="9" t="str" cm="1">
        <f t="array" ref="P457">IF(A417&lt;&gt;"",IF(_xlfn.BITOR(B417&lt;&gt;"GR",B417&lt;&gt;""),IF(AND(H457&gt;=50,B417&gt;=55),_xlfn.RANK.EQ(H457,$H$2:$H$1000,0),_xlfn.IFS(#REF!="FD",999,#REF!="FF",1000)),IF(AND(H457&gt;=50,D457&gt;=55),_xlfn.RANK.EQ(H457,$H$2:$H$326,0),_xlfn.IFS(#REF!="FD",999,#REF!="FF",1000))),"")</f>
        <v/>
      </c>
    </row>
    <row r="458" spans="1:16" x14ac:dyDescent="0.35">
      <c r="A458" s="3"/>
      <c r="B458" s="3"/>
      <c r="C458" s="16" t="e">
        <f>IF(_xlfn.BITOR(#REF!="GR",#REF!=""),0,#REF!)</f>
        <v>#REF!</v>
      </c>
      <c r="D458" s="16" t="e">
        <f>IF(_xlfn.BITOR(#REF!="",#REF!="GR"),0,#REF!)</f>
        <v>#REF!</v>
      </c>
      <c r="E458" s="9" t="e">
        <f t="shared" si="30"/>
        <v>#REF!</v>
      </c>
      <c r="F458" s="9" t="e">
        <f>IF(AND(B418&lt;&gt;"",B418&lt;&gt;"GR"),(C458*0.4)+(B418*0.6),E458)</f>
        <v>#REF!</v>
      </c>
      <c r="G458" s="9" t="e">
        <f t="shared" si="32"/>
        <v>#REF!</v>
      </c>
      <c r="H458" s="9" t="e">
        <f t="shared" si="33"/>
        <v>#REF!</v>
      </c>
      <c r="I458" s="9" t="e">
        <f t="shared" si="31"/>
        <v>#REF!</v>
      </c>
      <c r="J458" s="9" t="e">
        <f>IF(I458&lt;&gt;"",IF(_xlfn.RANK.EQ(I458,$I$2:$I$326,0)&lt;=ROUND(COUNTIFS($E$2:$E$326,"&gt;=50",$D$2:$D$326,"&gt;=55")/100*#REF!,0),"",E458),"")</f>
        <v>#REF!</v>
      </c>
      <c r="K458" s="9" t="e">
        <f>IF(J458&lt;&gt;"",IF(_xlfn.RANK.EQ(J458,$J$2:$J$326,0)&lt;=ROUND(COUNTIFS($E$2:$E$326,"&gt;=50",$D$2:$D$326,"&gt;=55")/100*#REF!,0),"",E458),"")</f>
        <v>#REF!</v>
      </c>
      <c r="L458" s="9" t="e">
        <f>IF(K458&lt;&gt;"",IF(_xlfn.RANK.EQ(K458,$K$2:$K$326,0)&lt;=ROUND(COUNTIFS($E$2:$E$326,"&gt;=50",$D$2:$D$326,"&gt;=55")/100*#REF!,0),"",E458),"")</f>
        <v>#REF!</v>
      </c>
      <c r="M458" s="9" t="e">
        <f>IF(L458&lt;&gt;"",IF(_xlfn.RANK.EQ(L458,$L$2:$L$326,0)&lt;=ROUND(COUNTIFS($E$2:$E$326,"&gt;=50",$D$2:$D$326,"&gt;=55")/100*#REF!,0),"",E458),"")</f>
        <v>#REF!</v>
      </c>
      <c r="N458" s="9" t="e">
        <f>IF(M458&lt;&gt;"",IF(_xlfn.RANK.EQ(M458,$M$2:$M$326,0)&lt;=ROUND(COUNTIFS($E$2:$E$326,"&gt;=50",$D$2:$D$326,"&gt;=55")/100*#REF!,0),"",E458),"")</f>
        <v>#REF!</v>
      </c>
      <c r="O458" s="9" t="e">
        <f>IF(N458&lt;&gt;"",IF(_xlfn.RANK.EQ(N458,$N$2:$N$326,0)&lt;=ROUND(COUNTIFS($E$2:$E$326,"&gt;=50",$D$2:$D$326,"&gt;=55")/100*#REF!,0),"",E458),"")</f>
        <v>#REF!</v>
      </c>
      <c r="P458" s="9" t="str" cm="1">
        <f t="array" ref="P458">IF(A418&lt;&gt;"",IF(_xlfn.BITOR(B418&lt;&gt;"GR",B418&lt;&gt;""),IF(AND(H458&gt;=50,B418&gt;=55),_xlfn.RANK.EQ(H458,$H$2:$H$1000,0),_xlfn.IFS(#REF!="FD",999,#REF!="FF",1000)),IF(AND(H458&gt;=50,D458&gt;=55),_xlfn.RANK.EQ(H458,$H$2:$H$326,0),_xlfn.IFS(#REF!="FD",999,#REF!="FF",1000))),"")</f>
        <v/>
      </c>
    </row>
    <row r="459" spans="1:16" x14ac:dyDescent="0.35">
      <c r="A459" s="3"/>
      <c r="B459" s="3"/>
      <c r="C459" s="16" t="e">
        <f>IF(_xlfn.BITOR(#REF!="GR",#REF!=""),0,#REF!)</f>
        <v>#REF!</v>
      </c>
      <c r="D459" s="16" t="e">
        <f>IF(_xlfn.BITOR(#REF!="",#REF!="GR"),0,#REF!)</f>
        <v>#REF!</v>
      </c>
      <c r="E459" s="9" t="e">
        <f t="shared" si="30"/>
        <v>#REF!</v>
      </c>
      <c r="F459" s="9" t="e">
        <f>IF(AND(B419&lt;&gt;"",B419&lt;&gt;"GR"),(C459*0.4)+(B419*0.6),E459)</f>
        <v>#REF!</v>
      </c>
      <c r="G459" s="9" t="e">
        <f t="shared" si="32"/>
        <v>#REF!</v>
      </c>
      <c r="H459" s="9" t="e">
        <f t="shared" si="33"/>
        <v>#REF!</v>
      </c>
      <c r="I459" s="9" t="e">
        <f t="shared" si="31"/>
        <v>#REF!</v>
      </c>
      <c r="J459" s="9" t="e">
        <f>IF(I459&lt;&gt;"",IF(_xlfn.RANK.EQ(I459,$I$2:$I$326,0)&lt;=ROUND(COUNTIFS($E$2:$E$326,"&gt;=50",$D$2:$D$326,"&gt;=55")/100*#REF!,0),"",E459),"")</f>
        <v>#REF!</v>
      </c>
      <c r="K459" s="9" t="e">
        <f>IF(J459&lt;&gt;"",IF(_xlfn.RANK.EQ(J459,$J$2:$J$326,0)&lt;=ROUND(COUNTIFS($E$2:$E$326,"&gt;=50",$D$2:$D$326,"&gt;=55")/100*#REF!,0),"",E459),"")</f>
        <v>#REF!</v>
      </c>
      <c r="L459" s="9" t="e">
        <f>IF(K459&lt;&gt;"",IF(_xlfn.RANK.EQ(K459,$K$2:$K$326,0)&lt;=ROUND(COUNTIFS($E$2:$E$326,"&gt;=50",$D$2:$D$326,"&gt;=55")/100*#REF!,0),"",E459),"")</f>
        <v>#REF!</v>
      </c>
      <c r="M459" s="9" t="e">
        <f>IF(L459&lt;&gt;"",IF(_xlfn.RANK.EQ(L459,$L$2:$L$326,0)&lt;=ROUND(COUNTIFS($E$2:$E$326,"&gt;=50",$D$2:$D$326,"&gt;=55")/100*#REF!,0),"",E459),"")</f>
        <v>#REF!</v>
      </c>
      <c r="N459" s="9" t="e">
        <f>IF(M459&lt;&gt;"",IF(_xlfn.RANK.EQ(M459,$M$2:$M$326,0)&lt;=ROUND(COUNTIFS($E$2:$E$326,"&gt;=50",$D$2:$D$326,"&gt;=55")/100*#REF!,0),"",E459),"")</f>
        <v>#REF!</v>
      </c>
      <c r="O459" s="9" t="e">
        <f>IF(N459&lt;&gt;"",IF(_xlfn.RANK.EQ(N459,$N$2:$N$326,0)&lt;=ROUND(COUNTIFS($E$2:$E$326,"&gt;=50",$D$2:$D$326,"&gt;=55")/100*#REF!,0),"",E459),"")</f>
        <v>#REF!</v>
      </c>
      <c r="P459" s="9" t="str" cm="1">
        <f t="array" ref="P459">IF(A419&lt;&gt;"",IF(_xlfn.BITOR(B419&lt;&gt;"GR",B419&lt;&gt;""),IF(AND(H459&gt;=50,B419&gt;=55),_xlfn.RANK.EQ(H459,$H$2:$H$1000,0),_xlfn.IFS(#REF!="FD",999,#REF!="FF",1000)),IF(AND(H459&gt;=50,D459&gt;=55),_xlfn.RANK.EQ(H459,$H$2:$H$326,0),_xlfn.IFS(#REF!="FD",999,#REF!="FF",1000))),"")</f>
        <v/>
      </c>
    </row>
    <row r="460" spans="1:16" x14ac:dyDescent="0.35">
      <c r="A460" s="3"/>
      <c r="B460" s="3"/>
      <c r="C460" s="16" t="e">
        <f>IF(_xlfn.BITOR(#REF!="GR",#REF!=""),0,#REF!)</f>
        <v>#REF!</v>
      </c>
      <c r="D460" s="16" t="e">
        <f>IF(_xlfn.BITOR(#REF!="",#REF!="GR"),0,#REF!)</f>
        <v>#REF!</v>
      </c>
      <c r="E460" s="9" t="e">
        <f t="shared" si="30"/>
        <v>#REF!</v>
      </c>
      <c r="F460" s="9" t="e">
        <f>IF(AND(B420&lt;&gt;"",B420&lt;&gt;"GR"),(C460*0.4)+(B420*0.6),E460)</f>
        <v>#REF!</v>
      </c>
      <c r="G460" s="9" t="e">
        <f t="shared" si="32"/>
        <v>#REF!</v>
      </c>
      <c r="H460" s="9" t="e">
        <f t="shared" si="33"/>
        <v>#REF!</v>
      </c>
      <c r="I460" s="9" t="e">
        <f t="shared" si="31"/>
        <v>#REF!</v>
      </c>
      <c r="J460" s="9" t="e">
        <f>IF(I460&lt;&gt;"",IF(_xlfn.RANK.EQ(I460,$I$2:$I$326,0)&lt;=ROUND(COUNTIFS($E$2:$E$326,"&gt;=50",$D$2:$D$326,"&gt;=55")/100*#REF!,0),"",E460),"")</f>
        <v>#REF!</v>
      </c>
      <c r="K460" s="9" t="e">
        <f>IF(J460&lt;&gt;"",IF(_xlfn.RANK.EQ(J460,$J$2:$J$326,0)&lt;=ROUND(COUNTIFS($E$2:$E$326,"&gt;=50",$D$2:$D$326,"&gt;=55")/100*#REF!,0),"",E460),"")</f>
        <v>#REF!</v>
      </c>
      <c r="L460" s="9" t="e">
        <f>IF(K460&lt;&gt;"",IF(_xlfn.RANK.EQ(K460,$K$2:$K$326,0)&lt;=ROUND(COUNTIFS($E$2:$E$326,"&gt;=50",$D$2:$D$326,"&gt;=55")/100*#REF!,0),"",E460),"")</f>
        <v>#REF!</v>
      </c>
      <c r="M460" s="9" t="e">
        <f>IF(L460&lt;&gt;"",IF(_xlfn.RANK.EQ(L460,$L$2:$L$326,0)&lt;=ROUND(COUNTIFS($E$2:$E$326,"&gt;=50",$D$2:$D$326,"&gt;=55")/100*#REF!,0),"",E460),"")</f>
        <v>#REF!</v>
      </c>
      <c r="N460" s="9" t="e">
        <f>IF(M460&lt;&gt;"",IF(_xlfn.RANK.EQ(M460,$M$2:$M$326,0)&lt;=ROUND(COUNTIFS($E$2:$E$326,"&gt;=50",$D$2:$D$326,"&gt;=55")/100*#REF!,0),"",E460),"")</f>
        <v>#REF!</v>
      </c>
      <c r="O460" s="9" t="e">
        <f>IF(N460&lt;&gt;"",IF(_xlfn.RANK.EQ(N460,$N$2:$N$326,0)&lt;=ROUND(COUNTIFS($E$2:$E$326,"&gt;=50",$D$2:$D$326,"&gt;=55")/100*#REF!,0),"",E460),"")</f>
        <v>#REF!</v>
      </c>
      <c r="P460" s="9" t="str" cm="1">
        <f t="array" ref="P460">IF(A420&lt;&gt;"",IF(_xlfn.BITOR(B420&lt;&gt;"GR",B420&lt;&gt;""),IF(AND(H460&gt;=50,B420&gt;=55),_xlfn.RANK.EQ(H460,$H$2:$H$1000,0),_xlfn.IFS(#REF!="FD",999,#REF!="FF",1000)),IF(AND(H460&gt;=50,D460&gt;=55),_xlfn.RANK.EQ(H460,$H$2:$H$326,0),_xlfn.IFS(#REF!="FD",999,#REF!="FF",1000))),"")</f>
        <v/>
      </c>
    </row>
    <row r="461" spans="1:16" x14ac:dyDescent="0.35">
      <c r="A461" s="3"/>
      <c r="B461" s="3"/>
      <c r="C461" s="16" t="e">
        <f>IF(_xlfn.BITOR(#REF!="GR",#REF!=""),0,#REF!)</f>
        <v>#REF!</v>
      </c>
      <c r="D461" s="16" t="e">
        <f>IF(_xlfn.BITOR(#REF!="",#REF!="GR"),0,#REF!)</f>
        <v>#REF!</v>
      </c>
      <c r="E461" s="9" t="e">
        <f t="shared" si="30"/>
        <v>#REF!</v>
      </c>
      <c r="F461" s="9" t="e">
        <f>IF(AND(B421&lt;&gt;"",B421&lt;&gt;"GR"),(C461*0.4)+(B421*0.6),E461)</f>
        <v>#REF!</v>
      </c>
      <c r="G461" s="9" t="e">
        <f t="shared" si="32"/>
        <v>#REF!</v>
      </c>
      <c r="H461" s="9" t="e">
        <f t="shared" si="33"/>
        <v>#REF!</v>
      </c>
      <c r="I461" s="9" t="e">
        <f t="shared" si="31"/>
        <v>#REF!</v>
      </c>
      <c r="J461" s="9" t="e">
        <f>IF(I461&lt;&gt;"",IF(_xlfn.RANK.EQ(I461,$I$2:$I$326,0)&lt;=ROUND(COUNTIFS($E$2:$E$326,"&gt;=50",$D$2:$D$326,"&gt;=55")/100*#REF!,0),"",E461),"")</f>
        <v>#REF!</v>
      </c>
      <c r="K461" s="9" t="e">
        <f>IF(J461&lt;&gt;"",IF(_xlfn.RANK.EQ(J461,$J$2:$J$326,0)&lt;=ROUND(COUNTIFS($E$2:$E$326,"&gt;=50",$D$2:$D$326,"&gt;=55")/100*#REF!,0),"",E461),"")</f>
        <v>#REF!</v>
      </c>
      <c r="L461" s="9" t="e">
        <f>IF(K461&lt;&gt;"",IF(_xlfn.RANK.EQ(K461,$K$2:$K$326,0)&lt;=ROUND(COUNTIFS($E$2:$E$326,"&gt;=50",$D$2:$D$326,"&gt;=55")/100*#REF!,0),"",E461),"")</f>
        <v>#REF!</v>
      </c>
      <c r="M461" s="9" t="e">
        <f>IF(L461&lt;&gt;"",IF(_xlfn.RANK.EQ(L461,$L$2:$L$326,0)&lt;=ROUND(COUNTIFS($E$2:$E$326,"&gt;=50",$D$2:$D$326,"&gt;=55")/100*#REF!,0),"",E461),"")</f>
        <v>#REF!</v>
      </c>
      <c r="N461" s="9" t="e">
        <f>IF(M461&lt;&gt;"",IF(_xlfn.RANK.EQ(M461,$M$2:$M$326,0)&lt;=ROUND(COUNTIFS($E$2:$E$326,"&gt;=50",$D$2:$D$326,"&gt;=55")/100*#REF!,0),"",E461),"")</f>
        <v>#REF!</v>
      </c>
      <c r="O461" s="9" t="e">
        <f>IF(N461&lt;&gt;"",IF(_xlfn.RANK.EQ(N461,$N$2:$N$326,0)&lt;=ROUND(COUNTIFS($E$2:$E$326,"&gt;=50",$D$2:$D$326,"&gt;=55")/100*#REF!,0),"",E461),"")</f>
        <v>#REF!</v>
      </c>
      <c r="P461" s="9" t="str" cm="1">
        <f t="array" ref="P461">IF(A421&lt;&gt;"",IF(_xlfn.BITOR(B421&lt;&gt;"GR",B421&lt;&gt;""),IF(AND(H461&gt;=50,B421&gt;=55),_xlfn.RANK.EQ(H461,$H$2:$H$1000,0),_xlfn.IFS(#REF!="FD",999,#REF!="FF",1000)),IF(AND(H461&gt;=50,D461&gt;=55),_xlfn.RANK.EQ(H461,$H$2:$H$326,0),_xlfn.IFS(#REF!="FD",999,#REF!="FF",1000))),"")</f>
        <v/>
      </c>
    </row>
    <row r="462" spans="1:16" x14ac:dyDescent="0.35">
      <c r="A462" s="3"/>
      <c r="B462" s="3"/>
      <c r="C462" s="16" t="e">
        <f>IF(_xlfn.BITOR(#REF!="GR",#REF!=""),0,#REF!)</f>
        <v>#REF!</v>
      </c>
      <c r="D462" s="16" t="e">
        <f>IF(_xlfn.BITOR(#REF!="",#REF!="GR"),0,#REF!)</f>
        <v>#REF!</v>
      </c>
      <c r="E462" s="9" t="e">
        <f t="shared" si="30"/>
        <v>#REF!</v>
      </c>
      <c r="F462" s="9" t="e">
        <f>IF(AND(B422&lt;&gt;"",B422&lt;&gt;"GR"),(C462*0.4)+(B422*0.6),E462)</f>
        <v>#REF!</v>
      </c>
      <c r="G462" s="9" t="e">
        <f t="shared" si="32"/>
        <v>#REF!</v>
      </c>
      <c r="H462" s="9" t="e">
        <f t="shared" si="33"/>
        <v>#REF!</v>
      </c>
      <c r="I462" s="9" t="e">
        <f t="shared" si="31"/>
        <v>#REF!</v>
      </c>
      <c r="J462" s="9" t="e">
        <f>IF(I462&lt;&gt;"",IF(_xlfn.RANK.EQ(I462,$I$2:$I$326,0)&lt;=ROUND(COUNTIFS($E$2:$E$326,"&gt;=50",$D$2:$D$326,"&gt;=55")/100*#REF!,0),"",E462),"")</f>
        <v>#REF!</v>
      </c>
      <c r="K462" s="9" t="e">
        <f>IF(J462&lt;&gt;"",IF(_xlfn.RANK.EQ(J462,$J$2:$J$326,0)&lt;=ROUND(COUNTIFS($E$2:$E$326,"&gt;=50",$D$2:$D$326,"&gt;=55")/100*#REF!,0),"",E462),"")</f>
        <v>#REF!</v>
      </c>
      <c r="L462" s="9" t="e">
        <f>IF(K462&lt;&gt;"",IF(_xlfn.RANK.EQ(K462,$K$2:$K$326,0)&lt;=ROUND(COUNTIFS($E$2:$E$326,"&gt;=50",$D$2:$D$326,"&gt;=55")/100*#REF!,0),"",E462),"")</f>
        <v>#REF!</v>
      </c>
      <c r="M462" s="9" t="e">
        <f>IF(L462&lt;&gt;"",IF(_xlfn.RANK.EQ(L462,$L$2:$L$326,0)&lt;=ROUND(COUNTIFS($E$2:$E$326,"&gt;=50",$D$2:$D$326,"&gt;=55")/100*#REF!,0),"",E462),"")</f>
        <v>#REF!</v>
      </c>
      <c r="N462" s="9" t="e">
        <f>IF(M462&lt;&gt;"",IF(_xlfn.RANK.EQ(M462,$M$2:$M$326,0)&lt;=ROUND(COUNTIFS($E$2:$E$326,"&gt;=50",$D$2:$D$326,"&gt;=55")/100*#REF!,0),"",E462),"")</f>
        <v>#REF!</v>
      </c>
      <c r="O462" s="9" t="e">
        <f>IF(N462&lt;&gt;"",IF(_xlfn.RANK.EQ(N462,$N$2:$N$326,0)&lt;=ROUND(COUNTIFS($E$2:$E$326,"&gt;=50",$D$2:$D$326,"&gt;=55")/100*#REF!,0),"",E462),"")</f>
        <v>#REF!</v>
      </c>
      <c r="P462" s="9" t="str" cm="1">
        <f t="array" ref="P462">IF(A422&lt;&gt;"",IF(_xlfn.BITOR(B422&lt;&gt;"GR",B422&lt;&gt;""),IF(AND(H462&gt;=50,B422&gt;=55),_xlfn.RANK.EQ(H462,$H$2:$H$1000,0),_xlfn.IFS(#REF!="FD",999,#REF!="FF",1000)),IF(AND(H462&gt;=50,D462&gt;=55),_xlfn.RANK.EQ(H462,$H$2:$H$326,0),_xlfn.IFS(#REF!="FD",999,#REF!="FF",1000))),"")</f>
        <v/>
      </c>
    </row>
    <row r="463" spans="1:16" x14ac:dyDescent="0.35">
      <c r="A463" s="3"/>
      <c r="B463" s="3"/>
      <c r="C463" s="16" t="e">
        <f>IF(_xlfn.BITOR(#REF!="GR",#REF!=""),0,#REF!)</f>
        <v>#REF!</v>
      </c>
      <c r="D463" s="16" t="e">
        <f>IF(_xlfn.BITOR(#REF!="",#REF!="GR"),0,#REF!)</f>
        <v>#REF!</v>
      </c>
      <c r="E463" s="9" t="e">
        <f t="shared" si="30"/>
        <v>#REF!</v>
      </c>
      <c r="F463" s="9" t="e">
        <f>IF(AND(B423&lt;&gt;"",B423&lt;&gt;"GR"),(C463*0.4)+(B423*0.6),E463)</f>
        <v>#REF!</v>
      </c>
      <c r="G463" s="9" t="e">
        <f t="shared" si="32"/>
        <v>#REF!</v>
      </c>
      <c r="H463" s="9" t="e">
        <f t="shared" si="33"/>
        <v>#REF!</v>
      </c>
      <c r="I463" s="9" t="e">
        <f t="shared" si="31"/>
        <v>#REF!</v>
      </c>
      <c r="J463" s="9" t="e">
        <f>IF(I463&lt;&gt;"",IF(_xlfn.RANK.EQ(I463,$I$2:$I$326,0)&lt;=ROUND(COUNTIFS($E$2:$E$326,"&gt;=50",$D$2:$D$326,"&gt;=55")/100*#REF!,0),"",E463),"")</f>
        <v>#REF!</v>
      </c>
      <c r="K463" s="9" t="e">
        <f>IF(J463&lt;&gt;"",IF(_xlfn.RANK.EQ(J463,$J$2:$J$326,0)&lt;=ROUND(COUNTIFS($E$2:$E$326,"&gt;=50",$D$2:$D$326,"&gt;=55")/100*#REF!,0),"",E463),"")</f>
        <v>#REF!</v>
      </c>
      <c r="L463" s="9" t="e">
        <f>IF(K463&lt;&gt;"",IF(_xlfn.RANK.EQ(K463,$K$2:$K$326,0)&lt;=ROUND(COUNTIFS($E$2:$E$326,"&gt;=50",$D$2:$D$326,"&gt;=55")/100*#REF!,0),"",E463),"")</f>
        <v>#REF!</v>
      </c>
      <c r="M463" s="9" t="e">
        <f>IF(L463&lt;&gt;"",IF(_xlfn.RANK.EQ(L463,$L$2:$L$326,0)&lt;=ROUND(COUNTIFS($E$2:$E$326,"&gt;=50",$D$2:$D$326,"&gt;=55")/100*#REF!,0),"",E463),"")</f>
        <v>#REF!</v>
      </c>
      <c r="N463" s="9" t="e">
        <f>IF(M463&lt;&gt;"",IF(_xlfn.RANK.EQ(M463,$M$2:$M$326,0)&lt;=ROUND(COUNTIFS($E$2:$E$326,"&gt;=50",$D$2:$D$326,"&gt;=55")/100*#REF!,0),"",E463),"")</f>
        <v>#REF!</v>
      </c>
      <c r="O463" s="9" t="e">
        <f>IF(N463&lt;&gt;"",IF(_xlfn.RANK.EQ(N463,$N$2:$N$326,0)&lt;=ROUND(COUNTIFS($E$2:$E$326,"&gt;=50",$D$2:$D$326,"&gt;=55")/100*#REF!,0),"",E463),"")</f>
        <v>#REF!</v>
      </c>
      <c r="P463" s="9" t="str" cm="1">
        <f t="array" ref="P463">IF(A423&lt;&gt;"",IF(_xlfn.BITOR(B423&lt;&gt;"GR",B423&lt;&gt;""),IF(AND(H463&gt;=50,B423&gt;=55),_xlfn.RANK.EQ(H463,$H$2:$H$1000,0),_xlfn.IFS(#REF!="FD",999,#REF!="FF",1000)),IF(AND(H463&gt;=50,D463&gt;=55),_xlfn.RANK.EQ(H463,$H$2:$H$326,0),_xlfn.IFS(#REF!="FD",999,#REF!="FF",1000))),"")</f>
        <v/>
      </c>
    </row>
    <row r="464" spans="1:16" x14ac:dyDescent="0.35">
      <c r="A464" s="3"/>
      <c r="B464" s="3"/>
      <c r="C464" s="16" t="e">
        <f>IF(_xlfn.BITOR(#REF!="GR",#REF!=""),0,#REF!)</f>
        <v>#REF!</v>
      </c>
      <c r="D464" s="16" t="e">
        <f>IF(_xlfn.BITOR(#REF!="",#REF!="GR"),0,#REF!)</f>
        <v>#REF!</v>
      </c>
      <c r="E464" s="9" t="e">
        <f t="shared" si="30"/>
        <v>#REF!</v>
      </c>
      <c r="F464" s="9" t="e">
        <f>IF(AND(B424&lt;&gt;"",B424&lt;&gt;"GR"),(C464*0.4)+(B424*0.6),E464)</f>
        <v>#REF!</v>
      </c>
      <c r="G464" s="9" t="e">
        <f t="shared" si="32"/>
        <v>#REF!</v>
      </c>
      <c r="H464" s="9" t="e">
        <f t="shared" si="33"/>
        <v>#REF!</v>
      </c>
      <c r="I464" s="9" t="e">
        <f t="shared" si="31"/>
        <v>#REF!</v>
      </c>
      <c r="J464" s="9" t="e">
        <f>IF(I464&lt;&gt;"",IF(_xlfn.RANK.EQ(I464,$I$2:$I$326,0)&lt;=ROUND(COUNTIFS($E$2:$E$326,"&gt;=50",$D$2:$D$326,"&gt;=55")/100*#REF!,0),"",E464),"")</f>
        <v>#REF!</v>
      </c>
      <c r="K464" s="9" t="e">
        <f>IF(J464&lt;&gt;"",IF(_xlfn.RANK.EQ(J464,$J$2:$J$326,0)&lt;=ROUND(COUNTIFS($E$2:$E$326,"&gt;=50",$D$2:$D$326,"&gt;=55")/100*#REF!,0),"",E464),"")</f>
        <v>#REF!</v>
      </c>
      <c r="L464" s="9" t="e">
        <f>IF(K464&lt;&gt;"",IF(_xlfn.RANK.EQ(K464,$K$2:$K$326,0)&lt;=ROUND(COUNTIFS($E$2:$E$326,"&gt;=50",$D$2:$D$326,"&gt;=55")/100*#REF!,0),"",E464),"")</f>
        <v>#REF!</v>
      </c>
      <c r="M464" s="9" t="e">
        <f>IF(L464&lt;&gt;"",IF(_xlfn.RANK.EQ(L464,$L$2:$L$326,0)&lt;=ROUND(COUNTIFS($E$2:$E$326,"&gt;=50",$D$2:$D$326,"&gt;=55")/100*#REF!,0),"",E464),"")</f>
        <v>#REF!</v>
      </c>
      <c r="N464" s="9" t="e">
        <f>IF(M464&lt;&gt;"",IF(_xlfn.RANK.EQ(M464,$M$2:$M$326,0)&lt;=ROUND(COUNTIFS($E$2:$E$326,"&gt;=50",$D$2:$D$326,"&gt;=55")/100*#REF!,0),"",E464),"")</f>
        <v>#REF!</v>
      </c>
      <c r="O464" s="9" t="e">
        <f>IF(N464&lt;&gt;"",IF(_xlfn.RANK.EQ(N464,$N$2:$N$326,0)&lt;=ROUND(COUNTIFS($E$2:$E$326,"&gt;=50",$D$2:$D$326,"&gt;=55")/100*#REF!,0),"",E464),"")</f>
        <v>#REF!</v>
      </c>
      <c r="P464" s="9" t="str" cm="1">
        <f t="array" ref="P464">IF(A424&lt;&gt;"",IF(_xlfn.BITOR(B424&lt;&gt;"GR",B424&lt;&gt;""),IF(AND(H464&gt;=50,B424&gt;=55),_xlfn.RANK.EQ(H464,$H$2:$H$1000,0),_xlfn.IFS(#REF!="FD",999,#REF!="FF",1000)),IF(AND(H464&gt;=50,D464&gt;=55),_xlfn.RANK.EQ(H464,$H$2:$H$326,0),_xlfn.IFS(#REF!="FD",999,#REF!="FF",1000))),"")</f>
        <v/>
      </c>
    </row>
    <row r="465" spans="1:16" x14ac:dyDescent="0.35">
      <c r="A465" s="3"/>
      <c r="B465" s="3"/>
      <c r="C465" s="16" t="e">
        <f>IF(_xlfn.BITOR(#REF!="GR",#REF!=""),0,#REF!)</f>
        <v>#REF!</v>
      </c>
      <c r="D465" s="16" t="e">
        <f>IF(_xlfn.BITOR(#REF!="",#REF!="GR"),0,#REF!)</f>
        <v>#REF!</v>
      </c>
      <c r="E465" s="9" t="e">
        <f t="shared" si="30"/>
        <v>#REF!</v>
      </c>
      <c r="F465" s="9" t="e">
        <f>IF(AND(B425&lt;&gt;"",B425&lt;&gt;"GR"),(C465*0.4)+(B425*0.6),E465)</f>
        <v>#REF!</v>
      </c>
      <c r="G465" s="9" t="e">
        <f t="shared" si="32"/>
        <v>#REF!</v>
      </c>
      <c r="H465" s="9" t="e">
        <f t="shared" si="33"/>
        <v>#REF!</v>
      </c>
      <c r="I465" s="9" t="e">
        <f t="shared" si="31"/>
        <v>#REF!</v>
      </c>
      <c r="J465" s="9" t="e">
        <f>IF(I465&lt;&gt;"",IF(_xlfn.RANK.EQ(I465,$I$2:$I$326,0)&lt;=ROUND(COUNTIFS($E$2:$E$326,"&gt;=50",$D$2:$D$326,"&gt;=55")/100*#REF!,0),"",E465),"")</f>
        <v>#REF!</v>
      </c>
      <c r="K465" s="9" t="e">
        <f>IF(J465&lt;&gt;"",IF(_xlfn.RANK.EQ(J465,$J$2:$J$326,0)&lt;=ROUND(COUNTIFS($E$2:$E$326,"&gt;=50",$D$2:$D$326,"&gt;=55")/100*#REF!,0),"",E465),"")</f>
        <v>#REF!</v>
      </c>
      <c r="L465" s="9" t="e">
        <f>IF(K465&lt;&gt;"",IF(_xlfn.RANK.EQ(K465,$K$2:$K$326,0)&lt;=ROUND(COUNTIFS($E$2:$E$326,"&gt;=50",$D$2:$D$326,"&gt;=55")/100*#REF!,0),"",E465),"")</f>
        <v>#REF!</v>
      </c>
      <c r="M465" s="9" t="e">
        <f>IF(L465&lt;&gt;"",IF(_xlfn.RANK.EQ(L465,$L$2:$L$326,0)&lt;=ROUND(COUNTIFS($E$2:$E$326,"&gt;=50",$D$2:$D$326,"&gt;=55")/100*#REF!,0),"",E465),"")</f>
        <v>#REF!</v>
      </c>
      <c r="N465" s="9" t="e">
        <f>IF(M465&lt;&gt;"",IF(_xlfn.RANK.EQ(M465,$M$2:$M$326,0)&lt;=ROUND(COUNTIFS($E$2:$E$326,"&gt;=50",$D$2:$D$326,"&gt;=55")/100*#REF!,0),"",E465),"")</f>
        <v>#REF!</v>
      </c>
      <c r="O465" s="9" t="e">
        <f>IF(N465&lt;&gt;"",IF(_xlfn.RANK.EQ(N465,$N$2:$N$326,0)&lt;=ROUND(COUNTIFS($E$2:$E$326,"&gt;=50",$D$2:$D$326,"&gt;=55")/100*#REF!,0),"",E465),"")</f>
        <v>#REF!</v>
      </c>
      <c r="P465" s="9" t="str" cm="1">
        <f t="array" ref="P465">IF(A425&lt;&gt;"",IF(_xlfn.BITOR(B425&lt;&gt;"GR",B425&lt;&gt;""),IF(AND(H465&gt;=50,B425&gt;=55),_xlfn.RANK.EQ(H465,$H$2:$H$1000,0),_xlfn.IFS(#REF!="FD",999,#REF!="FF",1000)),IF(AND(H465&gt;=50,D465&gt;=55),_xlfn.RANK.EQ(H465,$H$2:$H$326,0),_xlfn.IFS(#REF!="FD",999,#REF!="FF",1000))),"")</f>
        <v/>
      </c>
    </row>
    <row r="466" spans="1:16" x14ac:dyDescent="0.35">
      <c r="A466" s="3"/>
      <c r="B466" s="3"/>
      <c r="C466" s="16" t="e">
        <f>IF(_xlfn.BITOR(#REF!="GR",#REF!=""),0,#REF!)</f>
        <v>#REF!</v>
      </c>
      <c r="D466" s="16" t="e">
        <f>IF(_xlfn.BITOR(#REF!="",#REF!="GR"),0,#REF!)</f>
        <v>#REF!</v>
      </c>
      <c r="E466" s="9" t="e">
        <f t="shared" si="30"/>
        <v>#REF!</v>
      </c>
      <c r="F466" s="9" t="e">
        <f>IF(AND(B426&lt;&gt;"",B426&lt;&gt;"GR"),(C466*0.4)+(B426*0.6),E466)</f>
        <v>#REF!</v>
      </c>
      <c r="G466" s="9" t="e">
        <f t="shared" si="32"/>
        <v>#REF!</v>
      </c>
      <c r="H466" s="9" t="e">
        <f t="shared" si="33"/>
        <v>#REF!</v>
      </c>
      <c r="I466" s="9" t="e">
        <f t="shared" si="31"/>
        <v>#REF!</v>
      </c>
      <c r="J466" s="9" t="e">
        <f>IF(I466&lt;&gt;"",IF(_xlfn.RANK.EQ(I466,$I$2:$I$326,0)&lt;=ROUND(COUNTIFS($E$2:$E$326,"&gt;=50",$D$2:$D$326,"&gt;=55")/100*#REF!,0),"",E466),"")</f>
        <v>#REF!</v>
      </c>
      <c r="K466" s="9" t="e">
        <f>IF(J466&lt;&gt;"",IF(_xlfn.RANK.EQ(J466,$J$2:$J$326,0)&lt;=ROUND(COUNTIFS($E$2:$E$326,"&gt;=50",$D$2:$D$326,"&gt;=55")/100*#REF!,0),"",E466),"")</f>
        <v>#REF!</v>
      </c>
      <c r="L466" s="9" t="e">
        <f>IF(K466&lt;&gt;"",IF(_xlfn.RANK.EQ(K466,$K$2:$K$326,0)&lt;=ROUND(COUNTIFS($E$2:$E$326,"&gt;=50",$D$2:$D$326,"&gt;=55")/100*#REF!,0),"",E466),"")</f>
        <v>#REF!</v>
      </c>
      <c r="M466" s="9" t="e">
        <f>IF(L466&lt;&gt;"",IF(_xlfn.RANK.EQ(L466,$L$2:$L$326,0)&lt;=ROUND(COUNTIFS($E$2:$E$326,"&gt;=50",$D$2:$D$326,"&gt;=55")/100*#REF!,0),"",E466),"")</f>
        <v>#REF!</v>
      </c>
      <c r="N466" s="9" t="e">
        <f>IF(M466&lt;&gt;"",IF(_xlfn.RANK.EQ(M466,$M$2:$M$326,0)&lt;=ROUND(COUNTIFS($E$2:$E$326,"&gt;=50",$D$2:$D$326,"&gt;=55")/100*#REF!,0),"",E466),"")</f>
        <v>#REF!</v>
      </c>
      <c r="O466" s="9" t="e">
        <f>IF(N466&lt;&gt;"",IF(_xlfn.RANK.EQ(N466,$N$2:$N$326,0)&lt;=ROUND(COUNTIFS($E$2:$E$326,"&gt;=50",$D$2:$D$326,"&gt;=55")/100*#REF!,0),"",E466),"")</f>
        <v>#REF!</v>
      </c>
      <c r="P466" s="9" t="str" cm="1">
        <f t="array" ref="P466">IF(A426&lt;&gt;"",IF(_xlfn.BITOR(B426&lt;&gt;"GR",B426&lt;&gt;""),IF(AND(H466&gt;=50,B426&gt;=55),_xlfn.RANK.EQ(H466,$H$2:$H$1000,0),_xlfn.IFS(#REF!="FD",999,#REF!="FF",1000)),IF(AND(H466&gt;=50,D466&gt;=55),_xlfn.RANK.EQ(H466,$H$2:$H$326,0),_xlfn.IFS(#REF!="FD",999,#REF!="FF",1000))),"")</f>
        <v/>
      </c>
    </row>
    <row r="467" spans="1:16" x14ac:dyDescent="0.35">
      <c r="A467" s="3"/>
      <c r="B467" s="3"/>
      <c r="C467" s="16" t="e">
        <f>IF(_xlfn.BITOR(#REF!="GR",#REF!=""),0,#REF!)</f>
        <v>#REF!</v>
      </c>
      <c r="D467" s="16" t="e">
        <f>IF(_xlfn.BITOR(#REF!="",#REF!="GR"),0,#REF!)</f>
        <v>#REF!</v>
      </c>
      <c r="E467" s="9" t="e">
        <f t="shared" si="30"/>
        <v>#REF!</v>
      </c>
      <c r="F467" s="9" t="e">
        <f>IF(AND(B427&lt;&gt;"",B427&lt;&gt;"GR"),(C467*0.4)+(B427*0.6),E467)</f>
        <v>#REF!</v>
      </c>
      <c r="G467" s="9" t="e">
        <f t="shared" si="32"/>
        <v>#REF!</v>
      </c>
      <c r="H467" s="9" t="e">
        <f t="shared" si="33"/>
        <v>#REF!</v>
      </c>
      <c r="I467" s="9" t="e">
        <f t="shared" si="31"/>
        <v>#REF!</v>
      </c>
      <c r="J467" s="9" t="e">
        <f>IF(I467&lt;&gt;"",IF(_xlfn.RANK.EQ(I467,$I$2:$I$326,0)&lt;=ROUND(COUNTIFS($E$2:$E$326,"&gt;=50",$D$2:$D$326,"&gt;=55")/100*#REF!,0),"",E467),"")</f>
        <v>#REF!</v>
      </c>
      <c r="K467" s="9" t="e">
        <f>IF(J467&lt;&gt;"",IF(_xlfn.RANK.EQ(J467,$J$2:$J$326,0)&lt;=ROUND(COUNTIFS($E$2:$E$326,"&gt;=50",$D$2:$D$326,"&gt;=55")/100*#REF!,0),"",E467),"")</f>
        <v>#REF!</v>
      </c>
      <c r="L467" s="9" t="e">
        <f>IF(K467&lt;&gt;"",IF(_xlfn.RANK.EQ(K467,$K$2:$K$326,0)&lt;=ROUND(COUNTIFS($E$2:$E$326,"&gt;=50",$D$2:$D$326,"&gt;=55")/100*#REF!,0),"",E467),"")</f>
        <v>#REF!</v>
      </c>
      <c r="M467" s="9" t="e">
        <f>IF(L467&lt;&gt;"",IF(_xlfn.RANK.EQ(L467,$L$2:$L$326,0)&lt;=ROUND(COUNTIFS($E$2:$E$326,"&gt;=50",$D$2:$D$326,"&gt;=55")/100*#REF!,0),"",E467),"")</f>
        <v>#REF!</v>
      </c>
      <c r="N467" s="9" t="e">
        <f>IF(M467&lt;&gt;"",IF(_xlfn.RANK.EQ(M467,$M$2:$M$326,0)&lt;=ROUND(COUNTIFS($E$2:$E$326,"&gt;=50",$D$2:$D$326,"&gt;=55")/100*#REF!,0),"",E467),"")</f>
        <v>#REF!</v>
      </c>
      <c r="O467" s="9" t="e">
        <f>IF(N467&lt;&gt;"",IF(_xlfn.RANK.EQ(N467,$N$2:$N$326,0)&lt;=ROUND(COUNTIFS($E$2:$E$326,"&gt;=50",$D$2:$D$326,"&gt;=55")/100*#REF!,0),"",E467),"")</f>
        <v>#REF!</v>
      </c>
      <c r="P467" s="9" t="str" cm="1">
        <f t="array" ref="P467">IF(A427&lt;&gt;"",IF(_xlfn.BITOR(B427&lt;&gt;"GR",B427&lt;&gt;""),IF(AND(H467&gt;=50,B427&gt;=55),_xlfn.RANK.EQ(H467,$H$2:$H$1000,0),_xlfn.IFS(#REF!="FD",999,#REF!="FF",1000)),IF(AND(H467&gt;=50,D467&gt;=55),_xlfn.RANK.EQ(H467,$H$2:$H$326,0),_xlfn.IFS(#REF!="FD",999,#REF!="FF",1000))),"")</f>
        <v/>
      </c>
    </row>
    <row r="468" spans="1:16" x14ac:dyDescent="0.35">
      <c r="A468" s="3"/>
      <c r="B468" s="3"/>
      <c r="C468" s="16" t="e">
        <f>IF(_xlfn.BITOR(#REF!="GR",#REF!=""),0,#REF!)</f>
        <v>#REF!</v>
      </c>
      <c r="D468" s="16" t="e">
        <f>IF(_xlfn.BITOR(#REF!="",#REF!="GR"),0,#REF!)</f>
        <v>#REF!</v>
      </c>
      <c r="E468" s="9" t="e">
        <f t="shared" si="30"/>
        <v>#REF!</v>
      </c>
      <c r="F468" s="9" t="e">
        <f>IF(AND(B428&lt;&gt;"",B428&lt;&gt;"GR"),(C468*0.4)+(B428*0.6),E468)</f>
        <v>#REF!</v>
      </c>
      <c r="G468" s="9" t="e">
        <f t="shared" si="32"/>
        <v>#REF!</v>
      </c>
      <c r="H468" s="9" t="e">
        <f t="shared" si="33"/>
        <v>#REF!</v>
      </c>
      <c r="I468" s="9" t="e">
        <f t="shared" si="31"/>
        <v>#REF!</v>
      </c>
      <c r="J468" s="9" t="e">
        <f>IF(I468&lt;&gt;"",IF(_xlfn.RANK.EQ(I468,$I$2:$I$326,0)&lt;=ROUND(COUNTIFS($E$2:$E$326,"&gt;=50",$D$2:$D$326,"&gt;=55")/100*#REF!,0),"",E468),"")</f>
        <v>#REF!</v>
      </c>
      <c r="K468" s="9" t="e">
        <f>IF(J468&lt;&gt;"",IF(_xlfn.RANK.EQ(J468,$J$2:$J$326,0)&lt;=ROUND(COUNTIFS($E$2:$E$326,"&gt;=50",$D$2:$D$326,"&gt;=55")/100*#REF!,0),"",E468),"")</f>
        <v>#REF!</v>
      </c>
      <c r="L468" s="9" t="e">
        <f>IF(K468&lt;&gt;"",IF(_xlfn.RANK.EQ(K468,$K$2:$K$326,0)&lt;=ROUND(COUNTIFS($E$2:$E$326,"&gt;=50",$D$2:$D$326,"&gt;=55")/100*#REF!,0),"",E468),"")</f>
        <v>#REF!</v>
      </c>
      <c r="M468" s="9" t="e">
        <f>IF(L468&lt;&gt;"",IF(_xlfn.RANK.EQ(L468,$L$2:$L$326,0)&lt;=ROUND(COUNTIFS($E$2:$E$326,"&gt;=50",$D$2:$D$326,"&gt;=55")/100*#REF!,0),"",E468),"")</f>
        <v>#REF!</v>
      </c>
      <c r="N468" s="9" t="e">
        <f>IF(M468&lt;&gt;"",IF(_xlfn.RANK.EQ(M468,$M$2:$M$326,0)&lt;=ROUND(COUNTIFS($E$2:$E$326,"&gt;=50",$D$2:$D$326,"&gt;=55")/100*#REF!,0),"",E468),"")</f>
        <v>#REF!</v>
      </c>
      <c r="O468" s="9" t="e">
        <f>IF(N468&lt;&gt;"",IF(_xlfn.RANK.EQ(N468,$N$2:$N$326,0)&lt;=ROUND(COUNTIFS($E$2:$E$326,"&gt;=50",$D$2:$D$326,"&gt;=55")/100*#REF!,0),"",E468),"")</f>
        <v>#REF!</v>
      </c>
      <c r="P468" s="9" t="str" cm="1">
        <f t="array" ref="P468">IF(A428&lt;&gt;"",IF(_xlfn.BITOR(B428&lt;&gt;"GR",B428&lt;&gt;""),IF(AND(H468&gt;=50,B428&gt;=55),_xlfn.RANK.EQ(H468,$H$2:$H$1000,0),_xlfn.IFS(#REF!="FD",999,#REF!="FF",1000)),IF(AND(H468&gt;=50,D468&gt;=55),_xlfn.RANK.EQ(H468,$H$2:$H$326,0),_xlfn.IFS(#REF!="FD",999,#REF!="FF",1000))),"")</f>
        <v/>
      </c>
    </row>
    <row r="469" spans="1:16" x14ac:dyDescent="0.35">
      <c r="A469" s="3"/>
      <c r="B469" s="3"/>
      <c r="C469" s="16" t="e">
        <f>IF(_xlfn.BITOR(#REF!="GR",#REF!=""),0,#REF!)</f>
        <v>#REF!</v>
      </c>
      <c r="D469" s="16" t="e">
        <f>IF(_xlfn.BITOR(#REF!="",#REF!="GR"),0,#REF!)</f>
        <v>#REF!</v>
      </c>
      <c r="E469" s="9" t="e">
        <f t="shared" si="30"/>
        <v>#REF!</v>
      </c>
      <c r="F469" s="9" t="e">
        <f>IF(AND(B429&lt;&gt;"",B429&lt;&gt;"GR"),(C469*0.4)+(B429*0.6),E469)</f>
        <v>#REF!</v>
      </c>
      <c r="G469" s="9" t="e">
        <f t="shared" si="32"/>
        <v>#REF!</v>
      </c>
      <c r="H469" s="9" t="e">
        <f t="shared" si="33"/>
        <v>#REF!</v>
      </c>
      <c r="I469" s="9" t="e">
        <f t="shared" si="31"/>
        <v>#REF!</v>
      </c>
      <c r="J469" s="9" t="e">
        <f>IF(I469&lt;&gt;"",IF(_xlfn.RANK.EQ(I469,$I$2:$I$326,0)&lt;=ROUND(COUNTIFS($E$2:$E$326,"&gt;=50",$D$2:$D$326,"&gt;=55")/100*#REF!,0),"",E469),"")</f>
        <v>#REF!</v>
      </c>
      <c r="K469" s="9" t="e">
        <f>IF(J469&lt;&gt;"",IF(_xlfn.RANK.EQ(J469,$J$2:$J$326,0)&lt;=ROUND(COUNTIFS($E$2:$E$326,"&gt;=50",$D$2:$D$326,"&gt;=55")/100*#REF!,0),"",E469),"")</f>
        <v>#REF!</v>
      </c>
      <c r="L469" s="9" t="e">
        <f>IF(K469&lt;&gt;"",IF(_xlfn.RANK.EQ(K469,$K$2:$K$326,0)&lt;=ROUND(COUNTIFS($E$2:$E$326,"&gt;=50",$D$2:$D$326,"&gt;=55")/100*#REF!,0),"",E469),"")</f>
        <v>#REF!</v>
      </c>
      <c r="M469" s="9" t="e">
        <f>IF(L469&lt;&gt;"",IF(_xlfn.RANK.EQ(L469,$L$2:$L$326,0)&lt;=ROUND(COUNTIFS($E$2:$E$326,"&gt;=50",$D$2:$D$326,"&gt;=55")/100*#REF!,0),"",E469),"")</f>
        <v>#REF!</v>
      </c>
      <c r="N469" s="9" t="e">
        <f>IF(M469&lt;&gt;"",IF(_xlfn.RANK.EQ(M469,$M$2:$M$326,0)&lt;=ROUND(COUNTIFS($E$2:$E$326,"&gt;=50",$D$2:$D$326,"&gt;=55")/100*#REF!,0),"",E469),"")</f>
        <v>#REF!</v>
      </c>
      <c r="O469" s="9" t="e">
        <f>IF(N469&lt;&gt;"",IF(_xlfn.RANK.EQ(N469,$N$2:$N$326,0)&lt;=ROUND(COUNTIFS($E$2:$E$326,"&gt;=50",$D$2:$D$326,"&gt;=55")/100*#REF!,0),"",E469),"")</f>
        <v>#REF!</v>
      </c>
      <c r="P469" s="9" t="str" cm="1">
        <f t="array" ref="P469">IF(A429&lt;&gt;"",IF(_xlfn.BITOR(B429&lt;&gt;"GR",B429&lt;&gt;""),IF(AND(H469&gt;=50,B429&gt;=55),_xlfn.RANK.EQ(H469,$H$2:$H$1000,0),_xlfn.IFS(#REF!="FD",999,#REF!="FF",1000)),IF(AND(H469&gt;=50,D469&gt;=55),_xlfn.RANK.EQ(H469,$H$2:$H$326,0),_xlfn.IFS(#REF!="FD",999,#REF!="FF",1000))),"")</f>
        <v/>
      </c>
    </row>
    <row r="470" spans="1:16" x14ac:dyDescent="0.35">
      <c r="A470" s="3"/>
      <c r="B470" s="3"/>
      <c r="C470" s="16" t="e">
        <f>IF(_xlfn.BITOR(#REF!="GR",#REF!=""),0,#REF!)</f>
        <v>#REF!</v>
      </c>
      <c r="D470" s="16" t="e">
        <f>IF(_xlfn.BITOR(#REF!="",#REF!="GR"),0,#REF!)</f>
        <v>#REF!</v>
      </c>
      <c r="E470" s="9" t="e">
        <f t="shared" si="30"/>
        <v>#REF!</v>
      </c>
      <c r="F470" s="9" t="e">
        <f>IF(AND(B430&lt;&gt;"",B430&lt;&gt;"GR"),(C470*0.4)+(B430*0.6),E470)</f>
        <v>#REF!</v>
      </c>
      <c r="G470" s="9" t="e">
        <f t="shared" si="32"/>
        <v>#REF!</v>
      </c>
      <c r="H470" s="9" t="e">
        <f t="shared" si="33"/>
        <v>#REF!</v>
      </c>
      <c r="I470" s="9" t="e">
        <f t="shared" si="31"/>
        <v>#REF!</v>
      </c>
      <c r="J470" s="9" t="e">
        <f>IF(I470&lt;&gt;"",IF(_xlfn.RANK.EQ(I470,$I$2:$I$326,0)&lt;=ROUND(COUNTIFS($E$2:$E$326,"&gt;=50",$D$2:$D$326,"&gt;=55")/100*#REF!,0),"",E470),"")</f>
        <v>#REF!</v>
      </c>
      <c r="K470" s="9" t="e">
        <f>IF(J470&lt;&gt;"",IF(_xlfn.RANK.EQ(J470,$J$2:$J$326,0)&lt;=ROUND(COUNTIFS($E$2:$E$326,"&gt;=50",$D$2:$D$326,"&gt;=55")/100*#REF!,0),"",E470),"")</f>
        <v>#REF!</v>
      </c>
      <c r="L470" s="9" t="e">
        <f>IF(K470&lt;&gt;"",IF(_xlfn.RANK.EQ(K470,$K$2:$K$326,0)&lt;=ROUND(COUNTIFS($E$2:$E$326,"&gt;=50",$D$2:$D$326,"&gt;=55")/100*#REF!,0),"",E470),"")</f>
        <v>#REF!</v>
      </c>
      <c r="M470" s="9" t="e">
        <f>IF(L470&lt;&gt;"",IF(_xlfn.RANK.EQ(L470,$L$2:$L$326,0)&lt;=ROUND(COUNTIFS($E$2:$E$326,"&gt;=50",$D$2:$D$326,"&gt;=55")/100*#REF!,0),"",E470),"")</f>
        <v>#REF!</v>
      </c>
      <c r="N470" s="9" t="e">
        <f>IF(M470&lt;&gt;"",IF(_xlfn.RANK.EQ(M470,$M$2:$M$326,0)&lt;=ROUND(COUNTIFS($E$2:$E$326,"&gt;=50",$D$2:$D$326,"&gt;=55")/100*#REF!,0),"",E470),"")</f>
        <v>#REF!</v>
      </c>
      <c r="O470" s="9" t="e">
        <f>IF(N470&lt;&gt;"",IF(_xlfn.RANK.EQ(N470,$N$2:$N$326,0)&lt;=ROUND(COUNTIFS($E$2:$E$326,"&gt;=50",$D$2:$D$326,"&gt;=55")/100*#REF!,0),"",E470),"")</f>
        <v>#REF!</v>
      </c>
      <c r="P470" s="9" t="str" cm="1">
        <f t="array" ref="P470">IF(A430&lt;&gt;"",IF(_xlfn.BITOR(B430&lt;&gt;"GR",B430&lt;&gt;""),IF(AND(H470&gt;=50,B430&gt;=55),_xlfn.RANK.EQ(H470,$H$2:$H$1000,0),_xlfn.IFS(#REF!="FD",999,#REF!="FF",1000)),IF(AND(H470&gt;=50,D470&gt;=55),_xlfn.RANK.EQ(H470,$H$2:$H$326,0),_xlfn.IFS(#REF!="FD",999,#REF!="FF",1000))),"")</f>
        <v/>
      </c>
    </row>
    <row r="471" spans="1:16" x14ac:dyDescent="0.35">
      <c r="A471" s="3"/>
      <c r="B471" s="3"/>
      <c r="C471" s="16" t="e">
        <f>IF(_xlfn.BITOR(#REF!="GR",#REF!=""),0,#REF!)</f>
        <v>#REF!</v>
      </c>
      <c r="D471" s="16" t="e">
        <f>IF(_xlfn.BITOR(#REF!="",#REF!="GR"),0,#REF!)</f>
        <v>#REF!</v>
      </c>
      <c r="E471" s="9" t="e">
        <f t="shared" si="30"/>
        <v>#REF!</v>
      </c>
      <c r="F471" s="9" t="e">
        <f>IF(AND(B431&lt;&gt;"",B431&lt;&gt;"GR"),(C471*0.4)+(B431*0.6),E471)</f>
        <v>#REF!</v>
      </c>
      <c r="G471" s="9" t="e">
        <f t="shared" si="32"/>
        <v>#REF!</v>
      </c>
      <c r="H471" s="9" t="e">
        <f t="shared" si="33"/>
        <v>#REF!</v>
      </c>
      <c r="I471" s="9" t="e">
        <f t="shared" si="31"/>
        <v>#REF!</v>
      </c>
      <c r="J471" s="9" t="e">
        <f>IF(I471&lt;&gt;"",IF(_xlfn.RANK.EQ(I471,$I$2:$I$326,0)&lt;=ROUND(COUNTIFS($E$2:$E$326,"&gt;=50",$D$2:$D$326,"&gt;=55")/100*#REF!,0),"",E471),"")</f>
        <v>#REF!</v>
      </c>
      <c r="K471" s="9" t="e">
        <f>IF(J471&lt;&gt;"",IF(_xlfn.RANK.EQ(J471,$J$2:$J$326,0)&lt;=ROUND(COUNTIFS($E$2:$E$326,"&gt;=50",$D$2:$D$326,"&gt;=55")/100*#REF!,0),"",E471),"")</f>
        <v>#REF!</v>
      </c>
      <c r="L471" s="9" t="e">
        <f>IF(K471&lt;&gt;"",IF(_xlfn.RANK.EQ(K471,$K$2:$K$326,0)&lt;=ROUND(COUNTIFS($E$2:$E$326,"&gt;=50",$D$2:$D$326,"&gt;=55")/100*#REF!,0),"",E471),"")</f>
        <v>#REF!</v>
      </c>
      <c r="M471" s="9" t="e">
        <f>IF(L471&lt;&gt;"",IF(_xlfn.RANK.EQ(L471,$L$2:$L$326,0)&lt;=ROUND(COUNTIFS($E$2:$E$326,"&gt;=50",$D$2:$D$326,"&gt;=55")/100*#REF!,0),"",E471),"")</f>
        <v>#REF!</v>
      </c>
      <c r="N471" s="9" t="e">
        <f>IF(M471&lt;&gt;"",IF(_xlfn.RANK.EQ(M471,$M$2:$M$326,0)&lt;=ROUND(COUNTIFS($E$2:$E$326,"&gt;=50",$D$2:$D$326,"&gt;=55")/100*#REF!,0),"",E471),"")</f>
        <v>#REF!</v>
      </c>
      <c r="O471" s="9" t="e">
        <f>IF(N471&lt;&gt;"",IF(_xlfn.RANK.EQ(N471,$N$2:$N$326,0)&lt;=ROUND(COUNTIFS($E$2:$E$326,"&gt;=50",$D$2:$D$326,"&gt;=55")/100*#REF!,0),"",E471),"")</f>
        <v>#REF!</v>
      </c>
      <c r="P471" s="9" t="str" cm="1">
        <f t="array" ref="P471">IF(A431&lt;&gt;"",IF(_xlfn.BITOR(B431&lt;&gt;"GR",B431&lt;&gt;""),IF(AND(H471&gt;=50,B431&gt;=55),_xlfn.RANK.EQ(H471,$H$2:$H$1000,0),_xlfn.IFS(#REF!="FD",999,#REF!="FF",1000)),IF(AND(H471&gt;=50,D471&gt;=55),_xlfn.RANK.EQ(H471,$H$2:$H$326,0),_xlfn.IFS(#REF!="FD",999,#REF!="FF",1000))),"")</f>
        <v/>
      </c>
    </row>
    <row r="472" spans="1:16" x14ac:dyDescent="0.35">
      <c r="A472" s="3"/>
      <c r="B472" s="3"/>
      <c r="C472" s="16" t="e">
        <f>IF(_xlfn.BITOR(#REF!="GR",#REF!=""),0,#REF!)</f>
        <v>#REF!</v>
      </c>
      <c r="D472" s="16" t="e">
        <f>IF(_xlfn.BITOR(#REF!="",#REF!="GR"),0,#REF!)</f>
        <v>#REF!</v>
      </c>
      <c r="E472" s="9" t="e">
        <f t="shared" si="30"/>
        <v>#REF!</v>
      </c>
      <c r="F472" s="9" t="e">
        <f>IF(AND(B432&lt;&gt;"",B432&lt;&gt;"GR"),(C472*0.4)+(B432*0.6),E472)</f>
        <v>#REF!</v>
      </c>
      <c r="G472" s="9" t="e">
        <f t="shared" si="32"/>
        <v>#REF!</v>
      </c>
      <c r="H472" s="9" t="e">
        <f t="shared" si="33"/>
        <v>#REF!</v>
      </c>
      <c r="I472" s="9" t="e">
        <f t="shared" si="31"/>
        <v>#REF!</v>
      </c>
      <c r="J472" s="9" t="e">
        <f>IF(I472&lt;&gt;"",IF(_xlfn.RANK.EQ(I472,$I$2:$I$326,0)&lt;=ROUND(COUNTIFS($E$2:$E$326,"&gt;=50",$D$2:$D$326,"&gt;=55")/100*#REF!,0),"",E472),"")</f>
        <v>#REF!</v>
      </c>
      <c r="K472" s="9" t="e">
        <f>IF(J472&lt;&gt;"",IF(_xlfn.RANK.EQ(J472,$J$2:$J$326,0)&lt;=ROUND(COUNTIFS($E$2:$E$326,"&gt;=50",$D$2:$D$326,"&gt;=55")/100*#REF!,0),"",E472),"")</f>
        <v>#REF!</v>
      </c>
      <c r="L472" s="9" t="e">
        <f>IF(K472&lt;&gt;"",IF(_xlfn.RANK.EQ(K472,$K$2:$K$326,0)&lt;=ROUND(COUNTIFS($E$2:$E$326,"&gt;=50",$D$2:$D$326,"&gt;=55")/100*#REF!,0),"",E472),"")</f>
        <v>#REF!</v>
      </c>
      <c r="M472" s="9" t="e">
        <f>IF(L472&lt;&gt;"",IF(_xlfn.RANK.EQ(L472,$L$2:$L$326,0)&lt;=ROUND(COUNTIFS($E$2:$E$326,"&gt;=50",$D$2:$D$326,"&gt;=55")/100*#REF!,0),"",E472),"")</f>
        <v>#REF!</v>
      </c>
      <c r="N472" s="9" t="e">
        <f>IF(M472&lt;&gt;"",IF(_xlfn.RANK.EQ(M472,$M$2:$M$326,0)&lt;=ROUND(COUNTIFS($E$2:$E$326,"&gt;=50",$D$2:$D$326,"&gt;=55")/100*#REF!,0),"",E472),"")</f>
        <v>#REF!</v>
      </c>
      <c r="O472" s="9" t="e">
        <f>IF(N472&lt;&gt;"",IF(_xlfn.RANK.EQ(N472,$N$2:$N$326,0)&lt;=ROUND(COUNTIFS($E$2:$E$326,"&gt;=50",$D$2:$D$326,"&gt;=55")/100*#REF!,0),"",E472),"")</f>
        <v>#REF!</v>
      </c>
      <c r="P472" s="9" t="str" cm="1">
        <f t="array" ref="P472">IF(A432&lt;&gt;"",IF(_xlfn.BITOR(B432&lt;&gt;"GR",B432&lt;&gt;""),IF(AND(H472&gt;=50,B432&gt;=55),_xlfn.RANK.EQ(H472,$H$2:$H$1000,0),_xlfn.IFS(#REF!="FD",999,#REF!="FF",1000)),IF(AND(H472&gt;=50,D472&gt;=55),_xlfn.RANK.EQ(H472,$H$2:$H$326,0),_xlfn.IFS(#REF!="FD",999,#REF!="FF",1000))),"")</f>
        <v/>
      </c>
    </row>
    <row r="473" spans="1:16" x14ac:dyDescent="0.35">
      <c r="A473" s="3"/>
      <c r="B473" s="3"/>
      <c r="C473" s="16" t="e">
        <f>IF(_xlfn.BITOR(#REF!="GR",#REF!=""),0,#REF!)</f>
        <v>#REF!</v>
      </c>
      <c r="D473" s="16" t="e">
        <f>IF(_xlfn.BITOR(#REF!="",#REF!="GR"),0,#REF!)</f>
        <v>#REF!</v>
      </c>
      <c r="E473" s="9" t="e">
        <f t="shared" si="30"/>
        <v>#REF!</v>
      </c>
      <c r="F473" s="9" t="e">
        <f>IF(AND(B433&lt;&gt;"",B433&lt;&gt;"GR"),(C473*0.4)+(B433*0.6),E473)</f>
        <v>#REF!</v>
      </c>
      <c r="G473" s="9" t="e">
        <f t="shared" si="32"/>
        <v>#REF!</v>
      </c>
      <c r="H473" s="9" t="e">
        <f t="shared" si="33"/>
        <v>#REF!</v>
      </c>
      <c r="I473" s="9" t="e">
        <f t="shared" si="31"/>
        <v>#REF!</v>
      </c>
      <c r="J473" s="9" t="e">
        <f>IF(I473&lt;&gt;"",IF(_xlfn.RANK.EQ(I473,$I$2:$I$326,0)&lt;=ROUND(COUNTIFS($E$2:$E$326,"&gt;=50",$D$2:$D$326,"&gt;=55")/100*#REF!,0),"",E473),"")</f>
        <v>#REF!</v>
      </c>
      <c r="K473" s="9" t="e">
        <f>IF(J473&lt;&gt;"",IF(_xlfn.RANK.EQ(J473,$J$2:$J$326,0)&lt;=ROUND(COUNTIFS($E$2:$E$326,"&gt;=50",$D$2:$D$326,"&gt;=55")/100*#REF!,0),"",E473),"")</f>
        <v>#REF!</v>
      </c>
      <c r="L473" s="9" t="e">
        <f>IF(K473&lt;&gt;"",IF(_xlfn.RANK.EQ(K473,$K$2:$K$326,0)&lt;=ROUND(COUNTIFS($E$2:$E$326,"&gt;=50",$D$2:$D$326,"&gt;=55")/100*#REF!,0),"",E473),"")</f>
        <v>#REF!</v>
      </c>
      <c r="M473" s="9" t="e">
        <f>IF(L473&lt;&gt;"",IF(_xlfn.RANK.EQ(L473,$L$2:$L$326,0)&lt;=ROUND(COUNTIFS($E$2:$E$326,"&gt;=50",$D$2:$D$326,"&gt;=55")/100*#REF!,0),"",E473),"")</f>
        <v>#REF!</v>
      </c>
      <c r="N473" s="9" t="e">
        <f>IF(M473&lt;&gt;"",IF(_xlfn.RANK.EQ(M473,$M$2:$M$326,0)&lt;=ROUND(COUNTIFS($E$2:$E$326,"&gt;=50",$D$2:$D$326,"&gt;=55")/100*#REF!,0),"",E473),"")</f>
        <v>#REF!</v>
      </c>
      <c r="O473" s="9" t="e">
        <f>IF(N473&lt;&gt;"",IF(_xlfn.RANK.EQ(N473,$N$2:$N$326,0)&lt;=ROUND(COUNTIFS($E$2:$E$326,"&gt;=50",$D$2:$D$326,"&gt;=55")/100*#REF!,0),"",E473),"")</f>
        <v>#REF!</v>
      </c>
      <c r="P473" s="9" t="str" cm="1">
        <f t="array" ref="P473">IF(A433&lt;&gt;"",IF(_xlfn.BITOR(B433&lt;&gt;"GR",B433&lt;&gt;""),IF(AND(H473&gt;=50,B433&gt;=55),_xlfn.RANK.EQ(H473,$H$2:$H$1000,0),_xlfn.IFS(#REF!="FD",999,#REF!="FF",1000)),IF(AND(H473&gt;=50,D473&gt;=55),_xlfn.RANK.EQ(H473,$H$2:$H$326,0),_xlfn.IFS(#REF!="FD",999,#REF!="FF",1000))),"")</f>
        <v/>
      </c>
    </row>
    <row r="474" spans="1:16" x14ac:dyDescent="0.35">
      <c r="A474" s="3"/>
      <c r="B474" s="3"/>
      <c r="C474" s="16" t="e">
        <f>IF(_xlfn.BITOR(#REF!="GR",#REF!=""),0,#REF!)</f>
        <v>#REF!</v>
      </c>
      <c r="D474" s="16" t="e">
        <f>IF(_xlfn.BITOR(#REF!="",#REF!="GR"),0,#REF!)</f>
        <v>#REF!</v>
      </c>
      <c r="E474" s="9" t="e">
        <f t="shared" si="30"/>
        <v>#REF!</v>
      </c>
      <c r="F474" s="9" t="e">
        <f>IF(AND(B434&lt;&gt;"",B434&lt;&gt;"GR"),(C474*0.4)+(B434*0.6),E474)</f>
        <v>#REF!</v>
      </c>
      <c r="G474" s="9" t="e">
        <f t="shared" si="32"/>
        <v>#REF!</v>
      </c>
      <c r="H474" s="9" t="e">
        <f t="shared" si="33"/>
        <v>#REF!</v>
      </c>
      <c r="I474" s="9" t="e">
        <f t="shared" si="31"/>
        <v>#REF!</v>
      </c>
      <c r="J474" s="9" t="e">
        <f>IF(I474&lt;&gt;"",IF(_xlfn.RANK.EQ(I474,$I$2:$I$326,0)&lt;=ROUND(COUNTIFS($E$2:$E$326,"&gt;=50",$D$2:$D$326,"&gt;=55")/100*#REF!,0),"",E474),"")</f>
        <v>#REF!</v>
      </c>
      <c r="K474" s="9" t="e">
        <f>IF(J474&lt;&gt;"",IF(_xlfn.RANK.EQ(J474,$J$2:$J$326,0)&lt;=ROUND(COUNTIFS($E$2:$E$326,"&gt;=50",$D$2:$D$326,"&gt;=55")/100*#REF!,0),"",E474),"")</f>
        <v>#REF!</v>
      </c>
      <c r="L474" s="9" t="e">
        <f>IF(K474&lt;&gt;"",IF(_xlfn.RANK.EQ(K474,$K$2:$K$326,0)&lt;=ROUND(COUNTIFS($E$2:$E$326,"&gt;=50",$D$2:$D$326,"&gt;=55")/100*#REF!,0),"",E474),"")</f>
        <v>#REF!</v>
      </c>
      <c r="M474" s="9" t="e">
        <f>IF(L474&lt;&gt;"",IF(_xlfn.RANK.EQ(L474,$L$2:$L$326,0)&lt;=ROUND(COUNTIFS($E$2:$E$326,"&gt;=50",$D$2:$D$326,"&gt;=55")/100*#REF!,0),"",E474),"")</f>
        <v>#REF!</v>
      </c>
      <c r="N474" s="9" t="e">
        <f>IF(M474&lt;&gt;"",IF(_xlfn.RANK.EQ(M474,$M$2:$M$326,0)&lt;=ROUND(COUNTIFS($E$2:$E$326,"&gt;=50",$D$2:$D$326,"&gt;=55")/100*#REF!,0),"",E474),"")</f>
        <v>#REF!</v>
      </c>
      <c r="O474" s="9" t="e">
        <f>IF(N474&lt;&gt;"",IF(_xlfn.RANK.EQ(N474,$N$2:$N$326,0)&lt;=ROUND(COUNTIFS($E$2:$E$326,"&gt;=50",$D$2:$D$326,"&gt;=55")/100*#REF!,0),"",E474),"")</f>
        <v>#REF!</v>
      </c>
      <c r="P474" s="9" t="str" cm="1">
        <f t="array" ref="P474">IF(A434&lt;&gt;"",IF(_xlfn.BITOR(B434&lt;&gt;"GR",B434&lt;&gt;""),IF(AND(H474&gt;=50,B434&gt;=55),_xlfn.RANK.EQ(H474,$H$2:$H$1000,0),_xlfn.IFS(#REF!="FD",999,#REF!="FF",1000)),IF(AND(H474&gt;=50,D474&gt;=55),_xlfn.RANK.EQ(H474,$H$2:$H$326,0),_xlfn.IFS(#REF!="FD",999,#REF!="FF",1000))),"")</f>
        <v/>
      </c>
    </row>
    <row r="475" spans="1:16" x14ac:dyDescent="0.35">
      <c r="A475" s="3"/>
      <c r="B475" s="3"/>
      <c r="C475" s="16" t="e">
        <f>IF(_xlfn.BITOR(#REF!="GR",#REF!=""),0,#REF!)</f>
        <v>#REF!</v>
      </c>
      <c r="D475" s="16" t="e">
        <f>IF(_xlfn.BITOR(#REF!="",#REF!="GR"),0,#REF!)</f>
        <v>#REF!</v>
      </c>
      <c r="E475" s="9" t="e">
        <f t="shared" si="30"/>
        <v>#REF!</v>
      </c>
      <c r="F475" s="9" t="e">
        <f>IF(AND(B435&lt;&gt;"",B435&lt;&gt;"GR"),(C475*0.4)+(B435*0.6),E475)</f>
        <v>#REF!</v>
      </c>
      <c r="G475" s="9" t="e">
        <f t="shared" si="32"/>
        <v>#REF!</v>
      </c>
      <c r="H475" s="9" t="e">
        <f t="shared" si="33"/>
        <v>#REF!</v>
      </c>
      <c r="I475" s="9" t="e">
        <f t="shared" si="31"/>
        <v>#REF!</v>
      </c>
      <c r="J475" s="9" t="e">
        <f>IF(I475&lt;&gt;"",IF(_xlfn.RANK.EQ(I475,$I$2:$I$326,0)&lt;=ROUND(COUNTIFS($E$2:$E$326,"&gt;=50",$D$2:$D$326,"&gt;=55")/100*#REF!,0),"",E475),"")</f>
        <v>#REF!</v>
      </c>
      <c r="K475" s="9" t="e">
        <f>IF(J475&lt;&gt;"",IF(_xlfn.RANK.EQ(J475,$J$2:$J$326,0)&lt;=ROUND(COUNTIFS($E$2:$E$326,"&gt;=50",$D$2:$D$326,"&gt;=55")/100*#REF!,0),"",E475),"")</f>
        <v>#REF!</v>
      </c>
      <c r="L475" s="9" t="e">
        <f>IF(K475&lt;&gt;"",IF(_xlfn.RANK.EQ(K475,$K$2:$K$326,0)&lt;=ROUND(COUNTIFS($E$2:$E$326,"&gt;=50",$D$2:$D$326,"&gt;=55")/100*#REF!,0),"",E475),"")</f>
        <v>#REF!</v>
      </c>
      <c r="M475" s="9" t="e">
        <f>IF(L475&lt;&gt;"",IF(_xlfn.RANK.EQ(L475,$L$2:$L$326,0)&lt;=ROUND(COUNTIFS($E$2:$E$326,"&gt;=50",$D$2:$D$326,"&gt;=55")/100*#REF!,0),"",E475),"")</f>
        <v>#REF!</v>
      </c>
      <c r="N475" s="9" t="e">
        <f>IF(M475&lt;&gt;"",IF(_xlfn.RANK.EQ(M475,$M$2:$M$326,0)&lt;=ROUND(COUNTIFS($E$2:$E$326,"&gt;=50",$D$2:$D$326,"&gt;=55")/100*#REF!,0),"",E475),"")</f>
        <v>#REF!</v>
      </c>
      <c r="O475" s="9" t="e">
        <f>IF(N475&lt;&gt;"",IF(_xlfn.RANK.EQ(N475,$N$2:$N$326,0)&lt;=ROUND(COUNTIFS($E$2:$E$326,"&gt;=50",$D$2:$D$326,"&gt;=55")/100*#REF!,0),"",E475),"")</f>
        <v>#REF!</v>
      </c>
      <c r="P475" s="9" t="str" cm="1">
        <f t="array" ref="P475">IF(A435&lt;&gt;"",IF(_xlfn.BITOR(B435&lt;&gt;"GR",B435&lt;&gt;""),IF(AND(H475&gt;=50,B435&gt;=55),_xlfn.RANK.EQ(H475,$H$2:$H$1000,0),_xlfn.IFS(#REF!="FD",999,#REF!="FF",1000)),IF(AND(H475&gt;=50,D475&gt;=55),_xlfn.RANK.EQ(H475,$H$2:$H$326,0),_xlfn.IFS(#REF!="FD",999,#REF!="FF",1000))),"")</f>
        <v/>
      </c>
    </row>
    <row r="476" spans="1:16" x14ac:dyDescent="0.35">
      <c r="A476" s="3"/>
      <c r="B476" s="3"/>
      <c r="C476" s="16" t="e">
        <f>IF(_xlfn.BITOR(#REF!="GR",#REF!=""),0,#REF!)</f>
        <v>#REF!</v>
      </c>
      <c r="D476" s="16" t="e">
        <f>IF(_xlfn.BITOR(#REF!="",#REF!="GR"),0,#REF!)</f>
        <v>#REF!</v>
      </c>
      <c r="E476" s="9" t="e">
        <f t="shared" si="30"/>
        <v>#REF!</v>
      </c>
      <c r="F476" s="9" t="e">
        <f>IF(AND(B436&lt;&gt;"",B436&lt;&gt;"GR"),(C476*0.4)+(B436*0.6),E476)</f>
        <v>#REF!</v>
      </c>
      <c r="G476" s="9" t="e">
        <f t="shared" si="32"/>
        <v>#REF!</v>
      </c>
      <c r="H476" s="9" t="e">
        <f t="shared" si="33"/>
        <v>#REF!</v>
      </c>
      <c r="I476" s="9" t="e">
        <f t="shared" si="31"/>
        <v>#REF!</v>
      </c>
      <c r="J476" s="9" t="e">
        <f>IF(I476&lt;&gt;"",IF(_xlfn.RANK.EQ(I476,$I$2:$I$326,0)&lt;=ROUND(COUNTIFS($E$2:$E$326,"&gt;=50",$D$2:$D$326,"&gt;=55")/100*#REF!,0),"",E476),"")</f>
        <v>#REF!</v>
      </c>
      <c r="K476" s="9" t="e">
        <f>IF(J476&lt;&gt;"",IF(_xlfn.RANK.EQ(J476,$J$2:$J$326,0)&lt;=ROUND(COUNTIFS($E$2:$E$326,"&gt;=50",$D$2:$D$326,"&gt;=55")/100*#REF!,0),"",E476),"")</f>
        <v>#REF!</v>
      </c>
      <c r="L476" s="9" t="e">
        <f>IF(K476&lt;&gt;"",IF(_xlfn.RANK.EQ(K476,$K$2:$K$326,0)&lt;=ROUND(COUNTIFS($E$2:$E$326,"&gt;=50",$D$2:$D$326,"&gt;=55")/100*#REF!,0),"",E476),"")</f>
        <v>#REF!</v>
      </c>
      <c r="M476" s="9" t="e">
        <f>IF(L476&lt;&gt;"",IF(_xlfn.RANK.EQ(L476,$L$2:$L$326,0)&lt;=ROUND(COUNTIFS($E$2:$E$326,"&gt;=50",$D$2:$D$326,"&gt;=55")/100*#REF!,0),"",E476),"")</f>
        <v>#REF!</v>
      </c>
      <c r="N476" s="9" t="e">
        <f>IF(M476&lt;&gt;"",IF(_xlfn.RANK.EQ(M476,$M$2:$M$326,0)&lt;=ROUND(COUNTIFS($E$2:$E$326,"&gt;=50",$D$2:$D$326,"&gt;=55")/100*#REF!,0),"",E476),"")</f>
        <v>#REF!</v>
      </c>
      <c r="O476" s="9" t="e">
        <f>IF(N476&lt;&gt;"",IF(_xlfn.RANK.EQ(N476,$N$2:$N$326,0)&lt;=ROUND(COUNTIFS($E$2:$E$326,"&gt;=50",$D$2:$D$326,"&gt;=55")/100*#REF!,0),"",E476),"")</f>
        <v>#REF!</v>
      </c>
      <c r="P476" s="9" t="str" cm="1">
        <f t="array" ref="P476">IF(A436&lt;&gt;"",IF(_xlfn.BITOR(B436&lt;&gt;"GR",B436&lt;&gt;""),IF(AND(H476&gt;=50,B436&gt;=55),_xlfn.RANK.EQ(H476,$H$2:$H$1000,0),_xlfn.IFS(#REF!="FD",999,#REF!="FF",1000)),IF(AND(H476&gt;=50,D476&gt;=55),_xlfn.RANK.EQ(H476,$H$2:$H$326,0),_xlfn.IFS(#REF!="FD",999,#REF!="FF",1000))),"")</f>
        <v/>
      </c>
    </row>
    <row r="477" spans="1:16" x14ac:dyDescent="0.35">
      <c r="A477" s="3"/>
      <c r="B477" s="3"/>
      <c r="C477" s="16" t="e">
        <f>IF(_xlfn.BITOR(#REF!="GR",#REF!=""),0,#REF!)</f>
        <v>#REF!</v>
      </c>
      <c r="D477" s="16" t="e">
        <f>IF(_xlfn.BITOR(#REF!="",#REF!="GR"),0,#REF!)</f>
        <v>#REF!</v>
      </c>
      <c r="E477" s="9" t="e">
        <f t="shared" si="30"/>
        <v>#REF!</v>
      </c>
      <c r="F477" s="9" t="e">
        <f>IF(AND(B437&lt;&gt;"",B437&lt;&gt;"GR"),(C477*0.4)+(B437*0.6),E477)</f>
        <v>#REF!</v>
      </c>
      <c r="G477" s="9" t="e">
        <f t="shared" si="32"/>
        <v>#REF!</v>
      </c>
      <c r="H477" s="9" t="e">
        <f t="shared" si="33"/>
        <v>#REF!</v>
      </c>
      <c r="I477" s="9" t="e">
        <f t="shared" si="31"/>
        <v>#REF!</v>
      </c>
      <c r="J477" s="9" t="e">
        <f>IF(I477&lt;&gt;"",IF(_xlfn.RANK.EQ(I477,$I$2:$I$326,0)&lt;=ROUND(COUNTIFS($E$2:$E$326,"&gt;=50",$D$2:$D$326,"&gt;=55")/100*#REF!,0),"",E477),"")</f>
        <v>#REF!</v>
      </c>
      <c r="K477" s="9" t="e">
        <f>IF(J477&lt;&gt;"",IF(_xlfn.RANK.EQ(J477,$J$2:$J$326,0)&lt;=ROUND(COUNTIFS($E$2:$E$326,"&gt;=50",$D$2:$D$326,"&gt;=55")/100*#REF!,0),"",E477),"")</f>
        <v>#REF!</v>
      </c>
      <c r="L477" s="9" t="e">
        <f>IF(K477&lt;&gt;"",IF(_xlfn.RANK.EQ(K477,$K$2:$K$326,0)&lt;=ROUND(COUNTIFS($E$2:$E$326,"&gt;=50",$D$2:$D$326,"&gt;=55")/100*#REF!,0),"",E477),"")</f>
        <v>#REF!</v>
      </c>
      <c r="M477" s="9" t="e">
        <f>IF(L477&lt;&gt;"",IF(_xlfn.RANK.EQ(L477,$L$2:$L$326,0)&lt;=ROUND(COUNTIFS($E$2:$E$326,"&gt;=50",$D$2:$D$326,"&gt;=55")/100*#REF!,0),"",E477),"")</f>
        <v>#REF!</v>
      </c>
      <c r="N477" s="9" t="e">
        <f>IF(M477&lt;&gt;"",IF(_xlfn.RANK.EQ(M477,$M$2:$M$326,0)&lt;=ROUND(COUNTIFS($E$2:$E$326,"&gt;=50",$D$2:$D$326,"&gt;=55")/100*#REF!,0),"",E477),"")</f>
        <v>#REF!</v>
      </c>
      <c r="O477" s="9" t="e">
        <f>IF(N477&lt;&gt;"",IF(_xlfn.RANK.EQ(N477,$N$2:$N$326,0)&lt;=ROUND(COUNTIFS($E$2:$E$326,"&gt;=50",$D$2:$D$326,"&gt;=55")/100*#REF!,0),"",E477),"")</f>
        <v>#REF!</v>
      </c>
      <c r="P477" s="9" t="str" cm="1">
        <f t="array" ref="P477">IF(A437&lt;&gt;"",IF(_xlfn.BITOR(B437&lt;&gt;"GR",B437&lt;&gt;""),IF(AND(H477&gt;=50,B437&gt;=55),_xlfn.RANK.EQ(H477,$H$2:$H$1000,0),_xlfn.IFS(#REF!="FD",999,#REF!="FF",1000)),IF(AND(H477&gt;=50,D477&gt;=55),_xlfn.RANK.EQ(H477,$H$2:$H$326,0),_xlfn.IFS(#REF!="FD",999,#REF!="FF",1000))),"")</f>
        <v/>
      </c>
    </row>
    <row r="478" spans="1:16" x14ac:dyDescent="0.35">
      <c r="A478" s="3"/>
      <c r="B478" s="3"/>
      <c r="C478" s="16" t="e">
        <f>IF(_xlfn.BITOR(#REF!="GR",#REF!=""),0,#REF!)</f>
        <v>#REF!</v>
      </c>
      <c r="D478" s="16" t="e">
        <f>IF(_xlfn.BITOR(#REF!="",#REF!="GR"),0,#REF!)</f>
        <v>#REF!</v>
      </c>
      <c r="E478" s="9" t="e">
        <f t="shared" si="30"/>
        <v>#REF!</v>
      </c>
      <c r="F478" s="9" t="e">
        <f>IF(AND(B438&lt;&gt;"",B438&lt;&gt;"GR"),(C478*0.4)+(B438*0.6),E478)</f>
        <v>#REF!</v>
      </c>
      <c r="G478" s="9" t="e">
        <f t="shared" si="32"/>
        <v>#REF!</v>
      </c>
      <c r="H478" s="9" t="e">
        <f t="shared" si="33"/>
        <v>#REF!</v>
      </c>
      <c r="I478" s="9" t="e">
        <f t="shared" si="31"/>
        <v>#REF!</v>
      </c>
      <c r="J478" s="9" t="e">
        <f>IF(I478&lt;&gt;"",IF(_xlfn.RANK.EQ(I478,$I$2:$I$326,0)&lt;=ROUND(COUNTIFS($E$2:$E$326,"&gt;=50",$D$2:$D$326,"&gt;=55")/100*#REF!,0),"",E478),"")</f>
        <v>#REF!</v>
      </c>
      <c r="K478" s="9" t="e">
        <f>IF(J478&lt;&gt;"",IF(_xlfn.RANK.EQ(J478,$J$2:$J$326,0)&lt;=ROUND(COUNTIFS($E$2:$E$326,"&gt;=50",$D$2:$D$326,"&gt;=55")/100*#REF!,0),"",E478),"")</f>
        <v>#REF!</v>
      </c>
      <c r="L478" s="9" t="e">
        <f>IF(K478&lt;&gt;"",IF(_xlfn.RANK.EQ(K478,$K$2:$K$326,0)&lt;=ROUND(COUNTIFS($E$2:$E$326,"&gt;=50",$D$2:$D$326,"&gt;=55")/100*#REF!,0),"",E478),"")</f>
        <v>#REF!</v>
      </c>
      <c r="M478" s="9" t="e">
        <f>IF(L478&lt;&gt;"",IF(_xlfn.RANK.EQ(L478,$L$2:$L$326,0)&lt;=ROUND(COUNTIFS($E$2:$E$326,"&gt;=50",$D$2:$D$326,"&gt;=55")/100*#REF!,0),"",E478),"")</f>
        <v>#REF!</v>
      </c>
      <c r="N478" s="9" t="e">
        <f>IF(M478&lt;&gt;"",IF(_xlfn.RANK.EQ(M478,$M$2:$M$326,0)&lt;=ROUND(COUNTIFS($E$2:$E$326,"&gt;=50",$D$2:$D$326,"&gt;=55")/100*#REF!,0),"",E478),"")</f>
        <v>#REF!</v>
      </c>
      <c r="O478" s="9" t="e">
        <f>IF(N478&lt;&gt;"",IF(_xlfn.RANK.EQ(N478,$N$2:$N$326,0)&lt;=ROUND(COUNTIFS($E$2:$E$326,"&gt;=50",$D$2:$D$326,"&gt;=55")/100*#REF!,0),"",E478),"")</f>
        <v>#REF!</v>
      </c>
      <c r="P478" s="9" t="str" cm="1">
        <f t="array" ref="P478">IF(A438&lt;&gt;"",IF(_xlfn.BITOR(B438&lt;&gt;"GR",B438&lt;&gt;""),IF(AND(H478&gt;=50,B438&gt;=55),_xlfn.RANK.EQ(H478,$H$2:$H$1000,0),_xlfn.IFS(#REF!="FD",999,#REF!="FF",1000)),IF(AND(H478&gt;=50,D478&gt;=55),_xlfn.RANK.EQ(H478,$H$2:$H$326,0),_xlfn.IFS(#REF!="FD",999,#REF!="FF",1000))),"")</f>
        <v/>
      </c>
    </row>
    <row r="479" spans="1:16" x14ac:dyDescent="0.35">
      <c r="A479" s="3"/>
      <c r="B479" s="3"/>
      <c r="C479" s="16" t="e">
        <f>IF(_xlfn.BITOR(#REF!="GR",#REF!=""),0,#REF!)</f>
        <v>#REF!</v>
      </c>
      <c r="D479" s="16" t="e">
        <f>IF(_xlfn.BITOR(#REF!="",#REF!="GR"),0,#REF!)</f>
        <v>#REF!</v>
      </c>
      <c r="E479" s="9" t="e">
        <f t="shared" si="30"/>
        <v>#REF!</v>
      </c>
      <c r="F479" s="9" t="e">
        <f>IF(AND(B439&lt;&gt;"",B439&lt;&gt;"GR"),(C479*0.4)+(B439*0.6),E479)</f>
        <v>#REF!</v>
      </c>
      <c r="G479" s="9" t="e">
        <f t="shared" si="32"/>
        <v>#REF!</v>
      </c>
      <c r="H479" s="9" t="e">
        <f t="shared" si="33"/>
        <v>#REF!</v>
      </c>
      <c r="I479" s="9" t="e">
        <f t="shared" si="31"/>
        <v>#REF!</v>
      </c>
      <c r="J479" s="9" t="e">
        <f>IF(I479&lt;&gt;"",IF(_xlfn.RANK.EQ(I479,$I$2:$I$326,0)&lt;=ROUND(COUNTIFS($E$2:$E$326,"&gt;=50",$D$2:$D$326,"&gt;=55")/100*#REF!,0),"",E479),"")</f>
        <v>#REF!</v>
      </c>
      <c r="K479" s="9" t="e">
        <f>IF(J479&lt;&gt;"",IF(_xlfn.RANK.EQ(J479,$J$2:$J$326,0)&lt;=ROUND(COUNTIFS($E$2:$E$326,"&gt;=50",$D$2:$D$326,"&gt;=55")/100*#REF!,0),"",E479),"")</f>
        <v>#REF!</v>
      </c>
      <c r="L479" s="9" t="e">
        <f>IF(K479&lt;&gt;"",IF(_xlfn.RANK.EQ(K479,$K$2:$K$326,0)&lt;=ROUND(COUNTIFS($E$2:$E$326,"&gt;=50",$D$2:$D$326,"&gt;=55")/100*#REF!,0),"",E479),"")</f>
        <v>#REF!</v>
      </c>
      <c r="M479" s="9" t="e">
        <f>IF(L479&lt;&gt;"",IF(_xlfn.RANK.EQ(L479,$L$2:$L$326,0)&lt;=ROUND(COUNTIFS($E$2:$E$326,"&gt;=50",$D$2:$D$326,"&gt;=55")/100*#REF!,0),"",E479),"")</f>
        <v>#REF!</v>
      </c>
      <c r="N479" s="9" t="e">
        <f>IF(M479&lt;&gt;"",IF(_xlfn.RANK.EQ(M479,$M$2:$M$326,0)&lt;=ROUND(COUNTIFS($E$2:$E$326,"&gt;=50",$D$2:$D$326,"&gt;=55")/100*#REF!,0),"",E479),"")</f>
        <v>#REF!</v>
      </c>
      <c r="O479" s="9" t="e">
        <f>IF(N479&lt;&gt;"",IF(_xlfn.RANK.EQ(N479,$N$2:$N$326,0)&lt;=ROUND(COUNTIFS($E$2:$E$326,"&gt;=50",$D$2:$D$326,"&gt;=55")/100*#REF!,0),"",E479),"")</f>
        <v>#REF!</v>
      </c>
      <c r="P479" s="9" t="str" cm="1">
        <f t="array" ref="P479">IF(A439&lt;&gt;"",IF(_xlfn.BITOR(B439&lt;&gt;"GR",B439&lt;&gt;""),IF(AND(H479&gt;=50,B439&gt;=55),_xlfn.RANK.EQ(H479,$H$2:$H$1000,0),_xlfn.IFS(#REF!="FD",999,#REF!="FF",1000)),IF(AND(H479&gt;=50,D479&gt;=55),_xlfn.RANK.EQ(H479,$H$2:$H$326,0),_xlfn.IFS(#REF!="FD",999,#REF!="FF",1000))),"")</f>
        <v/>
      </c>
    </row>
    <row r="480" spans="1:16" x14ac:dyDescent="0.35">
      <c r="A480" s="3"/>
      <c r="B480" s="3"/>
      <c r="C480" s="16" t="e">
        <f>IF(_xlfn.BITOR(#REF!="GR",#REF!=""),0,#REF!)</f>
        <v>#REF!</v>
      </c>
      <c r="D480" s="16" t="e">
        <f>IF(_xlfn.BITOR(#REF!="",#REF!="GR"),0,#REF!)</f>
        <v>#REF!</v>
      </c>
      <c r="E480" s="9" t="e">
        <f t="shared" si="30"/>
        <v>#REF!</v>
      </c>
      <c r="F480" s="9" t="e">
        <f>IF(AND(B440&lt;&gt;"",B440&lt;&gt;"GR"),(C480*0.4)+(B440*0.6),E480)</f>
        <v>#REF!</v>
      </c>
      <c r="G480" s="9" t="e">
        <f t="shared" si="32"/>
        <v>#REF!</v>
      </c>
      <c r="H480" s="9" t="e">
        <f t="shared" si="33"/>
        <v>#REF!</v>
      </c>
      <c r="I480" s="9" t="e">
        <f t="shared" si="31"/>
        <v>#REF!</v>
      </c>
      <c r="J480" s="9" t="e">
        <f>IF(I480&lt;&gt;"",IF(_xlfn.RANK.EQ(I480,$I$2:$I$326,0)&lt;=ROUND(COUNTIFS($E$2:$E$326,"&gt;=50",$D$2:$D$326,"&gt;=55")/100*#REF!,0),"",E480),"")</f>
        <v>#REF!</v>
      </c>
      <c r="K480" s="9" t="e">
        <f>IF(J480&lt;&gt;"",IF(_xlfn.RANK.EQ(J480,$J$2:$J$326,0)&lt;=ROUND(COUNTIFS($E$2:$E$326,"&gt;=50",$D$2:$D$326,"&gt;=55")/100*#REF!,0),"",E480),"")</f>
        <v>#REF!</v>
      </c>
      <c r="L480" s="9" t="e">
        <f>IF(K480&lt;&gt;"",IF(_xlfn.RANK.EQ(K480,$K$2:$K$326,0)&lt;=ROUND(COUNTIFS($E$2:$E$326,"&gt;=50",$D$2:$D$326,"&gt;=55")/100*#REF!,0),"",E480),"")</f>
        <v>#REF!</v>
      </c>
      <c r="M480" s="9" t="e">
        <f>IF(L480&lt;&gt;"",IF(_xlfn.RANK.EQ(L480,$L$2:$L$326,0)&lt;=ROUND(COUNTIFS($E$2:$E$326,"&gt;=50",$D$2:$D$326,"&gt;=55")/100*#REF!,0),"",E480),"")</f>
        <v>#REF!</v>
      </c>
      <c r="N480" s="9" t="e">
        <f>IF(M480&lt;&gt;"",IF(_xlfn.RANK.EQ(M480,$M$2:$M$326,0)&lt;=ROUND(COUNTIFS($E$2:$E$326,"&gt;=50",$D$2:$D$326,"&gt;=55")/100*#REF!,0),"",E480),"")</f>
        <v>#REF!</v>
      </c>
      <c r="O480" s="9" t="e">
        <f>IF(N480&lt;&gt;"",IF(_xlfn.RANK.EQ(N480,$N$2:$N$326,0)&lt;=ROUND(COUNTIFS($E$2:$E$326,"&gt;=50",$D$2:$D$326,"&gt;=55")/100*#REF!,0),"",E480),"")</f>
        <v>#REF!</v>
      </c>
      <c r="P480" s="9" t="str" cm="1">
        <f t="array" ref="P480">IF(A440&lt;&gt;"",IF(_xlfn.BITOR(B440&lt;&gt;"GR",B440&lt;&gt;""),IF(AND(H480&gt;=50,B440&gt;=55),_xlfn.RANK.EQ(H480,$H$2:$H$1000,0),_xlfn.IFS(#REF!="FD",999,#REF!="FF",1000)),IF(AND(H480&gt;=50,D480&gt;=55),_xlfn.RANK.EQ(H480,$H$2:$H$326,0),_xlfn.IFS(#REF!="FD",999,#REF!="FF",1000))),"")</f>
        <v/>
      </c>
    </row>
    <row r="481" spans="1:16" x14ac:dyDescent="0.35">
      <c r="A481" s="3"/>
      <c r="B481" s="3"/>
      <c r="C481" s="16" t="e">
        <f>IF(_xlfn.BITOR(#REF!="GR",#REF!=""),0,#REF!)</f>
        <v>#REF!</v>
      </c>
      <c r="D481" s="16" t="e">
        <f>IF(_xlfn.BITOR(#REF!="",#REF!="GR"),0,#REF!)</f>
        <v>#REF!</v>
      </c>
      <c r="E481" s="9" t="e">
        <f t="shared" si="30"/>
        <v>#REF!</v>
      </c>
      <c r="F481" s="9" t="e">
        <f>IF(AND(B441&lt;&gt;"",B441&lt;&gt;"GR"),(C481*0.4)+(B441*0.6),E481)</f>
        <v>#REF!</v>
      </c>
      <c r="G481" s="9" t="e">
        <f t="shared" si="32"/>
        <v>#REF!</v>
      </c>
      <c r="H481" s="9" t="e">
        <f t="shared" si="33"/>
        <v>#REF!</v>
      </c>
      <c r="I481" s="9" t="e">
        <f t="shared" si="31"/>
        <v>#REF!</v>
      </c>
      <c r="J481" s="9" t="e">
        <f>IF(I481&lt;&gt;"",IF(_xlfn.RANK.EQ(I481,$I$2:$I$326,0)&lt;=ROUND(COUNTIFS($E$2:$E$326,"&gt;=50",$D$2:$D$326,"&gt;=55")/100*#REF!,0),"",E481),"")</f>
        <v>#REF!</v>
      </c>
      <c r="K481" s="9" t="e">
        <f>IF(J481&lt;&gt;"",IF(_xlfn.RANK.EQ(J481,$J$2:$J$326,0)&lt;=ROUND(COUNTIFS($E$2:$E$326,"&gt;=50",$D$2:$D$326,"&gt;=55")/100*#REF!,0),"",E481),"")</f>
        <v>#REF!</v>
      </c>
      <c r="L481" s="9" t="e">
        <f>IF(K481&lt;&gt;"",IF(_xlfn.RANK.EQ(K481,$K$2:$K$326,0)&lt;=ROUND(COUNTIFS($E$2:$E$326,"&gt;=50",$D$2:$D$326,"&gt;=55")/100*#REF!,0),"",E481),"")</f>
        <v>#REF!</v>
      </c>
      <c r="M481" s="9" t="e">
        <f>IF(L481&lt;&gt;"",IF(_xlfn.RANK.EQ(L481,$L$2:$L$326,0)&lt;=ROUND(COUNTIFS($E$2:$E$326,"&gt;=50",$D$2:$D$326,"&gt;=55")/100*#REF!,0),"",E481),"")</f>
        <v>#REF!</v>
      </c>
      <c r="N481" s="9" t="e">
        <f>IF(M481&lt;&gt;"",IF(_xlfn.RANK.EQ(M481,$M$2:$M$326,0)&lt;=ROUND(COUNTIFS($E$2:$E$326,"&gt;=50",$D$2:$D$326,"&gt;=55")/100*#REF!,0),"",E481),"")</f>
        <v>#REF!</v>
      </c>
      <c r="O481" s="9" t="e">
        <f>IF(N481&lt;&gt;"",IF(_xlfn.RANK.EQ(N481,$N$2:$N$326,0)&lt;=ROUND(COUNTIFS($E$2:$E$326,"&gt;=50",$D$2:$D$326,"&gt;=55")/100*#REF!,0),"",E481),"")</f>
        <v>#REF!</v>
      </c>
      <c r="P481" s="9" t="str" cm="1">
        <f t="array" ref="P481">IF(A441&lt;&gt;"",IF(_xlfn.BITOR(B441&lt;&gt;"GR",B441&lt;&gt;""),IF(AND(H481&gt;=50,B441&gt;=55),_xlfn.RANK.EQ(H481,$H$2:$H$1000,0),_xlfn.IFS(#REF!="FD",999,#REF!="FF",1000)),IF(AND(H481&gt;=50,D481&gt;=55),_xlfn.RANK.EQ(H481,$H$2:$H$326,0),_xlfn.IFS(#REF!="FD",999,#REF!="FF",1000))),"")</f>
        <v/>
      </c>
    </row>
    <row r="482" spans="1:16" x14ac:dyDescent="0.35">
      <c r="A482" s="3"/>
      <c r="B482" s="3"/>
      <c r="C482" s="16" t="e">
        <f>IF(_xlfn.BITOR(#REF!="GR",#REF!=""),0,#REF!)</f>
        <v>#REF!</v>
      </c>
      <c r="D482" s="16" t="e">
        <f>IF(_xlfn.BITOR(#REF!="",#REF!="GR"),0,#REF!)</f>
        <v>#REF!</v>
      </c>
      <c r="E482" s="9" t="e">
        <f t="shared" si="30"/>
        <v>#REF!</v>
      </c>
      <c r="F482" s="9" t="e">
        <f>IF(AND(B442&lt;&gt;"",B442&lt;&gt;"GR"),(C482*0.4)+(B442*0.6),E482)</f>
        <v>#REF!</v>
      </c>
      <c r="G482" s="9" t="e">
        <f t="shared" si="32"/>
        <v>#REF!</v>
      </c>
      <c r="H482" s="9" t="e">
        <f t="shared" si="33"/>
        <v>#REF!</v>
      </c>
      <c r="I482" s="9" t="e">
        <f t="shared" si="31"/>
        <v>#REF!</v>
      </c>
      <c r="J482" s="9" t="e">
        <f>IF(I482&lt;&gt;"",IF(_xlfn.RANK.EQ(I482,$I$2:$I$326,0)&lt;=ROUND(COUNTIFS($E$2:$E$326,"&gt;=50",$D$2:$D$326,"&gt;=55")/100*#REF!,0),"",E482),"")</f>
        <v>#REF!</v>
      </c>
      <c r="K482" s="9" t="e">
        <f>IF(J482&lt;&gt;"",IF(_xlfn.RANK.EQ(J482,$J$2:$J$326,0)&lt;=ROUND(COUNTIFS($E$2:$E$326,"&gt;=50",$D$2:$D$326,"&gt;=55")/100*#REF!,0),"",E482),"")</f>
        <v>#REF!</v>
      </c>
      <c r="L482" s="9" t="e">
        <f>IF(K482&lt;&gt;"",IF(_xlfn.RANK.EQ(K482,$K$2:$K$326,0)&lt;=ROUND(COUNTIFS($E$2:$E$326,"&gt;=50",$D$2:$D$326,"&gt;=55")/100*#REF!,0),"",E482),"")</f>
        <v>#REF!</v>
      </c>
      <c r="M482" s="9" t="e">
        <f>IF(L482&lt;&gt;"",IF(_xlfn.RANK.EQ(L482,$L$2:$L$326,0)&lt;=ROUND(COUNTIFS($E$2:$E$326,"&gt;=50",$D$2:$D$326,"&gt;=55")/100*#REF!,0),"",E482),"")</f>
        <v>#REF!</v>
      </c>
      <c r="N482" s="9" t="e">
        <f>IF(M482&lt;&gt;"",IF(_xlfn.RANK.EQ(M482,$M$2:$M$326,0)&lt;=ROUND(COUNTIFS($E$2:$E$326,"&gt;=50",$D$2:$D$326,"&gt;=55")/100*#REF!,0),"",E482),"")</f>
        <v>#REF!</v>
      </c>
      <c r="O482" s="9" t="e">
        <f>IF(N482&lt;&gt;"",IF(_xlfn.RANK.EQ(N482,$N$2:$N$326,0)&lt;=ROUND(COUNTIFS($E$2:$E$326,"&gt;=50",$D$2:$D$326,"&gt;=55")/100*#REF!,0),"",E482),"")</f>
        <v>#REF!</v>
      </c>
      <c r="P482" s="9" t="str" cm="1">
        <f t="array" ref="P482">IF(A442&lt;&gt;"",IF(_xlfn.BITOR(B442&lt;&gt;"GR",B442&lt;&gt;""),IF(AND(H482&gt;=50,B442&gt;=55),_xlfn.RANK.EQ(H482,$H$2:$H$1000,0),_xlfn.IFS(#REF!="FD",999,#REF!="FF",1000)),IF(AND(H482&gt;=50,D482&gt;=55),_xlfn.RANK.EQ(H482,$H$2:$H$326,0),_xlfn.IFS(#REF!="FD",999,#REF!="FF",1000))),"")</f>
        <v/>
      </c>
    </row>
    <row r="483" spans="1:16" x14ac:dyDescent="0.35">
      <c r="A483" s="3"/>
      <c r="B483" s="3"/>
      <c r="C483" s="16" t="e">
        <f>IF(_xlfn.BITOR(#REF!="GR",#REF!=""),0,#REF!)</f>
        <v>#REF!</v>
      </c>
      <c r="D483" s="16" t="e">
        <f>IF(_xlfn.BITOR(#REF!="",#REF!="GR"),0,#REF!)</f>
        <v>#REF!</v>
      </c>
      <c r="E483" s="9" t="e">
        <f t="shared" si="30"/>
        <v>#REF!</v>
      </c>
      <c r="F483" s="9" t="e">
        <f>IF(AND(B443&lt;&gt;"",B443&lt;&gt;"GR"),(C483*0.4)+(B443*0.6),E483)</f>
        <v>#REF!</v>
      </c>
      <c r="G483" s="9" t="e">
        <f t="shared" si="32"/>
        <v>#REF!</v>
      </c>
      <c r="H483" s="9" t="e">
        <f t="shared" si="33"/>
        <v>#REF!</v>
      </c>
      <c r="I483" s="9" t="e">
        <f t="shared" si="31"/>
        <v>#REF!</v>
      </c>
      <c r="J483" s="9" t="e">
        <f>IF(I483&lt;&gt;"",IF(_xlfn.RANK.EQ(I483,$I$2:$I$326,0)&lt;=ROUND(COUNTIFS($E$2:$E$326,"&gt;=50",$D$2:$D$326,"&gt;=55")/100*#REF!,0),"",E483),"")</f>
        <v>#REF!</v>
      </c>
      <c r="K483" s="9" t="e">
        <f>IF(J483&lt;&gt;"",IF(_xlfn.RANK.EQ(J483,$J$2:$J$326,0)&lt;=ROUND(COUNTIFS($E$2:$E$326,"&gt;=50",$D$2:$D$326,"&gt;=55")/100*#REF!,0),"",E483),"")</f>
        <v>#REF!</v>
      </c>
      <c r="L483" s="9" t="e">
        <f>IF(K483&lt;&gt;"",IF(_xlfn.RANK.EQ(K483,$K$2:$K$326,0)&lt;=ROUND(COUNTIFS($E$2:$E$326,"&gt;=50",$D$2:$D$326,"&gt;=55")/100*#REF!,0),"",E483),"")</f>
        <v>#REF!</v>
      </c>
      <c r="M483" s="9" t="e">
        <f>IF(L483&lt;&gt;"",IF(_xlfn.RANK.EQ(L483,$L$2:$L$326,0)&lt;=ROUND(COUNTIFS($E$2:$E$326,"&gt;=50",$D$2:$D$326,"&gt;=55")/100*#REF!,0),"",E483),"")</f>
        <v>#REF!</v>
      </c>
      <c r="N483" s="9" t="e">
        <f>IF(M483&lt;&gt;"",IF(_xlfn.RANK.EQ(M483,$M$2:$M$326,0)&lt;=ROUND(COUNTIFS($E$2:$E$326,"&gt;=50",$D$2:$D$326,"&gt;=55")/100*#REF!,0),"",E483),"")</f>
        <v>#REF!</v>
      </c>
      <c r="O483" s="9" t="e">
        <f>IF(N483&lt;&gt;"",IF(_xlfn.RANK.EQ(N483,$N$2:$N$326,0)&lt;=ROUND(COUNTIFS($E$2:$E$326,"&gt;=50",$D$2:$D$326,"&gt;=55")/100*#REF!,0),"",E483),"")</f>
        <v>#REF!</v>
      </c>
      <c r="P483" s="9" t="str" cm="1">
        <f t="array" ref="P483">IF(A443&lt;&gt;"",IF(_xlfn.BITOR(B443&lt;&gt;"GR",B443&lt;&gt;""),IF(AND(H483&gt;=50,B443&gt;=55),_xlfn.RANK.EQ(H483,$H$2:$H$1000,0),_xlfn.IFS(#REF!="FD",999,#REF!="FF",1000)),IF(AND(H483&gt;=50,D483&gt;=55),_xlfn.RANK.EQ(H483,$H$2:$H$326,0),_xlfn.IFS(#REF!="FD",999,#REF!="FF",1000))),"")</f>
        <v/>
      </c>
    </row>
    <row r="484" spans="1:16" x14ac:dyDescent="0.35">
      <c r="A484" s="3"/>
      <c r="B484" s="3"/>
      <c r="C484" s="16" t="e">
        <f>IF(_xlfn.BITOR(#REF!="GR",#REF!=""),0,#REF!)</f>
        <v>#REF!</v>
      </c>
      <c r="D484" s="16" t="e">
        <f>IF(_xlfn.BITOR(#REF!="",#REF!="GR"),0,#REF!)</f>
        <v>#REF!</v>
      </c>
      <c r="E484" s="9" t="e">
        <f t="shared" si="30"/>
        <v>#REF!</v>
      </c>
      <c r="F484" s="9" t="e">
        <f>IF(AND(B444&lt;&gt;"",B444&lt;&gt;"GR"),(C484*0.4)+(B444*0.6),E484)</f>
        <v>#REF!</v>
      </c>
      <c r="G484" s="9" t="e">
        <f t="shared" si="32"/>
        <v>#REF!</v>
      </c>
      <c r="H484" s="9" t="e">
        <f t="shared" si="33"/>
        <v>#REF!</v>
      </c>
      <c r="I484" s="9" t="e">
        <f t="shared" si="31"/>
        <v>#REF!</v>
      </c>
      <c r="J484" s="9" t="e">
        <f>IF(I484&lt;&gt;"",IF(_xlfn.RANK.EQ(I484,$I$2:$I$326,0)&lt;=ROUND(COUNTIFS($E$2:$E$326,"&gt;=50",$D$2:$D$326,"&gt;=55")/100*#REF!,0),"",E484),"")</f>
        <v>#REF!</v>
      </c>
      <c r="K484" s="9" t="e">
        <f>IF(J484&lt;&gt;"",IF(_xlfn.RANK.EQ(J484,$J$2:$J$326,0)&lt;=ROUND(COUNTIFS($E$2:$E$326,"&gt;=50",$D$2:$D$326,"&gt;=55")/100*#REF!,0),"",E484),"")</f>
        <v>#REF!</v>
      </c>
      <c r="L484" s="9" t="e">
        <f>IF(K484&lt;&gt;"",IF(_xlfn.RANK.EQ(K484,$K$2:$K$326,0)&lt;=ROUND(COUNTIFS($E$2:$E$326,"&gt;=50",$D$2:$D$326,"&gt;=55")/100*#REF!,0),"",E484),"")</f>
        <v>#REF!</v>
      </c>
      <c r="M484" s="9" t="e">
        <f>IF(L484&lt;&gt;"",IF(_xlfn.RANK.EQ(L484,$L$2:$L$326,0)&lt;=ROUND(COUNTIFS($E$2:$E$326,"&gt;=50",$D$2:$D$326,"&gt;=55")/100*#REF!,0),"",E484),"")</f>
        <v>#REF!</v>
      </c>
      <c r="N484" s="9" t="e">
        <f>IF(M484&lt;&gt;"",IF(_xlfn.RANK.EQ(M484,$M$2:$M$326,0)&lt;=ROUND(COUNTIFS($E$2:$E$326,"&gt;=50",$D$2:$D$326,"&gt;=55")/100*#REF!,0),"",E484),"")</f>
        <v>#REF!</v>
      </c>
      <c r="O484" s="9" t="e">
        <f>IF(N484&lt;&gt;"",IF(_xlfn.RANK.EQ(N484,$N$2:$N$326,0)&lt;=ROUND(COUNTIFS($E$2:$E$326,"&gt;=50",$D$2:$D$326,"&gt;=55")/100*#REF!,0),"",E484),"")</f>
        <v>#REF!</v>
      </c>
      <c r="P484" s="9" t="str" cm="1">
        <f t="array" ref="P484">IF(A444&lt;&gt;"",IF(_xlfn.BITOR(B444&lt;&gt;"GR",B444&lt;&gt;""),IF(AND(H484&gt;=50,B444&gt;=55),_xlfn.RANK.EQ(H484,$H$2:$H$1000,0),_xlfn.IFS(#REF!="FD",999,#REF!="FF",1000)),IF(AND(H484&gt;=50,D484&gt;=55),_xlfn.RANK.EQ(H484,$H$2:$H$326,0),_xlfn.IFS(#REF!="FD",999,#REF!="FF",1000))),"")</f>
        <v/>
      </c>
    </row>
    <row r="485" spans="1:16" x14ac:dyDescent="0.35">
      <c r="A485" s="3"/>
      <c r="B485" s="3"/>
      <c r="C485" s="16" t="e">
        <f>IF(_xlfn.BITOR(#REF!="GR",#REF!=""),0,#REF!)</f>
        <v>#REF!</v>
      </c>
      <c r="D485" s="16" t="e">
        <f>IF(_xlfn.BITOR(#REF!="",#REF!="GR"),0,#REF!)</f>
        <v>#REF!</v>
      </c>
      <c r="E485" s="9" t="e">
        <f t="shared" si="30"/>
        <v>#REF!</v>
      </c>
      <c r="F485" s="9" t="e">
        <f>IF(AND(B445&lt;&gt;"",B445&lt;&gt;"GR"),(C485*0.4)+(B445*0.6),E485)</f>
        <v>#REF!</v>
      </c>
      <c r="G485" s="9" t="e">
        <f t="shared" si="32"/>
        <v>#REF!</v>
      </c>
      <c r="H485" s="9" t="e">
        <f t="shared" si="33"/>
        <v>#REF!</v>
      </c>
      <c r="I485" s="9" t="e">
        <f t="shared" si="31"/>
        <v>#REF!</v>
      </c>
      <c r="J485" s="9" t="e">
        <f>IF(I485&lt;&gt;"",IF(_xlfn.RANK.EQ(I485,$I$2:$I$326,0)&lt;=ROUND(COUNTIFS($E$2:$E$326,"&gt;=50",$D$2:$D$326,"&gt;=55")/100*#REF!,0),"",E485),"")</f>
        <v>#REF!</v>
      </c>
      <c r="K485" s="9" t="e">
        <f>IF(J485&lt;&gt;"",IF(_xlfn.RANK.EQ(J485,$J$2:$J$326,0)&lt;=ROUND(COUNTIFS($E$2:$E$326,"&gt;=50",$D$2:$D$326,"&gt;=55")/100*#REF!,0),"",E485),"")</f>
        <v>#REF!</v>
      </c>
      <c r="L485" s="9" t="e">
        <f>IF(K485&lt;&gt;"",IF(_xlfn.RANK.EQ(K485,$K$2:$K$326,0)&lt;=ROUND(COUNTIFS($E$2:$E$326,"&gt;=50",$D$2:$D$326,"&gt;=55")/100*#REF!,0),"",E485),"")</f>
        <v>#REF!</v>
      </c>
      <c r="M485" s="9" t="e">
        <f>IF(L485&lt;&gt;"",IF(_xlfn.RANK.EQ(L485,$L$2:$L$326,0)&lt;=ROUND(COUNTIFS($E$2:$E$326,"&gt;=50",$D$2:$D$326,"&gt;=55")/100*#REF!,0),"",E485),"")</f>
        <v>#REF!</v>
      </c>
      <c r="N485" s="9" t="e">
        <f>IF(M485&lt;&gt;"",IF(_xlfn.RANK.EQ(M485,$M$2:$M$326,0)&lt;=ROUND(COUNTIFS($E$2:$E$326,"&gt;=50",$D$2:$D$326,"&gt;=55")/100*#REF!,0),"",E485),"")</f>
        <v>#REF!</v>
      </c>
      <c r="O485" s="9" t="e">
        <f>IF(N485&lt;&gt;"",IF(_xlfn.RANK.EQ(N485,$N$2:$N$326,0)&lt;=ROUND(COUNTIFS($E$2:$E$326,"&gt;=50",$D$2:$D$326,"&gt;=55")/100*#REF!,0),"",E485),"")</f>
        <v>#REF!</v>
      </c>
      <c r="P485" s="9" t="str" cm="1">
        <f t="array" ref="P485">IF(A445&lt;&gt;"",IF(_xlfn.BITOR(B445&lt;&gt;"GR",B445&lt;&gt;""),IF(AND(H485&gt;=50,B445&gt;=55),_xlfn.RANK.EQ(H485,$H$2:$H$1000,0),_xlfn.IFS(#REF!="FD",999,#REF!="FF",1000)),IF(AND(H485&gt;=50,D485&gt;=55),_xlfn.RANK.EQ(H485,$H$2:$H$326,0),_xlfn.IFS(#REF!="FD",999,#REF!="FF",1000))),"")</f>
        <v/>
      </c>
    </row>
    <row r="486" spans="1:16" x14ac:dyDescent="0.35">
      <c r="A486" s="3"/>
      <c r="B486" s="3"/>
      <c r="C486" s="16" t="e">
        <f>IF(_xlfn.BITOR(#REF!="GR",#REF!=""),0,#REF!)</f>
        <v>#REF!</v>
      </c>
      <c r="D486" s="16" t="e">
        <f>IF(_xlfn.BITOR(#REF!="",#REF!="GR"),0,#REF!)</f>
        <v>#REF!</v>
      </c>
      <c r="E486" s="9" t="e">
        <f t="shared" si="30"/>
        <v>#REF!</v>
      </c>
      <c r="F486" s="9" t="e">
        <f>IF(AND(B446&lt;&gt;"",B446&lt;&gt;"GR"),(C486*0.4)+(B446*0.6),E486)</f>
        <v>#REF!</v>
      </c>
      <c r="G486" s="9" t="e">
        <f t="shared" si="32"/>
        <v>#REF!</v>
      </c>
      <c r="H486" s="9" t="e">
        <f t="shared" si="33"/>
        <v>#REF!</v>
      </c>
      <c r="I486" s="9" t="e">
        <f t="shared" si="31"/>
        <v>#REF!</v>
      </c>
      <c r="J486" s="9" t="e">
        <f>IF(I486&lt;&gt;"",IF(_xlfn.RANK.EQ(I486,$I$2:$I$326,0)&lt;=ROUND(COUNTIFS($E$2:$E$326,"&gt;=50",$D$2:$D$326,"&gt;=55")/100*#REF!,0),"",E486),"")</f>
        <v>#REF!</v>
      </c>
      <c r="K486" s="9" t="e">
        <f>IF(J486&lt;&gt;"",IF(_xlfn.RANK.EQ(J486,$J$2:$J$326,0)&lt;=ROUND(COUNTIFS($E$2:$E$326,"&gt;=50",$D$2:$D$326,"&gt;=55")/100*#REF!,0),"",E486),"")</f>
        <v>#REF!</v>
      </c>
      <c r="L486" s="9" t="e">
        <f>IF(K486&lt;&gt;"",IF(_xlfn.RANK.EQ(K486,$K$2:$K$326,0)&lt;=ROUND(COUNTIFS($E$2:$E$326,"&gt;=50",$D$2:$D$326,"&gt;=55")/100*#REF!,0),"",E486),"")</f>
        <v>#REF!</v>
      </c>
      <c r="M486" s="9" t="e">
        <f>IF(L486&lt;&gt;"",IF(_xlfn.RANK.EQ(L486,$L$2:$L$326,0)&lt;=ROUND(COUNTIFS($E$2:$E$326,"&gt;=50",$D$2:$D$326,"&gt;=55")/100*#REF!,0),"",E486),"")</f>
        <v>#REF!</v>
      </c>
      <c r="N486" s="9" t="e">
        <f>IF(M486&lt;&gt;"",IF(_xlfn.RANK.EQ(M486,$M$2:$M$326,0)&lt;=ROUND(COUNTIFS($E$2:$E$326,"&gt;=50",$D$2:$D$326,"&gt;=55")/100*#REF!,0),"",E486),"")</f>
        <v>#REF!</v>
      </c>
      <c r="O486" s="9" t="e">
        <f>IF(N486&lt;&gt;"",IF(_xlfn.RANK.EQ(N486,$N$2:$N$326,0)&lt;=ROUND(COUNTIFS($E$2:$E$326,"&gt;=50",$D$2:$D$326,"&gt;=55")/100*#REF!,0),"",E486),"")</f>
        <v>#REF!</v>
      </c>
      <c r="P486" s="9" t="str" cm="1">
        <f t="array" ref="P486">IF(A446&lt;&gt;"",IF(_xlfn.BITOR(B446&lt;&gt;"GR",B446&lt;&gt;""),IF(AND(H486&gt;=50,B446&gt;=55),_xlfn.RANK.EQ(H486,$H$2:$H$1000,0),_xlfn.IFS(#REF!="FD",999,#REF!="FF",1000)),IF(AND(H486&gt;=50,D486&gt;=55),_xlfn.RANK.EQ(H486,$H$2:$H$326,0),_xlfn.IFS(#REF!="FD",999,#REF!="FF",1000))),"")</f>
        <v/>
      </c>
    </row>
    <row r="487" spans="1:16" x14ac:dyDescent="0.35">
      <c r="A487" s="3"/>
      <c r="B487" s="3"/>
      <c r="C487" s="16" t="e">
        <f>IF(_xlfn.BITOR(#REF!="GR",#REF!=""),0,#REF!)</f>
        <v>#REF!</v>
      </c>
      <c r="D487" s="16" t="e">
        <f>IF(_xlfn.BITOR(#REF!="",#REF!="GR"),0,#REF!)</f>
        <v>#REF!</v>
      </c>
      <c r="E487" s="9" t="e">
        <f t="shared" si="30"/>
        <v>#REF!</v>
      </c>
      <c r="F487" s="9" t="e">
        <f>IF(AND(B447&lt;&gt;"",B447&lt;&gt;"GR"),(C487*0.4)+(B447*0.6),E487)</f>
        <v>#REF!</v>
      </c>
      <c r="G487" s="9" t="e">
        <f t="shared" si="32"/>
        <v>#REF!</v>
      </c>
      <c r="H487" s="9" t="e">
        <f t="shared" si="33"/>
        <v>#REF!</v>
      </c>
      <c r="I487" s="9" t="e">
        <f t="shared" si="31"/>
        <v>#REF!</v>
      </c>
      <c r="J487" s="9" t="e">
        <f>IF(I487&lt;&gt;"",IF(_xlfn.RANK.EQ(I487,$I$2:$I$326,0)&lt;=ROUND(COUNTIFS($E$2:$E$326,"&gt;=50",$D$2:$D$326,"&gt;=55")/100*#REF!,0),"",E487),"")</f>
        <v>#REF!</v>
      </c>
      <c r="K487" s="9" t="e">
        <f>IF(J487&lt;&gt;"",IF(_xlfn.RANK.EQ(J487,$J$2:$J$326,0)&lt;=ROUND(COUNTIFS($E$2:$E$326,"&gt;=50",$D$2:$D$326,"&gt;=55")/100*#REF!,0),"",E487),"")</f>
        <v>#REF!</v>
      </c>
      <c r="L487" s="9" t="e">
        <f>IF(K487&lt;&gt;"",IF(_xlfn.RANK.EQ(K487,$K$2:$K$326,0)&lt;=ROUND(COUNTIFS($E$2:$E$326,"&gt;=50",$D$2:$D$326,"&gt;=55")/100*#REF!,0),"",E487),"")</f>
        <v>#REF!</v>
      </c>
      <c r="M487" s="9" t="e">
        <f>IF(L487&lt;&gt;"",IF(_xlfn.RANK.EQ(L487,$L$2:$L$326,0)&lt;=ROUND(COUNTIFS($E$2:$E$326,"&gt;=50",$D$2:$D$326,"&gt;=55")/100*#REF!,0),"",E487),"")</f>
        <v>#REF!</v>
      </c>
      <c r="N487" s="9" t="e">
        <f>IF(M487&lt;&gt;"",IF(_xlfn.RANK.EQ(M487,$M$2:$M$326,0)&lt;=ROUND(COUNTIFS($E$2:$E$326,"&gt;=50",$D$2:$D$326,"&gt;=55")/100*#REF!,0),"",E487),"")</f>
        <v>#REF!</v>
      </c>
      <c r="O487" s="9" t="e">
        <f>IF(N487&lt;&gt;"",IF(_xlfn.RANK.EQ(N487,$N$2:$N$326,0)&lt;=ROUND(COUNTIFS($E$2:$E$326,"&gt;=50",$D$2:$D$326,"&gt;=55")/100*#REF!,0),"",E487),"")</f>
        <v>#REF!</v>
      </c>
      <c r="P487" s="9" t="str" cm="1">
        <f t="array" ref="P487">IF(A447&lt;&gt;"",IF(_xlfn.BITOR(B447&lt;&gt;"GR",B447&lt;&gt;""),IF(AND(H487&gt;=50,B447&gt;=55),_xlfn.RANK.EQ(H487,$H$2:$H$1000,0),_xlfn.IFS(#REF!="FD",999,#REF!="FF",1000)),IF(AND(H487&gt;=50,D487&gt;=55),_xlfn.RANK.EQ(H487,$H$2:$H$326,0),_xlfn.IFS(#REF!="FD",999,#REF!="FF",1000))),"")</f>
        <v/>
      </c>
    </row>
    <row r="488" spans="1:16" x14ac:dyDescent="0.35">
      <c r="A488" s="3"/>
      <c r="B488" s="3"/>
      <c r="C488" s="16" t="e">
        <f>IF(_xlfn.BITOR(#REF!="GR",#REF!=""),0,#REF!)</f>
        <v>#REF!</v>
      </c>
      <c r="D488" s="16" t="e">
        <f>IF(_xlfn.BITOR(#REF!="",#REF!="GR"),0,#REF!)</f>
        <v>#REF!</v>
      </c>
      <c r="E488" s="9" t="e">
        <f t="shared" si="30"/>
        <v>#REF!</v>
      </c>
      <c r="F488" s="9" t="e">
        <f>IF(AND(B448&lt;&gt;"",B448&lt;&gt;"GR"),(C488*0.4)+(B448*0.6),E488)</f>
        <v>#REF!</v>
      </c>
      <c r="G488" s="9" t="e">
        <f t="shared" si="32"/>
        <v>#REF!</v>
      </c>
      <c r="H488" s="9" t="e">
        <f t="shared" si="33"/>
        <v>#REF!</v>
      </c>
      <c r="I488" s="9" t="e">
        <f t="shared" si="31"/>
        <v>#REF!</v>
      </c>
      <c r="J488" s="9" t="e">
        <f>IF(I488&lt;&gt;"",IF(_xlfn.RANK.EQ(I488,$I$2:$I$326,0)&lt;=ROUND(COUNTIFS($E$2:$E$326,"&gt;=50",$D$2:$D$326,"&gt;=55")/100*#REF!,0),"",E488),"")</f>
        <v>#REF!</v>
      </c>
      <c r="K488" s="9" t="e">
        <f>IF(J488&lt;&gt;"",IF(_xlfn.RANK.EQ(J488,$J$2:$J$326,0)&lt;=ROUND(COUNTIFS($E$2:$E$326,"&gt;=50",$D$2:$D$326,"&gt;=55")/100*#REF!,0),"",E488),"")</f>
        <v>#REF!</v>
      </c>
      <c r="L488" s="9" t="e">
        <f>IF(K488&lt;&gt;"",IF(_xlfn.RANK.EQ(K488,$K$2:$K$326,0)&lt;=ROUND(COUNTIFS($E$2:$E$326,"&gt;=50",$D$2:$D$326,"&gt;=55")/100*#REF!,0),"",E488),"")</f>
        <v>#REF!</v>
      </c>
      <c r="M488" s="9" t="e">
        <f>IF(L488&lt;&gt;"",IF(_xlfn.RANK.EQ(L488,$L$2:$L$326,0)&lt;=ROUND(COUNTIFS($E$2:$E$326,"&gt;=50",$D$2:$D$326,"&gt;=55")/100*#REF!,0),"",E488),"")</f>
        <v>#REF!</v>
      </c>
      <c r="N488" s="9" t="e">
        <f>IF(M488&lt;&gt;"",IF(_xlfn.RANK.EQ(M488,$M$2:$M$326,0)&lt;=ROUND(COUNTIFS($E$2:$E$326,"&gt;=50",$D$2:$D$326,"&gt;=55")/100*#REF!,0),"",E488),"")</f>
        <v>#REF!</v>
      </c>
      <c r="O488" s="9" t="e">
        <f>IF(N488&lt;&gt;"",IF(_xlfn.RANK.EQ(N488,$N$2:$N$326,0)&lt;=ROUND(COUNTIFS($E$2:$E$326,"&gt;=50",$D$2:$D$326,"&gt;=55")/100*#REF!,0),"",E488),"")</f>
        <v>#REF!</v>
      </c>
      <c r="P488" s="9" t="str" cm="1">
        <f t="array" ref="P488">IF(A448&lt;&gt;"",IF(_xlfn.BITOR(B448&lt;&gt;"GR",B448&lt;&gt;""),IF(AND(H488&gt;=50,B448&gt;=55),_xlfn.RANK.EQ(H488,$H$2:$H$1000,0),_xlfn.IFS(#REF!="FD",999,#REF!="FF",1000)),IF(AND(H488&gt;=50,D488&gt;=55),_xlfn.RANK.EQ(H488,$H$2:$H$326,0),_xlfn.IFS(#REF!="FD",999,#REF!="FF",1000))),"")</f>
        <v/>
      </c>
    </row>
    <row r="489" spans="1:16" x14ac:dyDescent="0.35">
      <c r="A489" s="3"/>
      <c r="B489" s="3"/>
      <c r="C489" s="16" t="e">
        <f>IF(_xlfn.BITOR(#REF!="GR",#REF!=""),0,#REF!)</f>
        <v>#REF!</v>
      </c>
      <c r="D489" s="16" t="e">
        <f>IF(_xlfn.BITOR(#REF!="",#REF!="GR"),0,#REF!)</f>
        <v>#REF!</v>
      </c>
      <c r="E489" s="9" t="e">
        <f t="shared" si="30"/>
        <v>#REF!</v>
      </c>
      <c r="F489" s="9" t="e">
        <f>IF(AND(B449&lt;&gt;"",B449&lt;&gt;"GR"),(C489*0.4)+(B449*0.6),E489)</f>
        <v>#REF!</v>
      </c>
      <c r="G489" s="9" t="e">
        <f t="shared" si="32"/>
        <v>#REF!</v>
      </c>
      <c r="H489" s="9" t="e">
        <f t="shared" si="33"/>
        <v>#REF!</v>
      </c>
      <c r="I489" s="9" t="e">
        <f t="shared" si="31"/>
        <v>#REF!</v>
      </c>
      <c r="J489" s="9" t="e">
        <f>IF(I489&lt;&gt;"",IF(_xlfn.RANK.EQ(I489,$I$2:$I$326,0)&lt;=ROUND(COUNTIFS($E$2:$E$326,"&gt;=50",$D$2:$D$326,"&gt;=55")/100*#REF!,0),"",E489),"")</f>
        <v>#REF!</v>
      </c>
      <c r="K489" s="9" t="e">
        <f>IF(J489&lt;&gt;"",IF(_xlfn.RANK.EQ(J489,$J$2:$J$326,0)&lt;=ROUND(COUNTIFS($E$2:$E$326,"&gt;=50",$D$2:$D$326,"&gt;=55")/100*#REF!,0),"",E489),"")</f>
        <v>#REF!</v>
      </c>
      <c r="L489" s="9" t="e">
        <f>IF(K489&lt;&gt;"",IF(_xlfn.RANK.EQ(K489,$K$2:$K$326,0)&lt;=ROUND(COUNTIFS($E$2:$E$326,"&gt;=50",$D$2:$D$326,"&gt;=55")/100*#REF!,0),"",E489),"")</f>
        <v>#REF!</v>
      </c>
      <c r="M489" s="9" t="e">
        <f>IF(L489&lt;&gt;"",IF(_xlfn.RANK.EQ(L489,$L$2:$L$326,0)&lt;=ROUND(COUNTIFS($E$2:$E$326,"&gt;=50",$D$2:$D$326,"&gt;=55")/100*#REF!,0),"",E489),"")</f>
        <v>#REF!</v>
      </c>
      <c r="N489" s="9" t="e">
        <f>IF(M489&lt;&gt;"",IF(_xlfn.RANK.EQ(M489,$M$2:$M$326,0)&lt;=ROUND(COUNTIFS($E$2:$E$326,"&gt;=50",$D$2:$D$326,"&gt;=55")/100*#REF!,0),"",E489),"")</f>
        <v>#REF!</v>
      </c>
      <c r="O489" s="9" t="e">
        <f>IF(N489&lt;&gt;"",IF(_xlfn.RANK.EQ(N489,$N$2:$N$326,0)&lt;=ROUND(COUNTIFS($E$2:$E$326,"&gt;=50",$D$2:$D$326,"&gt;=55")/100*#REF!,0),"",E489),"")</f>
        <v>#REF!</v>
      </c>
      <c r="P489" s="9" t="str" cm="1">
        <f t="array" ref="P489">IF(A449&lt;&gt;"",IF(_xlfn.BITOR(B449&lt;&gt;"GR",B449&lt;&gt;""),IF(AND(H489&gt;=50,B449&gt;=55),_xlfn.RANK.EQ(H489,$H$2:$H$1000,0),_xlfn.IFS(#REF!="FD",999,#REF!="FF",1000)),IF(AND(H489&gt;=50,D489&gt;=55),_xlfn.RANK.EQ(H489,$H$2:$H$326,0),_xlfn.IFS(#REF!="FD",999,#REF!="FF",1000))),"")</f>
        <v/>
      </c>
    </row>
    <row r="490" spans="1:16" x14ac:dyDescent="0.35">
      <c r="A490" s="3"/>
      <c r="B490" s="3"/>
      <c r="C490" s="16" t="e">
        <f>IF(_xlfn.BITOR(#REF!="GR",#REF!=""),0,#REF!)</f>
        <v>#REF!</v>
      </c>
      <c r="D490" s="16" t="e">
        <f>IF(_xlfn.BITOR(#REF!="",#REF!="GR"),0,#REF!)</f>
        <v>#REF!</v>
      </c>
      <c r="E490" s="9" t="e">
        <f t="shared" si="30"/>
        <v>#REF!</v>
      </c>
      <c r="F490" s="9" t="e">
        <f>IF(AND(B450&lt;&gt;"",B450&lt;&gt;"GR"),(C490*0.4)+(B450*0.6),E490)</f>
        <v>#REF!</v>
      </c>
      <c r="G490" s="9" t="e">
        <f t="shared" si="32"/>
        <v>#REF!</v>
      </c>
      <c r="H490" s="9" t="e">
        <f t="shared" si="33"/>
        <v>#REF!</v>
      </c>
      <c r="I490" s="9" t="e">
        <f t="shared" si="31"/>
        <v>#REF!</v>
      </c>
      <c r="J490" s="9" t="e">
        <f>IF(I490&lt;&gt;"",IF(_xlfn.RANK.EQ(I490,$I$2:$I$326,0)&lt;=ROUND(COUNTIFS($E$2:$E$326,"&gt;=50",$D$2:$D$326,"&gt;=55")/100*#REF!,0),"",E490),"")</f>
        <v>#REF!</v>
      </c>
      <c r="K490" s="9" t="e">
        <f>IF(J490&lt;&gt;"",IF(_xlfn.RANK.EQ(J490,$J$2:$J$326,0)&lt;=ROUND(COUNTIFS($E$2:$E$326,"&gt;=50",$D$2:$D$326,"&gt;=55")/100*#REF!,0),"",E490),"")</f>
        <v>#REF!</v>
      </c>
      <c r="L490" s="9" t="e">
        <f>IF(K490&lt;&gt;"",IF(_xlfn.RANK.EQ(K490,$K$2:$K$326,0)&lt;=ROUND(COUNTIFS($E$2:$E$326,"&gt;=50",$D$2:$D$326,"&gt;=55")/100*#REF!,0),"",E490),"")</f>
        <v>#REF!</v>
      </c>
      <c r="M490" s="9" t="e">
        <f>IF(L490&lt;&gt;"",IF(_xlfn.RANK.EQ(L490,$L$2:$L$326,0)&lt;=ROUND(COUNTIFS($E$2:$E$326,"&gt;=50",$D$2:$D$326,"&gt;=55")/100*#REF!,0),"",E490),"")</f>
        <v>#REF!</v>
      </c>
      <c r="N490" s="9" t="e">
        <f>IF(M490&lt;&gt;"",IF(_xlfn.RANK.EQ(M490,$M$2:$M$326,0)&lt;=ROUND(COUNTIFS($E$2:$E$326,"&gt;=50",$D$2:$D$326,"&gt;=55")/100*#REF!,0),"",E490),"")</f>
        <v>#REF!</v>
      </c>
      <c r="O490" s="9" t="e">
        <f>IF(N490&lt;&gt;"",IF(_xlfn.RANK.EQ(N490,$N$2:$N$326,0)&lt;=ROUND(COUNTIFS($E$2:$E$326,"&gt;=50",$D$2:$D$326,"&gt;=55")/100*#REF!,0),"",E490),"")</f>
        <v>#REF!</v>
      </c>
      <c r="P490" s="9" t="str" cm="1">
        <f t="array" ref="P490">IF(A450&lt;&gt;"",IF(_xlfn.BITOR(B450&lt;&gt;"GR",B450&lt;&gt;""),IF(AND(H490&gt;=50,B450&gt;=55),_xlfn.RANK.EQ(H490,$H$2:$H$1000,0),_xlfn.IFS(#REF!="FD",999,#REF!="FF",1000)),IF(AND(H490&gt;=50,D490&gt;=55),_xlfn.RANK.EQ(H490,$H$2:$H$326,0),_xlfn.IFS(#REF!="FD",999,#REF!="FF",1000))),"")</f>
        <v/>
      </c>
    </row>
    <row r="491" spans="1:16" x14ac:dyDescent="0.35">
      <c r="A491" s="3"/>
      <c r="B491" s="3"/>
      <c r="C491" s="16" t="e">
        <f>IF(_xlfn.BITOR(#REF!="GR",#REF!=""),0,#REF!)</f>
        <v>#REF!</v>
      </c>
      <c r="D491" s="16" t="e">
        <f>IF(_xlfn.BITOR(#REF!="",#REF!="GR"),0,#REF!)</f>
        <v>#REF!</v>
      </c>
      <c r="E491" s="9" t="e">
        <f t="shared" si="30"/>
        <v>#REF!</v>
      </c>
      <c r="F491" s="9" t="e">
        <f>IF(AND(B451&lt;&gt;"",B451&lt;&gt;"GR"),(C491*0.4)+(B451*0.6),E491)</f>
        <v>#REF!</v>
      </c>
      <c r="G491" s="9" t="e">
        <f t="shared" si="32"/>
        <v>#REF!</v>
      </c>
      <c r="H491" s="9" t="e">
        <f t="shared" si="33"/>
        <v>#REF!</v>
      </c>
      <c r="I491" s="9" t="e">
        <f t="shared" si="31"/>
        <v>#REF!</v>
      </c>
      <c r="J491" s="9" t="e">
        <f>IF(I491&lt;&gt;"",IF(_xlfn.RANK.EQ(I491,$I$2:$I$326,0)&lt;=ROUND(COUNTIFS($E$2:$E$326,"&gt;=50",$D$2:$D$326,"&gt;=55")/100*#REF!,0),"",E491),"")</f>
        <v>#REF!</v>
      </c>
      <c r="K491" s="9" t="e">
        <f>IF(J491&lt;&gt;"",IF(_xlfn.RANK.EQ(J491,$J$2:$J$326,0)&lt;=ROUND(COUNTIFS($E$2:$E$326,"&gt;=50",$D$2:$D$326,"&gt;=55")/100*#REF!,0),"",E491),"")</f>
        <v>#REF!</v>
      </c>
      <c r="L491" s="9" t="e">
        <f>IF(K491&lt;&gt;"",IF(_xlfn.RANK.EQ(K491,$K$2:$K$326,0)&lt;=ROUND(COUNTIFS($E$2:$E$326,"&gt;=50",$D$2:$D$326,"&gt;=55")/100*#REF!,0),"",E491),"")</f>
        <v>#REF!</v>
      </c>
      <c r="M491" s="9" t="e">
        <f>IF(L491&lt;&gt;"",IF(_xlfn.RANK.EQ(L491,$L$2:$L$326,0)&lt;=ROUND(COUNTIFS($E$2:$E$326,"&gt;=50",$D$2:$D$326,"&gt;=55")/100*#REF!,0),"",E491),"")</f>
        <v>#REF!</v>
      </c>
      <c r="N491" s="9" t="e">
        <f>IF(M491&lt;&gt;"",IF(_xlfn.RANK.EQ(M491,$M$2:$M$326,0)&lt;=ROUND(COUNTIFS($E$2:$E$326,"&gt;=50",$D$2:$D$326,"&gt;=55")/100*#REF!,0),"",E491),"")</f>
        <v>#REF!</v>
      </c>
      <c r="O491" s="9" t="e">
        <f>IF(N491&lt;&gt;"",IF(_xlfn.RANK.EQ(N491,$N$2:$N$326,0)&lt;=ROUND(COUNTIFS($E$2:$E$326,"&gt;=50",$D$2:$D$326,"&gt;=55")/100*#REF!,0),"",E491),"")</f>
        <v>#REF!</v>
      </c>
      <c r="P491" s="9" t="str" cm="1">
        <f t="array" ref="P491">IF(A451&lt;&gt;"",IF(_xlfn.BITOR(B451&lt;&gt;"GR",B451&lt;&gt;""),IF(AND(H491&gt;=50,B451&gt;=55),_xlfn.RANK.EQ(H491,$H$2:$H$1000,0),_xlfn.IFS(#REF!="FD",999,#REF!="FF",1000)),IF(AND(H491&gt;=50,D491&gt;=55),_xlfn.RANK.EQ(H491,$H$2:$H$326,0),_xlfn.IFS(#REF!="FD",999,#REF!="FF",1000))),"")</f>
        <v/>
      </c>
    </row>
    <row r="492" spans="1:16" x14ac:dyDescent="0.35">
      <c r="A492" s="3"/>
      <c r="B492" s="3"/>
      <c r="C492" s="16" t="e">
        <f>IF(_xlfn.BITOR(#REF!="GR",#REF!=""),0,#REF!)</f>
        <v>#REF!</v>
      </c>
      <c r="D492" s="16" t="e">
        <f>IF(_xlfn.BITOR(#REF!="",#REF!="GR"),0,#REF!)</f>
        <v>#REF!</v>
      </c>
      <c r="E492" s="9" t="e">
        <f t="shared" si="30"/>
        <v>#REF!</v>
      </c>
      <c r="F492" s="9" t="e">
        <f>IF(AND(B452&lt;&gt;"",B452&lt;&gt;"GR"),(C492*0.4)+(B452*0.6),E492)</f>
        <v>#REF!</v>
      </c>
      <c r="G492" s="9" t="e">
        <f t="shared" si="32"/>
        <v>#REF!</v>
      </c>
      <c r="H492" s="9" t="e">
        <f t="shared" si="33"/>
        <v>#REF!</v>
      </c>
      <c r="I492" s="9" t="e">
        <f t="shared" si="31"/>
        <v>#REF!</v>
      </c>
      <c r="J492" s="9" t="e">
        <f>IF(I492&lt;&gt;"",IF(_xlfn.RANK.EQ(I492,$I$2:$I$326,0)&lt;=ROUND(COUNTIFS($E$2:$E$326,"&gt;=50",$D$2:$D$326,"&gt;=55")/100*#REF!,0),"",E492),"")</f>
        <v>#REF!</v>
      </c>
      <c r="K492" s="9" t="e">
        <f>IF(J492&lt;&gt;"",IF(_xlfn.RANK.EQ(J492,$J$2:$J$326,0)&lt;=ROUND(COUNTIFS($E$2:$E$326,"&gt;=50",$D$2:$D$326,"&gt;=55")/100*#REF!,0),"",E492),"")</f>
        <v>#REF!</v>
      </c>
      <c r="L492" s="9" t="e">
        <f>IF(K492&lt;&gt;"",IF(_xlfn.RANK.EQ(K492,$K$2:$K$326,0)&lt;=ROUND(COUNTIFS($E$2:$E$326,"&gt;=50",$D$2:$D$326,"&gt;=55")/100*#REF!,0),"",E492),"")</f>
        <v>#REF!</v>
      </c>
      <c r="M492" s="9" t="e">
        <f>IF(L492&lt;&gt;"",IF(_xlfn.RANK.EQ(L492,$L$2:$L$326,0)&lt;=ROUND(COUNTIFS($E$2:$E$326,"&gt;=50",$D$2:$D$326,"&gt;=55")/100*#REF!,0),"",E492),"")</f>
        <v>#REF!</v>
      </c>
      <c r="N492" s="9" t="e">
        <f>IF(M492&lt;&gt;"",IF(_xlfn.RANK.EQ(M492,$M$2:$M$326,0)&lt;=ROUND(COUNTIFS($E$2:$E$326,"&gt;=50",$D$2:$D$326,"&gt;=55")/100*#REF!,0),"",E492),"")</f>
        <v>#REF!</v>
      </c>
      <c r="O492" s="9" t="e">
        <f>IF(N492&lt;&gt;"",IF(_xlfn.RANK.EQ(N492,$N$2:$N$326,0)&lt;=ROUND(COUNTIFS($E$2:$E$326,"&gt;=50",$D$2:$D$326,"&gt;=55")/100*#REF!,0),"",E492),"")</f>
        <v>#REF!</v>
      </c>
      <c r="P492" s="9" t="str" cm="1">
        <f t="array" ref="P492">IF(A452&lt;&gt;"",IF(_xlfn.BITOR(B452&lt;&gt;"GR",B452&lt;&gt;""),IF(AND(H492&gt;=50,B452&gt;=55),_xlfn.RANK.EQ(H492,$H$2:$H$1000,0),_xlfn.IFS(#REF!="FD",999,#REF!="FF",1000)),IF(AND(H492&gt;=50,D492&gt;=55),_xlfn.RANK.EQ(H492,$H$2:$H$326,0),_xlfn.IFS(#REF!="FD",999,#REF!="FF",1000))),"")</f>
        <v/>
      </c>
    </row>
    <row r="493" spans="1:16" x14ac:dyDescent="0.35">
      <c r="A493" s="3"/>
      <c r="B493" s="3"/>
      <c r="C493" s="16" t="e">
        <f>IF(_xlfn.BITOR(#REF!="GR",#REF!=""),0,#REF!)</f>
        <v>#REF!</v>
      </c>
      <c r="D493" s="16" t="e">
        <f>IF(_xlfn.BITOR(#REF!="",#REF!="GR"),0,#REF!)</f>
        <v>#REF!</v>
      </c>
      <c r="E493" s="9" t="e">
        <f t="shared" si="30"/>
        <v>#REF!</v>
      </c>
      <c r="F493" s="9" t="e">
        <f>IF(AND(B453&lt;&gt;"",B453&lt;&gt;"GR"),(C493*0.4)+(B453*0.6),E493)</f>
        <v>#REF!</v>
      </c>
      <c r="G493" s="9" t="e">
        <f t="shared" si="32"/>
        <v>#REF!</v>
      </c>
      <c r="H493" s="9" t="e">
        <f t="shared" si="33"/>
        <v>#REF!</v>
      </c>
      <c r="I493" s="9" t="e">
        <f t="shared" si="31"/>
        <v>#REF!</v>
      </c>
      <c r="J493" s="9" t="e">
        <f>IF(I493&lt;&gt;"",IF(_xlfn.RANK.EQ(I493,$I$2:$I$326,0)&lt;=ROUND(COUNTIFS($E$2:$E$326,"&gt;=50",$D$2:$D$326,"&gt;=55")/100*#REF!,0),"",E493),"")</f>
        <v>#REF!</v>
      </c>
      <c r="K493" s="9" t="e">
        <f>IF(J493&lt;&gt;"",IF(_xlfn.RANK.EQ(J493,$J$2:$J$326,0)&lt;=ROUND(COUNTIFS($E$2:$E$326,"&gt;=50",$D$2:$D$326,"&gt;=55")/100*#REF!,0),"",E493),"")</f>
        <v>#REF!</v>
      </c>
      <c r="L493" s="9" t="e">
        <f>IF(K493&lt;&gt;"",IF(_xlfn.RANK.EQ(K493,$K$2:$K$326,0)&lt;=ROUND(COUNTIFS($E$2:$E$326,"&gt;=50",$D$2:$D$326,"&gt;=55")/100*#REF!,0),"",E493),"")</f>
        <v>#REF!</v>
      </c>
      <c r="M493" s="9" t="e">
        <f>IF(L493&lt;&gt;"",IF(_xlfn.RANK.EQ(L493,$L$2:$L$326,0)&lt;=ROUND(COUNTIFS($E$2:$E$326,"&gt;=50",$D$2:$D$326,"&gt;=55")/100*#REF!,0),"",E493),"")</f>
        <v>#REF!</v>
      </c>
      <c r="N493" s="9" t="e">
        <f>IF(M493&lt;&gt;"",IF(_xlfn.RANK.EQ(M493,$M$2:$M$326,0)&lt;=ROUND(COUNTIFS($E$2:$E$326,"&gt;=50",$D$2:$D$326,"&gt;=55")/100*#REF!,0),"",E493),"")</f>
        <v>#REF!</v>
      </c>
      <c r="O493" s="9" t="e">
        <f>IF(N493&lt;&gt;"",IF(_xlfn.RANK.EQ(N493,$N$2:$N$326,0)&lt;=ROUND(COUNTIFS($E$2:$E$326,"&gt;=50",$D$2:$D$326,"&gt;=55")/100*#REF!,0),"",E493),"")</f>
        <v>#REF!</v>
      </c>
      <c r="P493" s="9" t="str" cm="1">
        <f t="array" ref="P493">IF(A453&lt;&gt;"",IF(_xlfn.BITOR(B453&lt;&gt;"GR",B453&lt;&gt;""),IF(AND(H493&gt;=50,B453&gt;=55),_xlfn.RANK.EQ(H493,$H$2:$H$1000,0),_xlfn.IFS(#REF!="FD",999,#REF!="FF",1000)),IF(AND(H493&gt;=50,D493&gt;=55),_xlfn.RANK.EQ(H493,$H$2:$H$326,0),_xlfn.IFS(#REF!="FD",999,#REF!="FF",1000))),"")</f>
        <v/>
      </c>
    </row>
    <row r="494" spans="1:16" x14ac:dyDescent="0.35">
      <c r="A494" s="3"/>
      <c r="B494" s="3"/>
      <c r="C494" s="16" t="e">
        <f>IF(_xlfn.BITOR(#REF!="GR",#REF!=""),0,#REF!)</f>
        <v>#REF!</v>
      </c>
      <c r="D494" s="16" t="e">
        <f>IF(_xlfn.BITOR(#REF!="",#REF!="GR"),0,#REF!)</f>
        <v>#REF!</v>
      </c>
      <c r="E494" s="9" t="e">
        <f t="shared" si="30"/>
        <v>#REF!</v>
      </c>
      <c r="F494" s="9" t="e">
        <f>IF(AND(B454&lt;&gt;"",B454&lt;&gt;"GR"),(C494*0.4)+(B454*0.6),E494)</f>
        <v>#REF!</v>
      </c>
      <c r="G494" s="9" t="e">
        <f t="shared" si="32"/>
        <v>#REF!</v>
      </c>
      <c r="H494" s="9" t="e">
        <f t="shared" si="33"/>
        <v>#REF!</v>
      </c>
      <c r="I494" s="9" t="e">
        <f t="shared" si="31"/>
        <v>#REF!</v>
      </c>
      <c r="J494" s="9" t="e">
        <f>IF(I494&lt;&gt;"",IF(_xlfn.RANK.EQ(I494,$I$2:$I$326,0)&lt;=ROUND(COUNTIFS($E$2:$E$326,"&gt;=50",$D$2:$D$326,"&gt;=55")/100*#REF!,0),"",E494),"")</f>
        <v>#REF!</v>
      </c>
      <c r="K494" s="9" t="e">
        <f>IF(J494&lt;&gt;"",IF(_xlfn.RANK.EQ(J494,$J$2:$J$326,0)&lt;=ROUND(COUNTIFS($E$2:$E$326,"&gt;=50",$D$2:$D$326,"&gt;=55")/100*#REF!,0),"",E494),"")</f>
        <v>#REF!</v>
      </c>
      <c r="L494" s="9" t="e">
        <f>IF(K494&lt;&gt;"",IF(_xlfn.RANK.EQ(K494,$K$2:$K$326,0)&lt;=ROUND(COUNTIFS($E$2:$E$326,"&gt;=50",$D$2:$D$326,"&gt;=55")/100*#REF!,0),"",E494),"")</f>
        <v>#REF!</v>
      </c>
      <c r="M494" s="9" t="e">
        <f>IF(L494&lt;&gt;"",IF(_xlfn.RANK.EQ(L494,$L$2:$L$326,0)&lt;=ROUND(COUNTIFS($E$2:$E$326,"&gt;=50",$D$2:$D$326,"&gt;=55")/100*#REF!,0),"",E494),"")</f>
        <v>#REF!</v>
      </c>
      <c r="N494" s="9" t="e">
        <f>IF(M494&lt;&gt;"",IF(_xlfn.RANK.EQ(M494,$M$2:$M$326,0)&lt;=ROUND(COUNTIFS($E$2:$E$326,"&gt;=50",$D$2:$D$326,"&gt;=55")/100*#REF!,0),"",E494),"")</f>
        <v>#REF!</v>
      </c>
      <c r="O494" s="9" t="e">
        <f>IF(N494&lt;&gt;"",IF(_xlfn.RANK.EQ(N494,$N$2:$N$326,0)&lt;=ROUND(COUNTIFS($E$2:$E$326,"&gt;=50",$D$2:$D$326,"&gt;=55")/100*#REF!,0),"",E494),"")</f>
        <v>#REF!</v>
      </c>
      <c r="P494" s="9" t="str" cm="1">
        <f t="array" ref="P494">IF(A454&lt;&gt;"",IF(_xlfn.BITOR(B454&lt;&gt;"GR",B454&lt;&gt;""),IF(AND(H494&gt;=50,B454&gt;=55),_xlfn.RANK.EQ(H494,$H$2:$H$1000,0),_xlfn.IFS(#REF!="FD",999,#REF!="FF",1000)),IF(AND(H494&gt;=50,D494&gt;=55),_xlfn.RANK.EQ(H494,$H$2:$H$326,0),_xlfn.IFS(#REF!="FD",999,#REF!="FF",1000))),"")</f>
        <v/>
      </c>
    </row>
    <row r="495" spans="1:16" x14ac:dyDescent="0.35">
      <c r="A495" s="3"/>
      <c r="B495" s="3"/>
      <c r="C495" s="16" t="e">
        <f>IF(_xlfn.BITOR(#REF!="GR",#REF!=""),0,#REF!)</f>
        <v>#REF!</v>
      </c>
      <c r="D495" s="16" t="e">
        <f>IF(_xlfn.BITOR(#REF!="",#REF!="GR"),0,#REF!)</f>
        <v>#REF!</v>
      </c>
      <c r="E495" s="9" t="e">
        <f t="shared" si="30"/>
        <v>#REF!</v>
      </c>
      <c r="F495" s="9" t="e">
        <f>IF(AND(B455&lt;&gt;"",B455&lt;&gt;"GR"),(C495*0.4)+(B455*0.6),E495)</f>
        <v>#REF!</v>
      </c>
      <c r="G495" s="9" t="e">
        <f t="shared" si="32"/>
        <v>#REF!</v>
      </c>
      <c r="H495" s="9" t="e">
        <f t="shared" si="33"/>
        <v>#REF!</v>
      </c>
      <c r="I495" s="9" t="e">
        <f t="shared" si="31"/>
        <v>#REF!</v>
      </c>
      <c r="J495" s="9" t="e">
        <f>IF(I495&lt;&gt;"",IF(_xlfn.RANK.EQ(I495,$I$2:$I$326,0)&lt;=ROUND(COUNTIFS($E$2:$E$326,"&gt;=50",$D$2:$D$326,"&gt;=55")/100*#REF!,0),"",E495),"")</f>
        <v>#REF!</v>
      </c>
      <c r="K495" s="9" t="e">
        <f>IF(J495&lt;&gt;"",IF(_xlfn.RANK.EQ(J495,$J$2:$J$326,0)&lt;=ROUND(COUNTIFS($E$2:$E$326,"&gt;=50",$D$2:$D$326,"&gt;=55")/100*#REF!,0),"",E495),"")</f>
        <v>#REF!</v>
      </c>
      <c r="L495" s="9" t="e">
        <f>IF(K495&lt;&gt;"",IF(_xlfn.RANK.EQ(K495,$K$2:$K$326,0)&lt;=ROUND(COUNTIFS($E$2:$E$326,"&gt;=50",$D$2:$D$326,"&gt;=55")/100*#REF!,0),"",E495),"")</f>
        <v>#REF!</v>
      </c>
      <c r="M495" s="9" t="e">
        <f>IF(L495&lt;&gt;"",IF(_xlfn.RANK.EQ(L495,$L$2:$L$326,0)&lt;=ROUND(COUNTIFS($E$2:$E$326,"&gt;=50",$D$2:$D$326,"&gt;=55")/100*#REF!,0),"",E495),"")</f>
        <v>#REF!</v>
      </c>
      <c r="N495" s="9" t="e">
        <f>IF(M495&lt;&gt;"",IF(_xlfn.RANK.EQ(M495,$M$2:$M$326,0)&lt;=ROUND(COUNTIFS($E$2:$E$326,"&gt;=50",$D$2:$D$326,"&gt;=55")/100*#REF!,0),"",E495),"")</f>
        <v>#REF!</v>
      </c>
      <c r="O495" s="9" t="e">
        <f>IF(N495&lt;&gt;"",IF(_xlfn.RANK.EQ(N495,$N$2:$N$326,0)&lt;=ROUND(COUNTIFS($E$2:$E$326,"&gt;=50",$D$2:$D$326,"&gt;=55")/100*#REF!,0),"",E495),"")</f>
        <v>#REF!</v>
      </c>
      <c r="P495" s="9" t="str" cm="1">
        <f t="array" ref="P495">IF(A455&lt;&gt;"",IF(_xlfn.BITOR(B455&lt;&gt;"GR",B455&lt;&gt;""),IF(AND(H495&gt;=50,B455&gt;=55),_xlfn.RANK.EQ(H495,$H$2:$H$1000,0),_xlfn.IFS(#REF!="FD",999,#REF!="FF",1000)),IF(AND(H495&gt;=50,D495&gt;=55),_xlfn.RANK.EQ(H495,$H$2:$H$326,0),_xlfn.IFS(#REF!="FD",999,#REF!="FF",1000))),"")</f>
        <v/>
      </c>
    </row>
    <row r="496" spans="1:16" x14ac:dyDescent="0.35">
      <c r="A496" s="3"/>
      <c r="B496" s="3"/>
      <c r="C496" s="16" t="e">
        <f>IF(_xlfn.BITOR(#REF!="GR",#REF!=""),0,#REF!)</f>
        <v>#REF!</v>
      </c>
      <c r="D496" s="16" t="e">
        <f>IF(_xlfn.BITOR(#REF!="",#REF!="GR"),0,#REF!)</f>
        <v>#REF!</v>
      </c>
      <c r="E496" s="9" t="e">
        <f t="shared" si="30"/>
        <v>#REF!</v>
      </c>
      <c r="F496" s="9" t="e">
        <f>IF(AND(B456&lt;&gt;"",B456&lt;&gt;"GR"),(C496*0.4)+(B456*0.6),E496)</f>
        <v>#REF!</v>
      </c>
      <c r="G496" s="9" t="e">
        <f t="shared" si="32"/>
        <v>#REF!</v>
      </c>
      <c r="H496" s="9" t="e">
        <f t="shared" si="33"/>
        <v>#REF!</v>
      </c>
      <c r="I496" s="9" t="e">
        <f t="shared" si="31"/>
        <v>#REF!</v>
      </c>
      <c r="J496" s="9" t="e">
        <f>IF(I496&lt;&gt;"",IF(_xlfn.RANK.EQ(I496,$I$2:$I$326,0)&lt;=ROUND(COUNTIFS($E$2:$E$326,"&gt;=50",$D$2:$D$326,"&gt;=55")/100*#REF!,0),"",E496),"")</f>
        <v>#REF!</v>
      </c>
      <c r="K496" s="9" t="e">
        <f>IF(J496&lt;&gt;"",IF(_xlfn.RANK.EQ(J496,$J$2:$J$326,0)&lt;=ROUND(COUNTIFS($E$2:$E$326,"&gt;=50",$D$2:$D$326,"&gt;=55")/100*#REF!,0),"",E496),"")</f>
        <v>#REF!</v>
      </c>
      <c r="L496" s="9" t="e">
        <f>IF(K496&lt;&gt;"",IF(_xlfn.RANK.EQ(K496,$K$2:$K$326,0)&lt;=ROUND(COUNTIFS($E$2:$E$326,"&gt;=50",$D$2:$D$326,"&gt;=55")/100*#REF!,0),"",E496),"")</f>
        <v>#REF!</v>
      </c>
      <c r="M496" s="9" t="e">
        <f>IF(L496&lt;&gt;"",IF(_xlfn.RANK.EQ(L496,$L$2:$L$326,0)&lt;=ROUND(COUNTIFS($E$2:$E$326,"&gt;=50",$D$2:$D$326,"&gt;=55")/100*#REF!,0),"",E496),"")</f>
        <v>#REF!</v>
      </c>
      <c r="N496" s="9" t="e">
        <f>IF(M496&lt;&gt;"",IF(_xlfn.RANK.EQ(M496,$M$2:$M$326,0)&lt;=ROUND(COUNTIFS($E$2:$E$326,"&gt;=50",$D$2:$D$326,"&gt;=55")/100*#REF!,0),"",E496),"")</f>
        <v>#REF!</v>
      </c>
      <c r="O496" s="9" t="e">
        <f>IF(N496&lt;&gt;"",IF(_xlfn.RANK.EQ(N496,$N$2:$N$326,0)&lt;=ROUND(COUNTIFS($E$2:$E$326,"&gt;=50",$D$2:$D$326,"&gt;=55")/100*#REF!,0),"",E496),"")</f>
        <v>#REF!</v>
      </c>
      <c r="P496" s="9" t="str" cm="1">
        <f t="array" ref="P496">IF(A456&lt;&gt;"",IF(_xlfn.BITOR(B456&lt;&gt;"GR",B456&lt;&gt;""),IF(AND(H496&gt;=50,B456&gt;=55),_xlfn.RANK.EQ(H496,$H$2:$H$1000,0),_xlfn.IFS(#REF!="FD",999,#REF!="FF",1000)),IF(AND(H496&gt;=50,D496&gt;=55),_xlfn.RANK.EQ(H496,$H$2:$H$326,0),_xlfn.IFS(#REF!="FD",999,#REF!="FF",1000))),"")</f>
        <v/>
      </c>
    </row>
    <row r="497" spans="1:16" x14ac:dyDescent="0.35">
      <c r="A497" s="3"/>
      <c r="B497" s="3"/>
      <c r="C497" s="16" t="e">
        <f>IF(_xlfn.BITOR(#REF!="GR",#REF!=""),0,#REF!)</f>
        <v>#REF!</v>
      </c>
      <c r="D497" s="16" t="e">
        <f>IF(_xlfn.BITOR(#REF!="",#REF!="GR"),0,#REF!)</f>
        <v>#REF!</v>
      </c>
      <c r="E497" s="9" t="e">
        <f t="shared" si="30"/>
        <v>#REF!</v>
      </c>
      <c r="F497" s="9" t="e">
        <f>IF(AND(B457&lt;&gt;"",B457&lt;&gt;"GR"),(C497*0.4)+(B457*0.6),E497)</f>
        <v>#REF!</v>
      </c>
      <c r="G497" s="9" t="e">
        <f t="shared" si="32"/>
        <v>#REF!</v>
      </c>
      <c r="H497" s="9" t="e">
        <f t="shared" si="33"/>
        <v>#REF!</v>
      </c>
      <c r="I497" s="9" t="e">
        <f t="shared" si="31"/>
        <v>#REF!</v>
      </c>
      <c r="J497" s="9" t="e">
        <f>IF(I497&lt;&gt;"",IF(_xlfn.RANK.EQ(I497,$I$2:$I$326,0)&lt;=ROUND(COUNTIFS($E$2:$E$326,"&gt;=50",$D$2:$D$326,"&gt;=55")/100*#REF!,0),"",E497),"")</f>
        <v>#REF!</v>
      </c>
      <c r="K497" s="9" t="e">
        <f>IF(J497&lt;&gt;"",IF(_xlfn.RANK.EQ(J497,$J$2:$J$326,0)&lt;=ROUND(COUNTIFS($E$2:$E$326,"&gt;=50",$D$2:$D$326,"&gt;=55")/100*#REF!,0),"",E497),"")</f>
        <v>#REF!</v>
      </c>
      <c r="L497" s="9" t="e">
        <f>IF(K497&lt;&gt;"",IF(_xlfn.RANK.EQ(K497,$K$2:$K$326,0)&lt;=ROUND(COUNTIFS($E$2:$E$326,"&gt;=50",$D$2:$D$326,"&gt;=55")/100*#REF!,0),"",E497),"")</f>
        <v>#REF!</v>
      </c>
      <c r="M497" s="9" t="e">
        <f>IF(L497&lt;&gt;"",IF(_xlfn.RANK.EQ(L497,$L$2:$L$326,0)&lt;=ROUND(COUNTIFS($E$2:$E$326,"&gt;=50",$D$2:$D$326,"&gt;=55")/100*#REF!,0),"",E497),"")</f>
        <v>#REF!</v>
      </c>
      <c r="N497" s="9" t="e">
        <f>IF(M497&lt;&gt;"",IF(_xlfn.RANK.EQ(M497,$M$2:$M$326,0)&lt;=ROUND(COUNTIFS($E$2:$E$326,"&gt;=50",$D$2:$D$326,"&gt;=55")/100*#REF!,0),"",E497),"")</f>
        <v>#REF!</v>
      </c>
      <c r="O497" s="9" t="e">
        <f>IF(N497&lt;&gt;"",IF(_xlfn.RANK.EQ(N497,$N$2:$N$326,0)&lt;=ROUND(COUNTIFS($E$2:$E$326,"&gt;=50",$D$2:$D$326,"&gt;=55")/100*#REF!,0),"",E497),"")</f>
        <v>#REF!</v>
      </c>
      <c r="P497" s="9" t="str" cm="1">
        <f t="array" ref="P497">IF(A457&lt;&gt;"",IF(_xlfn.BITOR(B457&lt;&gt;"GR",B457&lt;&gt;""),IF(AND(H497&gt;=50,B457&gt;=55),_xlfn.RANK.EQ(H497,$H$2:$H$1000,0),_xlfn.IFS(#REF!="FD",999,#REF!="FF",1000)),IF(AND(H497&gt;=50,D497&gt;=55),_xlfn.RANK.EQ(H497,$H$2:$H$326,0),_xlfn.IFS(#REF!="FD",999,#REF!="FF",1000))),"")</f>
        <v/>
      </c>
    </row>
    <row r="498" spans="1:16" x14ac:dyDescent="0.35">
      <c r="A498" s="3"/>
      <c r="B498" s="3"/>
      <c r="C498" s="16" t="e">
        <f>IF(_xlfn.BITOR(#REF!="GR",#REF!=""),0,#REF!)</f>
        <v>#REF!</v>
      </c>
      <c r="D498" s="16" t="e">
        <f>IF(_xlfn.BITOR(#REF!="",#REF!="GR"),0,#REF!)</f>
        <v>#REF!</v>
      </c>
      <c r="E498" s="9" t="e">
        <f t="shared" si="30"/>
        <v>#REF!</v>
      </c>
      <c r="F498" s="9" t="e">
        <f>IF(AND(B458&lt;&gt;"",B458&lt;&gt;"GR"),(C498*0.4)+(B458*0.6),E498)</f>
        <v>#REF!</v>
      </c>
      <c r="G498" s="9" t="e">
        <f t="shared" si="32"/>
        <v>#REF!</v>
      </c>
      <c r="H498" s="9" t="e">
        <f t="shared" si="33"/>
        <v>#REF!</v>
      </c>
      <c r="I498" s="9" t="e">
        <f t="shared" si="31"/>
        <v>#REF!</v>
      </c>
      <c r="J498" s="9" t="e">
        <f>IF(I498&lt;&gt;"",IF(_xlfn.RANK.EQ(I498,$I$2:$I$326,0)&lt;=ROUND(COUNTIFS($E$2:$E$326,"&gt;=50",$D$2:$D$326,"&gt;=55")/100*#REF!,0),"",E498),"")</f>
        <v>#REF!</v>
      </c>
      <c r="K498" s="9" t="e">
        <f>IF(J498&lt;&gt;"",IF(_xlfn.RANK.EQ(J498,$J$2:$J$326,0)&lt;=ROUND(COUNTIFS($E$2:$E$326,"&gt;=50",$D$2:$D$326,"&gt;=55")/100*#REF!,0),"",E498),"")</f>
        <v>#REF!</v>
      </c>
      <c r="L498" s="9" t="e">
        <f>IF(K498&lt;&gt;"",IF(_xlfn.RANK.EQ(K498,$K$2:$K$326,0)&lt;=ROUND(COUNTIFS($E$2:$E$326,"&gt;=50",$D$2:$D$326,"&gt;=55")/100*#REF!,0),"",E498),"")</f>
        <v>#REF!</v>
      </c>
      <c r="M498" s="9" t="e">
        <f>IF(L498&lt;&gt;"",IF(_xlfn.RANK.EQ(L498,$L$2:$L$326,0)&lt;=ROUND(COUNTIFS($E$2:$E$326,"&gt;=50",$D$2:$D$326,"&gt;=55")/100*#REF!,0),"",E498),"")</f>
        <v>#REF!</v>
      </c>
      <c r="N498" s="9" t="e">
        <f>IF(M498&lt;&gt;"",IF(_xlfn.RANK.EQ(M498,$M$2:$M$326,0)&lt;=ROUND(COUNTIFS($E$2:$E$326,"&gt;=50",$D$2:$D$326,"&gt;=55")/100*#REF!,0),"",E498),"")</f>
        <v>#REF!</v>
      </c>
      <c r="O498" s="9" t="e">
        <f>IF(N498&lt;&gt;"",IF(_xlfn.RANK.EQ(N498,$N$2:$N$326,0)&lt;=ROUND(COUNTIFS($E$2:$E$326,"&gt;=50",$D$2:$D$326,"&gt;=55")/100*#REF!,0),"",E498),"")</f>
        <v>#REF!</v>
      </c>
      <c r="P498" s="9" t="str" cm="1">
        <f t="array" ref="P498">IF(A458&lt;&gt;"",IF(_xlfn.BITOR(B458&lt;&gt;"GR",B458&lt;&gt;""),IF(AND(H498&gt;=50,B458&gt;=55),_xlfn.RANK.EQ(H498,$H$2:$H$1000,0),_xlfn.IFS(#REF!="FD",999,#REF!="FF",1000)),IF(AND(H498&gt;=50,D498&gt;=55),_xlfn.RANK.EQ(H498,$H$2:$H$326,0),_xlfn.IFS(#REF!="FD",999,#REF!="FF",1000))),"")</f>
        <v/>
      </c>
    </row>
    <row r="499" spans="1:16" x14ac:dyDescent="0.35">
      <c r="A499" s="3"/>
      <c r="B499" s="3"/>
      <c r="C499" s="16" t="e">
        <f>IF(_xlfn.BITOR(#REF!="GR",#REF!=""),0,#REF!)</f>
        <v>#REF!</v>
      </c>
      <c r="D499" s="16" t="e">
        <f>IF(_xlfn.BITOR(#REF!="",#REF!="GR"),0,#REF!)</f>
        <v>#REF!</v>
      </c>
      <c r="E499" s="9" t="e">
        <f t="shared" si="30"/>
        <v>#REF!</v>
      </c>
      <c r="F499" s="9" t="e">
        <f>IF(AND(B459&lt;&gt;"",B459&lt;&gt;"GR"),(C499*0.4)+(B459*0.6),E499)</f>
        <v>#REF!</v>
      </c>
      <c r="G499" s="9" t="e">
        <f t="shared" si="32"/>
        <v>#REF!</v>
      </c>
      <c r="H499" s="9" t="e">
        <f t="shared" si="33"/>
        <v>#REF!</v>
      </c>
      <c r="I499" s="9" t="e">
        <f t="shared" si="31"/>
        <v>#REF!</v>
      </c>
      <c r="J499" s="9" t="e">
        <f>IF(I499&lt;&gt;"",IF(_xlfn.RANK.EQ(I499,$I$2:$I$326,0)&lt;=ROUND(COUNTIFS($E$2:$E$326,"&gt;=50",$D$2:$D$326,"&gt;=55")/100*#REF!,0),"",E499),"")</f>
        <v>#REF!</v>
      </c>
      <c r="K499" s="9" t="e">
        <f>IF(J499&lt;&gt;"",IF(_xlfn.RANK.EQ(J499,$J$2:$J$326,0)&lt;=ROUND(COUNTIFS($E$2:$E$326,"&gt;=50",$D$2:$D$326,"&gt;=55")/100*#REF!,0),"",E499),"")</f>
        <v>#REF!</v>
      </c>
      <c r="L499" s="9" t="e">
        <f>IF(K499&lt;&gt;"",IF(_xlfn.RANK.EQ(K499,$K$2:$K$326,0)&lt;=ROUND(COUNTIFS($E$2:$E$326,"&gt;=50",$D$2:$D$326,"&gt;=55")/100*#REF!,0),"",E499),"")</f>
        <v>#REF!</v>
      </c>
      <c r="M499" s="9" t="e">
        <f>IF(L499&lt;&gt;"",IF(_xlfn.RANK.EQ(L499,$L$2:$L$326,0)&lt;=ROUND(COUNTIFS($E$2:$E$326,"&gt;=50",$D$2:$D$326,"&gt;=55")/100*#REF!,0),"",E499),"")</f>
        <v>#REF!</v>
      </c>
      <c r="N499" s="9" t="e">
        <f>IF(M499&lt;&gt;"",IF(_xlfn.RANK.EQ(M499,$M$2:$M$326,0)&lt;=ROUND(COUNTIFS($E$2:$E$326,"&gt;=50",$D$2:$D$326,"&gt;=55")/100*#REF!,0),"",E499),"")</f>
        <v>#REF!</v>
      </c>
      <c r="O499" s="9" t="e">
        <f>IF(N499&lt;&gt;"",IF(_xlfn.RANK.EQ(N499,$N$2:$N$326,0)&lt;=ROUND(COUNTIFS($E$2:$E$326,"&gt;=50",$D$2:$D$326,"&gt;=55")/100*#REF!,0),"",E499),"")</f>
        <v>#REF!</v>
      </c>
      <c r="P499" s="9" t="str" cm="1">
        <f t="array" ref="P499">IF(A459&lt;&gt;"",IF(_xlfn.BITOR(B459&lt;&gt;"GR",B459&lt;&gt;""),IF(AND(H499&gt;=50,B459&gt;=55),_xlfn.RANK.EQ(H499,$H$2:$H$1000,0),_xlfn.IFS(#REF!="FD",999,#REF!="FF",1000)),IF(AND(H499&gt;=50,D499&gt;=55),_xlfn.RANK.EQ(H499,$H$2:$H$326,0),_xlfn.IFS(#REF!="FD",999,#REF!="FF",1000))),"")</f>
        <v/>
      </c>
    </row>
    <row r="500" spans="1:16" x14ac:dyDescent="0.35">
      <c r="A500" s="3"/>
      <c r="B500" s="3"/>
      <c r="C500" s="16" t="e">
        <f>IF(_xlfn.BITOR(#REF!="GR",#REF!=""),0,#REF!)</f>
        <v>#REF!</v>
      </c>
      <c r="D500" s="16" t="e">
        <f>IF(_xlfn.BITOR(#REF!="",#REF!="GR"),0,#REF!)</f>
        <v>#REF!</v>
      </c>
      <c r="E500" s="9" t="e">
        <f t="shared" si="30"/>
        <v>#REF!</v>
      </c>
      <c r="F500" s="9" t="e">
        <f>IF(AND(B460&lt;&gt;"",B460&lt;&gt;"GR"),(C500*0.4)+(B460*0.6),E500)</f>
        <v>#REF!</v>
      </c>
      <c r="G500" s="9" t="e">
        <f t="shared" si="32"/>
        <v>#REF!</v>
      </c>
      <c r="H500" s="9" t="e">
        <f t="shared" si="33"/>
        <v>#REF!</v>
      </c>
      <c r="I500" s="9" t="e">
        <f t="shared" si="31"/>
        <v>#REF!</v>
      </c>
      <c r="J500" s="9" t="e">
        <f>IF(I500&lt;&gt;"",IF(_xlfn.RANK.EQ(I500,$I$2:$I$326,0)&lt;=ROUND(COUNTIFS($E$2:$E$326,"&gt;=50",$D$2:$D$326,"&gt;=55")/100*#REF!,0),"",E500),"")</f>
        <v>#REF!</v>
      </c>
      <c r="K500" s="9" t="e">
        <f>IF(J500&lt;&gt;"",IF(_xlfn.RANK.EQ(J500,$J$2:$J$326,0)&lt;=ROUND(COUNTIFS($E$2:$E$326,"&gt;=50",$D$2:$D$326,"&gt;=55")/100*#REF!,0),"",E500),"")</f>
        <v>#REF!</v>
      </c>
      <c r="L500" s="9" t="e">
        <f>IF(K500&lt;&gt;"",IF(_xlfn.RANK.EQ(K500,$K$2:$K$326,0)&lt;=ROUND(COUNTIFS($E$2:$E$326,"&gt;=50",$D$2:$D$326,"&gt;=55")/100*#REF!,0),"",E500),"")</f>
        <v>#REF!</v>
      </c>
      <c r="M500" s="9" t="e">
        <f>IF(L500&lt;&gt;"",IF(_xlfn.RANK.EQ(L500,$L$2:$L$326,0)&lt;=ROUND(COUNTIFS($E$2:$E$326,"&gt;=50",$D$2:$D$326,"&gt;=55")/100*#REF!,0),"",E500),"")</f>
        <v>#REF!</v>
      </c>
      <c r="N500" s="9" t="e">
        <f>IF(M500&lt;&gt;"",IF(_xlfn.RANK.EQ(M500,$M$2:$M$326,0)&lt;=ROUND(COUNTIFS($E$2:$E$326,"&gt;=50",$D$2:$D$326,"&gt;=55")/100*#REF!,0),"",E500),"")</f>
        <v>#REF!</v>
      </c>
      <c r="O500" s="9" t="e">
        <f>IF(N500&lt;&gt;"",IF(_xlfn.RANK.EQ(N500,$N$2:$N$326,0)&lt;=ROUND(COUNTIFS($E$2:$E$326,"&gt;=50",$D$2:$D$326,"&gt;=55")/100*#REF!,0),"",E500),"")</f>
        <v>#REF!</v>
      </c>
      <c r="P500" s="9" t="str" cm="1">
        <f t="array" ref="P500">IF(A460&lt;&gt;"",IF(_xlfn.BITOR(B460&lt;&gt;"GR",B460&lt;&gt;""),IF(AND(H500&gt;=50,B460&gt;=55),_xlfn.RANK.EQ(H500,$H$2:$H$1000,0),_xlfn.IFS(#REF!="FD",999,#REF!="FF",1000)),IF(AND(H500&gt;=50,D500&gt;=55),_xlfn.RANK.EQ(H500,$H$2:$H$326,0),_xlfn.IFS(#REF!="FD",999,#REF!="FF",1000))),"")</f>
        <v/>
      </c>
    </row>
    <row r="501" spans="1:16" x14ac:dyDescent="0.35">
      <c r="A501" s="3"/>
      <c r="B501" s="3"/>
      <c r="C501" s="16" t="e">
        <f>IF(_xlfn.BITOR(#REF!="GR",#REF!=""),0,#REF!)</f>
        <v>#REF!</v>
      </c>
      <c r="D501" s="16" t="e">
        <f>IF(_xlfn.BITOR(#REF!="",#REF!="GR"),0,#REF!)</f>
        <v>#REF!</v>
      </c>
      <c r="E501" s="9" t="e">
        <f t="shared" si="30"/>
        <v>#REF!</v>
      </c>
      <c r="F501" s="9" t="e">
        <f>IF(AND(B461&lt;&gt;"",B461&lt;&gt;"GR"),(C501*0.4)+(B461*0.6),E501)</f>
        <v>#REF!</v>
      </c>
      <c r="G501" s="9" t="e">
        <f t="shared" si="32"/>
        <v>#REF!</v>
      </c>
      <c r="H501" s="9" t="e">
        <f t="shared" si="33"/>
        <v>#REF!</v>
      </c>
      <c r="I501" s="9" t="e">
        <f t="shared" si="31"/>
        <v>#REF!</v>
      </c>
      <c r="J501" s="9" t="e">
        <f>IF(I501&lt;&gt;"",IF(_xlfn.RANK.EQ(I501,$I$2:$I$326,0)&lt;=ROUND(COUNTIFS($E$2:$E$326,"&gt;=50",$D$2:$D$326,"&gt;=55")/100*#REF!,0),"",E501),"")</f>
        <v>#REF!</v>
      </c>
      <c r="K501" s="9" t="e">
        <f>IF(J501&lt;&gt;"",IF(_xlfn.RANK.EQ(J501,$J$2:$J$326,0)&lt;=ROUND(COUNTIFS($E$2:$E$326,"&gt;=50",$D$2:$D$326,"&gt;=55")/100*#REF!,0),"",E501),"")</f>
        <v>#REF!</v>
      </c>
      <c r="L501" s="9" t="e">
        <f>IF(K501&lt;&gt;"",IF(_xlfn.RANK.EQ(K501,$K$2:$K$326,0)&lt;=ROUND(COUNTIFS($E$2:$E$326,"&gt;=50",$D$2:$D$326,"&gt;=55")/100*#REF!,0),"",E501),"")</f>
        <v>#REF!</v>
      </c>
      <c r="M501" s="9" t="e">
        <f>IF(L501&lt;&gt;"",IF(_xlfn.RANK.EQ(L501,$L$2:$L$326,0)&lt;=ROUND(COUNTIFS($E$2:$E$326,"&gt;=50",$D$2:$D$326,"&gt;=55")/100*#REF!,0),"",E501),"")</f>
        <v>#REF!</v>
      </c>
      <c r="N501" s="9" t="e">
        <f>IF(M501&lt;&gt;"",IF(_xlfn.RANK.EQ(M501,$M$2:$M$326,0)&lt;=ROUND(COUNTIFS($E$2:$E$326,"&gt;=50",$D$2:$D$326,"&gt;=55")/100*#REF!,0),"",E501),"")</f>
        <v>#REF!</v>
      </c>
      <c r="O501" s="9" t="e">
        <f>IF(N501&lt;&gt;"",IF(_xlfn.RANK.EQ(N501,$N$2:$N$326,0)&lt;=ROUND(COUNTIFS($E$2:$E$326,"&gt;=50",$D$2:$D$326,"&gt;=55")/100*#REF!,0),"",E501),"")</f>
        <v>#REF!</v>
      </c>
      <c r="P501" s="9" t="str" cm="1">
        <f t="array" ref="P501">IF(A461&lt;&gt;"",IF(_xlfn.BITOR(B461&lt;&gt;"GR",B461&lt;&gt;""),IF(AND(H501&gt;=50,B461&gt;=55),_xlfn.RANK.EQ(H501,$H$2:$H$1000,0),_xlfn.IFS(#REF!="FD",999,#REF!="FF",1000)),IF(AND(H501&gt;=50,D501&gt;=55),_xlfn.RANK.EQ(H501,$H$2:$H$326,0),_xlfn.IFS(#REF!="FD",999,#REF!="FF",1000))),"")</f>
        <v/>
      </c>
    </row>
    <row r="502" spans="1:16" x14ac:dyDescent="0.35">
      <c r="A502" s="3"/>
      <c r="B502" s="3"/>
      <c r="C502" s="16" t="e">
        <f>IF(_xlfn.BITOR(#REF!="GR",#REF!=""),0,#REF!)</f>
        <v>#REF!</v>
      </c>
      <c r="D502" s="16" t="e">
        <f>IF(_xlfn.BITOR(#REF!="",#REF!="GR"),0,#REF!)</f>
        <v>#REF!</v>
      </c>
      <c r="E502" s="9" t="e">
        <f t="shared" si="30"/>
        <v>#REF!</v>
      </c>
      <c r="F502" s="9" t="e">
        <f>IF(AND(B462&lt;&gt;"",B462&lt;&gt;"GR"),(C502*0.4)+(B462*0.6),E502)</f>
        <v>#REF!</v>
      </c>
      <c r="G502" s="9" t="e">
        <f t="shared" si="32"/>
        <v>#REF!</v>
      </c>
      <c r="H502" s="9" t="e">
        <f t="shared" si="33"/>
        <v>#REF!</v>
      </c>
      <c r="I502" s="9" t="e">
        <f t="shared" si="31"/>
        <v>#REF!</v>
      </c>
      <c r="J502" s="9" t="e">
        <f>IF(I502&lt;&gt;"",IF(_xlfn.RANK.EQ(I502,$I$2:$I$326,0)&lt;=ROUND(COUNTIFS($E$2:$E$326,"&gt;=50",$D$2:$D$326,"&gt;=55")/100*#REF!,0),"",E502),"")</f>
        <v>#REF!</v>
      </c>
      <c r="K502" s="9" t="e">
        <f>IF(J502&lt;&gt;"",IF(_xlfn.RANK.EQ(J502,$J$2:$J$326,0)&lt;=ROUND(COUNTIFS($E$2:$E$326,"&gt;=50",$D$2:$D$326,"&gt;=55")/100*#REF!,0),"",E502),"")</f>
        <v>#REF!</v>
      </c>
      <c r="L502" s="9" t="e">
        <f>IF(K502&lt;&gt;"",IF(_xlfn.RANK.EQ(K502,$K$2:$K$326,0)&lt;=ROUND(COUNTIFS($E$2:$E$326,"&gt;=50",$D$2:$D$326,"&gt;=55")/100*#REF!,0),"",E502),"")</f>
        <v>#REF!</v>
      </c>
      <c r="M502" s="9" t="e">
        <f>IF(L502&lt;&gt;"",IF(_xlfn.RANK.EQ(L502,$L$2:$L$326,0)&lt;=ROUND(COUNTIFS($E$2:$E$326,"&gt;=50",$D$2:$D$326,"&gt;=55")/100*#REF!,0),"",E502),"")</f>
        <v>#REF!</v>
      </c>
      <c r="N502" s="9" t="e">
        <f>IF(M502&lt;&gt;"",IF(_xlfn.RANK.EQ(M502,$M$2:$M$326,0)&lt;=ROUND(COUNTIFS($E$2:$E$326,"&gt;=50",$D$2:$D$326,"&gt;=55")/100*#REF!,0),"",E502),"")</f>
        <v>#REF!</v>
      </c>
      <c r="O502" s="9" t="e">
        <f>IF(N502&lt;&gt;"",IF(_xlfn.RANK.EQ(N502,$N$2:$N$326,0)&lt;=ROUND(COUNTIFS($E$2:$E$326,"&gt;=50",$D$2:$D$326,"&gt;=55")/100*#REF!,0),"",E502),"")</f>
        <v>#REF!</v>
      </c>
      <c r="P502" s="9" t="str" cm="1">
        <f t="array" ref="P502">IF(A462&lt;&gt;"",IF(_xlfn.BITOR(B462&lt;&gt;"GR",B462&lt;&gt;""),IF(AND(H502&gt;=50,B462&gt;=55),_xlfn.RANK.EQ(H502,$H$2:$H$1000,0),_xlfn.IFS(#REF!="FD",999,#REF!="FF",1000)),IF(AND(H502&gt;=50,D502&gt;=55),_xlfn.RANK.EQ(H502,$H$2:$H$326,0),_xlfn.IFS(#REF!="FD",999,#REF!="FF",1000))),"")</f>
        <v/>
      </c>
    </row>
    <row r="503" spans="1:16" x14ac:dyDescent="0.35">
      <c r="A503" s="3"/>
      <c r="B503" s="3"/>
      <c r="C503" s="16" t="e">
        <f>IF(_xlfn.BITOR(#REF!="GR",#REF!=""),0,#REF!)</f>
        <v>#REF!</v>
      </c>
      <c r="D503" s="16" t="e">
        <f>IF(_xlfn.BITOR(#REF!="",#REF!="GR"),0,#REF!)</f>
        <v>#REF!</v>
      </c>
      <c r="E503" s="9" t="e">
        <f t="shared" si="30"/>
        <v>#REF!</v>
      </c>
      <c r="F503" s="9" t="e">
        <f>IF(AND(B463&lt;&gt;"",B463&lt;&gt;"GR"),(C503*0.4)+(B463*0.6),E503)</f>
        <v>#REF!</v>
      </c>
      <c r="G503" s="9" t="e">
        <f t="shared" si="32"/>
        <v>#REF!</v>
      </c>
      <c r="H503" s="9" t="e">
        <f t="shared" si="33"/>
        <v>#REF!</v>
      </c>
      <c r="I503" s="9" t="e">
        <f t="shared" si="31"/>
        <v>#REF!</v>
      </c>
      <c r="J503" s="9" t="e">
        <f>IF(I503&lt;&gt;"",IF(_xlfn.RANK.EQ(I503,$I$2:$I$326,0)&lt;=ROUND(COUNTIFS($E$2:$E$326,"&gt;=50",$D$2:$D$326,"&gt;=55")/100*#REF!,0),"",E503),"")</f>
        <v>#REF!</v>
      </c>
      <c r="K503" s="9" t="e">
        <f>IF(J503&lt;&gt;"",IF(_xlfn.RANK.EQ(J503,$J$2:$J$326,0)&lt;=ROUND(COUNTIFS($E$2:$E$326,"&gt;=50",$D$2:$D$326,"&gt;=55")/100*#REF!,0),"",E503),"")</f>
        <v>#REF!</v>
      </c>
      <c r="L503" s="9" t="e">
        <f>IF(K503&lt;&gt;"",IF(_xlfn.RANK.EQ(K503,$K$2:$K$326,0)&lt;=ROUND(COUNTIFS($E$2:$E$326,"&gt;=50",$D$2:$D$326,"&gt;=55")/100*#REF!,0),"",E503),"")</f>
        <v>#REF!</v>
      </c>
      <c r="M503" s="9" t="e">
        <f>IF(L503&lt;&gt;"",IF(_xlfn.RANK.EQ(L503,$L$2:$L$326,0)&lt;=ROUND(COUNTIFS($E$2:$E$326,"&gt;=50",$D$2:$D$326,"&gt;=55")/100*#REF!,0),"",E503),"")</f>
        <v>#REF!</v>
      </c>
      <c r="N503" s="9" t="e">
        <f>IF(M503&lt;&gt;"",IF(_xlfn.RANK.EQ(M503,$M$2:$M$326,0)&lt;=ROUND(COUNTIFS($E$2:$E$326,"&gt;=50",$D$2:$D$326,"&gt;=55")/100*#REF!,0),"",E503),"")</f>
        <v>#REF!</v>
      </c>
      <c r="O503" s="9" t="e">
        <f>IF(N503&lt;&gt;"",IF(_xlfn.RANK.EQ(N503,$N$2:$N$326,0)&lt;=ROUND(COUNTIFS($E$2:$E$326,"&gt;=50",$D$2:$D$326,"&gt;=55")/100*#REF!,0),"",E503),"")</f>
        <v>#REF!</v>
      </c>
      <c r="P503" s="9" t="str" cm="1">
        <f t="array" ref="P503">IF(A463&lt;&gt;"",IF(_xlfn.BITOR(B463&lt;&gt;"GR",B463&lt;&gt;""),IF(AND(H503&gt;=50,B463&gt;=55),_xlfn.RANK.EQ(H503,$H$2:$H$1000,0),_xlfn.IFS(#REF!="FD",999,#REF!="FF",1000)),IF(AND(H503&gt;=50,D503&gt;=55),_xlfn.RANK.EQ(H503,$H$2:$H$326,0),_xlfn.IFS(#REF!="FD",999,#REF!="FF",1000))),"")</f>
        <v/>
      </c>
    </row>
    <row r="504" spans="1:16" x14ac:dyDescent="0.35">
      <c r="A504" s="3"/>
      <c r="B504" s="3"/>
      <c r="C504" s="16" t="e">
        <f>IF(_xlfn.BITOR(#REF!="GR",#REF!=""),0,#REF!)</f>
        <v>#REF!</v>
      </c>
      <c r="D504" s="16" t="e">
        <f>IF(_xlfn.BITOR(#REF!="",#REF!="GR"),0,#REF!)</f>
        <v>#REF!</v>
      </c>
      <c r="E504" s="9" t="e">
        <f t="shared" si="30"/>
        <v>#REF!</v>
      </c>
      <c r="F504" s="9" t="e">
        <f>IF(AND(B464&lt;&gt;"",B464&lt;&gt;"GR"),(C504*0.4)+(B464*0.6),E504)</f>
        <v>#REF!</v>
      </c>
      <c r="G504" s="9" t="e">
        <f t="shared" si="32"/>
        <v>#REF!</v>
      </c>
      <c r="H504" s="9" t="e">
        <f t="shared" si="33"/>
        <v>#REF!</v>
      </c>
      <c r="I504" s="9" t="e">
        <f t="shared" si="31"/>
        <v>#REF!</v>
      </c>
      <c r="J504" s="9" t="e">
        <f>IF(I504&lt;&gt;"",IF(_xlfn.RANK.EQ(I504,$I$2:$I$326,0)&lt;=ROUND(COUNTIFS($E$2:$E$326,"&gt;=50",$D$2:$D$326,"&gt;=55")/100*#REF!,0),"",E504),"")</f>
        <v>#REF!</v>
      </c>
      <c r="K504" s="9" t="e">
        <f>IF(J504&lt;&gt;"",IF(_xlfn.RANK.EQ(J504,$J$2:$J$326,0)&lt;=ROUND(COUNTIFS($E$2:$E$326,"&gt;=50",$D$2:$D$326,"&gt;=55")/100*#REF!,0),"",E504),"")</f>
        <v>#REF!</v>
      </c>
      <c r="L504" s="9" t="e">
        <f>IF(K504&lt;&gt;"",IF(_xlfn.RANK.EQ(K504,$K$2:$K$326,0)&lt;=ROUND(COUNTIFS($E$2:$E$326,"&gt;=50",$D$2:$D$326,"&gt;=55")/100*#REF!,0),"",E504),"")</f>
        <v>#REF!</v>
      </c>
      <c r="M504" s="9" t="e">
        <f>IF(L504&lt;&gt;"",IF(_xlfn.RANK.EQ(L504,$L$2:$L$326,0)&lt;=ROUND(COUNTIFS($E$2:$E$326,"&gt;=50",$D$2:$D$326,"&gt;=55")/100*#REF!,0),"",E504),"")</f>
        <v>#REF!</v>
      </c>
      <c r="N504" s="9" t="e">
        <f>IF(M504&lt;&gt;"",IF(_xlfn.RANK.EQ(M504,$M$2:$M$326,0)&lt;=ROUND(COUNTIFS($E$2:$E$326,"&gt;=50",$D$2:$D$326,"&gt;=55")/100*#REF!,0),"",E504),"")</f>
        <v>#REF!</v>
      </c>
      <c r="O504" s="9" t="e">
        <f>IF(N504&lt;&gt;"",IF(_xlfn.RANK.EQ(N504,$N$2:$N$326,0)&lt;=ROUND(COUNTIFS($E$2:$E$326,"&gt;=50",$D$2:$D$326,"&gt;=55")/100*#REF!,0),"",E504),"")</f>
        <v>#REF!</v>
      </c>
      <c r="P504" s="9" t="str" cm="1">
        <f t="array" ref="P504">IF(A464&lt;&gt;"",IF(_xlfn.BITOR(B464&lt;&gt;"GR",B464&lt;&gt;""),IF(AND(H504&gt;=50,B464&gt;=55),_xlfn.RANK.EQ(H504,$H$2:$H$1000,0),_xlfn.IFS(#REF!="FD",999,#REF!="FF",1000)),IF(AND(H504&gt;=50,D504&gt;=55),_xlfn.RANK.EQ(H504,$H$2:$H$326,0),_xlfn.IFS(#REF!="FD",999,#REF!="FF",1000))),"")</f>
        <v/>
      </c>
    </row>
    <row r="505" spans="1:16" x14ac:dyDescent="0.35">
      <c r="A505" s="3"/>
      <c r="B505" s="3"/>
      <c r="C505" s="16" t="e">
        <f>IF(_xlfn.BITOR(#REF!="GR",#REF!=""),0,#REF!)</f>
        <v>#REF!</v>
      </c>
      <c r="D505" s="16" t="e">
        <f>IF(_xlfn.BITOR(#REF!="",#REF!="GR"),0,#REF!)</f>
        <v>#REF!</v>
      </c>
      <c r="E505" s="9" t="e">
        <f t="shared" si="30"/>
        <v>#REF!</v>
      </c>
      <c r="F505" s="9" t="e">
        <f>IF(AND(B465&lt;&gt;"",B465&lt;&gt;"GR"),(C505*0.4)+(B465*0.6),E505)</f>
        <v>#REF!</v>
      </c>
      <c r="G505" s="9" t="e">
        <f t="shared" si="32"/>
        <v>#REF!</v>
      </c>
      <c r="H505" s="9" t="e">
        <f t="shared" si="33"/>
        <v>#REF!</v>
      </c>
      <c r="I505" s="9" t="e">
        <f t="shared" si="31"/>
        <v>#REF!</v>
      </c>
      <c r="J505" s="9" t="e">
        <f>IF(I505&lt;&gt;"",IF(_xlfn.RANK.EQ(I505,$I$2:$I$326,0)&lt;=ROUND(COUNTIFS($E$2:$E$326,"&gt;=50",$D$2:$D$326,"&gt;=55")/100*#REF!,0),"",E505),"")</f>
        <v>#REF!</v>
      </c>
      <c r="K505" s="9" t="e">
        <f>IF(J505&lt;&gt;"",IF(_xlfn.RANK.EQ(J505,$J$2:$J$326,0)&lt;=ROUND(COUNTIFS($E$2:$E$326,"&gt;=50",$D$2:$D$326,"&gt;=55")/100*#REF!,0),"",E505),"")</f>
        <v>#REF!</v>
      </c>
      <c r="L505" s="9" t="e">
        <f>IF(K505&lt;&gt;"",IF(_xlfn.RANK.EQ(K505,$K$2:$K$326,0)&lt;=ROUND(COUNTIFS($E$2:$E$326,"&gt;=50",$D$2:$D$326,"&gt;=55")/100*#REF!,0),"",E505),"")</f>
        <v>#REF!</v>
      </c>
      <c r="M505" s="9" t="e">
        <f>IF(L505&lt;&gt;"",IF(_xlfn.RANK.EQ(L505,$L$2:$L$326,0)&lt;=ROUND(COUNTIFS($E$2:$E$326,"&gt;=50",$D$2:$D$326,"&gt;=55")/100*#REF!,0),"",E505),"")</f>
        <v>#REF!</v>
      </c>
      <c r="N505" s="9" t="e">
        <f>IF(M505&lt;&gt;"",IF(_xlfn.RANK.EQ(M505,$M$2:$M$326,0)&lt;=ROUND(COUNTIFS($E$2:$E$326,"&gt;=50",$D$2:$D$326,"&gt;=55")/100*#REF!,0),"",E505),"")</f>
        <v>#REF!</v>
      </c>
      <c r="O505" s="9" t="e">
        <f>IF(N505&lt;&gt;"",IF(_xlfn.RANK.EQ(N505,$N$2:$N$326,0)&lt;=ROUND(COUNTIFS($E$2:$E$326,"&gt;=50",$D$2:$D$326,"&gt;=55")/100*#REF!,0),"",E505),"")</f>
        <v>#REF!</v>
      </c>
      <c r="P505" s="9" t="str" cm="1">
        <f t="array" ref="P505">IF(A465&lt;&gt;"",IF(_xlfn.BITOR(B465&lt;&gt;"GR",B465&lt;&gt;""),IF(AND(H505&gt;=50,B465&gt;=55),_xlfn.RANK.EQ(H505,$H$2:$H$1000,0),_xlfn.IFS(#REF!="FD",999,#REF!="FF",1000)),IF(AND(H505&gt;=50,D505&gt;=55),_xlfn.RANK.EQ(H505,$H$2:$H$326,0),_xlfn.IFS(#REF!="FD",999,#REF!="FF",1000))),"")</f>
        <v/>
      </c>
    </row>
    <row r="506" spans="1:16" x14ac:dyDescent="0.35">
      <c r="A506" s="3"/>
      <c r="B506" s="3"/>
      <c r="C506" s="16" t="e">
        <f>IF(_xlfn.BITOR(#REF!="GR",#REF!=""),0,#REF!)</f>
        <v>#REF!</v>
      </c>
      <c r="D506" s="16" t="e">
        <f>IF(_xlfn.BITOR(#REF!="",#REF!="GR"),0,#REF!)</f>
        <v>#REF!</v>
      </c>
      <c r="E506" s="9" t="e">
        <f t="shared" si="30"/>
        <v>#REF!</v>
      </c>
      <c r="F506" s="9" t="e">
        <f>IF(AND(B466&lt;&gt;"",B466&lt;&gt;"GR"),(C506*0.4)+(B466*0.6),E506)</f>
        <v>#REF!</v>
      </c>
      <c r="G506" s="9" t="e">
        <f t="shared" si="32"/>
        <v>#REF!</v>
      </c>
      <c r="H506" s="9" t="e">
        <f t="shared" si="33"/>
        <v>#REF!</v>
      </c>
      <c r="I506" s="9" t="e">
        <f t="shared" si="31"/>
        <v>#REF!</v>
      </c>
      <c r="J506" s="9" t="e">
        <f>IF(I506&lt;&gt;"",IF(_xlfn.RANK.EQ(I506,$I$2:$I$326,0)&lt;=ROUND(COUNTIFS($E$2:$E$326,"&gt;=50",$D$2:$D$326,"&gt;=55")/100*#REF!,0),"",E506),"")</f>
        <v>#REF!</v>
      </c>
      <c r="K506" s="9" t="e">
        <f>IF(J506&lt;&gt;"",IF(_xlfn.RANK.EQ(J506,$J$2:$J$326,0)&lt;=ROUND(COUNTIFS($E$2:$E$326,"&gt;=50",$D$2:$D$326,"&gt;=55")/100*#REF!,0),"",E506),"")</f>
        <v>#REF!</v>
      </c>
      <c r="L506" s="9" t="e">
        <f>IF(K506&lt;&gt;"",IF(_xlfn.RANK.EQ(K506,$K$2:$K$326,0)&lt;=ROUND(COUNTIFS($E$2:$E$326,"&gt;=50",$D$2:$D$326,"&gt;=55")/100*#REF!,0),"",E506),"")</f>
        <v>#REF!</v>
      </c>
      <c r="M506" s="9" t="e">
        <f>IF(L506&lt;&gt;"",IF(_xlfn.RANK.EQ(L506,$L$2:$L$326,0)&lt;=ROUND(COUNTIFS($E$2:$E$326,"&gt;=50",$D$2:$D$326,"&gt;=55")/100*#REF!,0),"",E506),"")</f>
        <v>#REF!</v>
      </c>
      <c r="N506" s="9" t="e">
        <f>IF(M506&lt;&gt;"",IF(_xlfn.RANK.EQ(M506,$M$2:$M$326,0)&lt;=ROUND(COUNTIFS($E$2:$E$326,"&gt;=50",$D$2:$D$326,"&gt;=55")/100*#REF!,0),"",E506),"")</f>
        <v>#REF!</v>
      </c>
      <c r="O506" s="9" t="e">
        <f>IF(N506&lt;&gt;"",IF(_xlfn.RANK.EQ(N506,$N$2:$N$326,0)&lt;=ROUND(COUNTIFS($E$2:$E$326,"&gt;=50",$D$2:$D$326,"&gt;=55")/100*#REF!,0),"",E506),"")</f>
        <v>#REF!</v>
      </c>
      <c r="P506" s="9" t="str" cm="1">
        <f t="array" ref="P506">IF(A466&lt;&gt;"",IF(_xlfn.BITOR(B466&lt;&gt;"GR",B466&lt;&gt;""),IF(AND(H506&gt;=50,B466&gt;=55),_xlfn.RANK.EQ(H506,$H$2:$H$1000,0),_xlfn.IFS(#REF!="FD",999,#REF!="FF",1000)),IF(AND(H506&gt;=50,D506&gt;=55),_xlfn.RANK.EQ(H506,$H$2:$H$326,0),_xlfn.IFS(#REF!="FD",999,#REF!="FF",1000))),"")</f>
        <v/>
      </c>
    </row>
    <row r="507" spans="1:16" x14ac:dyDescent="0.35">
      <c r="A507" s="3"/>
      <c r="B507" s="3"/>
      <c r="C507" s="16" t="e">
        <f>IF(_xlfn.BITOR(#REF!="GR",#REF!=""),0,#REF!)</f>
        <v>#REF!</v>
      </c>
      <c r="D507" s="16" t="e">
        <f>IF(_xlfn.BITOR(#REF!="",#REF!="GR"),0,#REF!)</f>
        <v>#REF!</v>
      </c>
      <c r="E507" s="9" t="e">
        <f t="shared" si="30"/>
        <v>#REF!</v>
      </c>
      <c r="F507" s="9" t="e">
        <f>IF(AND(B467&lt;&gt;"",B467&lt;&gt;"GR"),(C507*0.4)+(B467*0.6),E507)</f>
        <v>#REF!</v>
      </c>
      <c r="G507" s="9" t="e">
        <f t="shared" si="32"/>
        <v>#REF!</v>
      </c>
      <c r="H507" s="9" t="e">
        <f t="shared" si="33"/>
        <v>#REF!</v>
      </c>
      <c r="I507" s="9" t="e">
        <f t="shared" si="31"/>
        <v>#REF!</v>
      </c>
      <c r="J507" s="9" t="e">
        <f>IF(I507&lt;&gt;"",IF(_xlfn.RANK.EQ(I507,$I$2:$I$326,0)&lt;=ROUND(COUNTIFS($E$2:$E$326,"&gt;=50",$D$2:$D$326,"&gt;=55")/100*#REF!,0),"",E507),"")</f>
        <v>#REF!</v>
      </c>
      <c r="K507" s="9" t="e">
        <f>IF(J507&lt;&gt;"",IF(_xlfn.RANK.EQ(J507,$J$2:$J$326,0)&lt;=ROUND(COUNTIFS($E$2:$E$326,"&gt;=50",$D$2:$D$326,"&gt;=55")/100*#REF!,0),"",E507),"")</f>
        <v>#REF!</v>
      </c>
      <c r="L507" s="9" t="e">
        <f>IF(K507&lt;&gt;"",IF(_xlfn.RANK.EQ(K507,$K$2:$K$326,0)&lt;=ROUND(COUNTIFS($E$2:$E$326,"&gt;=50",$D$2:$D$326,"&gt;=55")/100*#REF!,0),"",E507),"")</f>
        <v>#REF!</v>
      </c>
      <c r="M507" s="9" t="e">
        <f>IF(L507&lt;&gt;"",IF(_xlfn.RANK.EQ(L507,$L$2:$L$326,0)&lt;=ROUND(COUNTIFS($E$2:$E$326,"&gt;=50",$D$2:$D$326,"&gt;=55")/100*#REF!,0),"",E507),"")</f>
        <v>#REF!</v>
      </c>
      <c r="N507" s="9" t="e">
        <f>IF(M507&lt;&gt;"",IF(_xlfn.RANK.EQ(M507,$M$2:$M$326,0)&lt;=ROUND(COUNTIFS($E$2:$E$326,"&gt;=50",$D$2:$D$326,"&gt;=55")/100*#REF!,0),"",E507),"")</f>
        <v>#REF!</v>
      </c>
      <c r="O507" s="9" t="e">
        <f>IF(N507&lt;&gt;"",IF(_xlfn.RANK.EQ(N507,$N$2:$N$326,0)&lt;=ROUND(COUNTIFS($E$2:$E$326,"&gt;=50",$D$2:$D$326,"&gt;=55")/100*#REF!,0),"",E507),"")</f>
        <v>#REF!</v>
      </c>
      <c r="P507" s="9" t="str" cm="1">
        <f t="array" ref="P507">IF(A467&lt;&gt;"",IF(_xlfn.BITOR(B467&lt;&gt;"GR",B467&lt;&gt;""),IF(AND(H507&gt;=50,B467&gt;=55),_xlfn.RANK.EQ(H507,$H$2:$H$1000,0),_xlfn.IFS(#REF!="FD",999,#REF!="FF",1000)),IF(AND(H507&gt;=50,D507&gt;=55),_xlfn.RANK.EQ(H507,$H$2:$H$326,0),_xlfn.IFS(#REF!="FD",999,#REF!="FF",1000))),"")</f>
        <v/>
      </c>
    </row>
    <row r="508" spans="1:16" x14ac:dyDescent="0.35">
      <c r="A508" s="3"/>
      <c r="B508" s="3"/>
      <c r="C508" s="16" t="e">
        <f>IF(_xlfn.BITOR(#REF!="GR",#REF!=""),0,#REF!)</f>
        <v>#REF!</v>
      </c>
      <c r="D508" s="16" t="e">
        <f>IF(_xlfn.BITOR(#REF!="",#REF!="GR"),0,#REF!)</f>
        <v>#REF!</v>
      </c>
      <c r="E508" s="9" t="e">
        <f t="shared" si="30"/>
        <v>#REF!</v>
      </c>
      <c r="F508" s="9" t="e">
        <f>IF(AND(B468&lt;&gt;"",B468&lt;&gt;"GR"),(C508*0.4)+(B468*0.6),E508)</f>
        <v>#REF!</v>
      </c>
      <c r="G508" s="9" t="e">
        <f t="shared" si="32"/>
        <v>#REF!</v>
      </c>
      <c r="H508" s="9" t="e">
        <f t="shared" si="33"/>
        <v>#REF!</v>
      </c>
      <c r="I508" s="9" t="e">
        <f t="shared" si="31"/>
        <v>#REF!</v>
      </c>
      <c r="J508" s="9" t="e">
        <f>IF(I508&lt;&gt;"",IF(_xlfn.RANK.EQ(I508,$I$2:$I$326,0)&lt;=ROUND(COUNTIFS($E$2:$E$326,"&gt;=50",$D$2:$D$326,"&gt;=55")/100*#REF!,0),"",E508),"")</f>
        <v>#REF!</v>
      </c>
      <c r="K508" s="9" t="e">
        <f>IF(J508&lt;&gt;"",IF(_xlfn.RANK.EQ(J508,$J$2:$J$326,0)&lt;=ROUND(COUNTIFS($E$2:$E$326,"&gt;=50",$D$2:$D$326,"&gt;=55")/100*#REF!,0),"",E508),"")</f>
        <v>#REF!</v>
      </c>
      <c r="L508" s="9" t="e">
        <f>IF(K508&lt;&gt;"",IF(_xlfn.RANK.EQ(K508,$K$2:$K$326,0)&lt;=ROUND(COUNTIFS($E$2:$E$326,"&gt;=50",$D$2:$D$326,"&gt;=55")/100*#REF!,0),"",E508),"")</f>
        <v>#REF!</v>
      </c>
      <c r="M508" s="9" t="e">
        <f>IF(L508&lt;&gt;"",IF(_xlfn.RANK.EQ(L508,$L$2:$L$326,0)&lt;=ROUND(COUNTIFS($E$2:$E$326,"&gt;=50",$D$2:$D$326,"&gt;=55")/100*#REF!,0),"",E508),"")</f>
        <v>#REF!</v>
      </c>
      <c r="N508" s="9" t="e">
        <f>IF(M508&lt;&gt;"",IF(_xlfn.RANK.EQ(M508,$M$2:$M$326,0)&lt;=ROUND(COUNTIFS($E$2:$E$326,"&gt;=50",$D$2:$D$326,"&gt;=55")/100*#REF!,0),"",E508),"")</f>
        <v>#REF!</v>
      </c>
      <c r="O508" s="9" t="e">
        <f>IF(N508&lt;&gt;"",IF(_xlfn.RANK.EQ(N508,$N$2:$N$326,0)&lt;=ROUND(COUNTIFS($E$2:$E$326,"&gt;=50",$D$2:$D$326,"&gt;=55")/100*#REF!,0),"",E508),"")</f>
        <v>#REF!</v>
      </c>
      <c r="P508" s="9" t="str" cm="1">
        <f t="array" ref="P508">IF(A468&lt;&gt;"",IF(_xlfn.BITOR(B468&lt;&gt;"GR",B468&lt;&gt;""),IF(AND(H508&gt;=50,B468&gt;=55),_xlfn.RANK.EQ(H508,$H$2:$H$1000,0),_xlfn.IFS(#REF!="FD",999,#REF!="FF",1000)),IF(AND(H508&gt;=50,D508&gt;=55),_xlfn.RANK.EQ(H508,$H$2:$H$326,0),_xlfn.IFS(#REF!="FD",999,#REF!="FF",1000))),"")</f>
        <v/>
      </c>
    </row>
    <row r="509" spans="1:16" x14ac:dyDescent="0.35">
      <c r="A509" s="3"/>
      <c r="B509" s="3"/>
      <c r="C509" s="16" t="e">
        <f>IF(_xlfn.BITOR(#REF!="GR",#REF!=""),0,#REF!)</f>
        <v>#REF!</v>
      </c>
      <c r="D509" s="16" t="e">
        <f>IF(_xlfn.BITOR(#REF!="",#REF!="GR"),0,#REF!)</f>
        <v>#REF!</v>
      </c>
      <c r="E509" s="9" t="e">
        <f t="shared" si="30"/>
        <v>#REF!</v>
      </c>
      <c r="F509" s="9" t="e">
        <f>IF(AND(B469&lt;&gt;"",B469&lt;&gt;"GR"),(C509*0.4)+(B469*0.6),E509)</f>
        <v>#REF!</v>
      </c>
      <c r="G509" s="9" t="e">
        <f t="shared" si="32"/>
        <v>#REF!</v>
      </c>
      <c r="H509" s="9" t="e">
        <f t="shared" si="33"/>
        <v>#REF!</v>
      </c>
      <c r="I509" s="9" t="e">
        <f t="shared" si="31"/>
        <v>#REF!</v>
      </c>
      <c r="J509" s="9" t="e">
        <f>IF(I509&lt;&gt;"",IF(_xlfn.RANK.EQ(I509,$I$2:$I$326,0)&lt;=ROUND(COUNTIFS($E$2:$E$326,"&gt;=50",$D$2:$D$326,"&gt;=55")/100*#REF!,0),"",E509),"")</f>
        <v>#REF!</v>
      </c>
      <c r="K509" s="9" t="e">
        <f>IF(J509&lt;&gt;"",IF(_xlfn.RANK.EQ(J509,$J$2:$J$326,0)&lt;=ROUND(COUNTIFS($E$2:$E$326,"&gt;=50",$D$2:$D$326,"&gt;=55")/100*#REF!,0),"",E509),"")</f>
        <v>#REF!</v>
      </c>
      <c r="L509" s="9" t="e">
        <f>IF(K509&lt;&gt;"",IF(_xlfn.RANK.EQ(K509,$K$2:$K$326,0)&lt;=ROUND(COUNTIFS($E$2:$E$326,"&gt;=50",$D$2:$D$326,"&gt;=55")/100*#REF!,0),"",E509),"")</f>
        <v>#REF!</v>
      </c>
      <c r="M509" s="9" t="e">
        <f>IF(L509&lt;&gt;"",IF(_xlfn.RANK.EQ(L509,$L$2:$L$326,0)&lt;=ROUND(COUNTIFS($E$2:$E$326,"&gt;=50",$D$2:$D$326,"&gt;=55")/100*#REF!,0),"",E509),"")</f>
        <v>#REF!</v>
      </c>
      <c r="N509" s="9" t="e">
        <f>IF(M509&lt;&gt;"",IF(_xlfn.RANK.EQ(M509,$M$2:$M$326,0)&lt;=ROUND(COUNTIFS($E$2:$E$326,"&gt;=50",$D$2:$D$326,"&gt;=55")/100*#REF!,0),"",E509),"")</f>
        <v>#REF!</v>
      </c>
      <c r="O509" s="9" t="e">
        <f>IF(N509&lt;&gt;"",IF(_xlfn.RANK.EQ(N509,$N$2:$N$326,0)&lt;=ROUND(COUNTIFS($E$2:$E$326,"&gt;=50",$D$2:$D$326,"&gt;=55")/100*#REF!,0),"",E509),"")</f>
        <v>#REF!</v>
      </c>
      <c r="P509" s="9" t="str" cm="1">
        <f t="array" ref="P509">IF(A469&lt;&gt;"",IF(_xlfn.BITOR(B469&lt;&gt;"GR",B469&lt;&gt;""),IF(AND(H509&gt;=50,B469&gt;=55),_xlfn.RANK.EQ(H509,$H$2:$H$1000,0),_xlfn.IFS(#REF!="FD",999,#REF!="FF",1000)),IF(AND(H509&gt;=50,D509&gt;=55),_xlfn.RANK.EQ(H509,$H$2:$H$326,0),_xlfn.IFS(#REF!="FD",999,#REF!="FF",1000))),"")</f>
        <v/>
      </c>
    </row>
    <row r="510" spans="1:16" x14ac:dyDescent="0.35">
      <c r="A510" s="3"/>
      <c r="B510" s="3"/>
      <c r="C510" s="16" t="e">
        <f>IF(_xlfn.BITOR(#REF!="GR",#REF!=""),0,#REF!)</f>
        <v>#REF!</v>
      </c>
      <c r="D510" s="16" t="e">
        <f>IF(_xlfn.BITOR(#REF!="",#REF!="GR"),0,#REF!)</f>
        <v>#REF!</v>
      </c>
      <c r="E510" s="9" t="e">
        <f t="shared" si="30"/>
        <v>#REF!</v>
      </c>
      <c r="F510" s="9" t="e">
        <f>IF(AND(B470&lt;&gt;"",B470&lt;&gt;"GR"),(C510*0.4)+(B470*0.6),E510)</f>
        <v>#REF!</v>
      </c>
      <c r="G510" s="9" t="e">
        <f t="shared" si="32"/>
        <v>#REF!</v>
      </c>
      <c r="H510" s="9" t="e">
        <f t="shared" si="33"/>
        <v>#REF!</v>
      </c>
      <c r="I510" s="9" t="e">
        <f t="shared" si="31"/>
        <v>#REF!</v>
      </c>
      <c r="J510" s="9" t="e">
        <f>IF(I510&lt;&gt;"",IF(_xlfn.RANK.EQ(I510,$I$2:$I$326,0)&lt;=ROUND(COUNTIFS($E$2:$E$326,"&gt;=50",$D$2:$D$326,"&gt;=55")/100*#REF!,0),"",E510),"")</f>
        <v>#REF!</v>
      </c>
      <c r="K510" s="9" t="e">
        <f>IF(J510&lt;&gt;"",IF(_xlfn.RANK.EQ(J510,$J$2:$J$326,0)&lt;=ROUND(COUNTIFS($E$2:$E$326,"&gt;=50",$D$2:$D$326,"&gt;=55")/100*#REF!,0),"",E510),"")</f>
        <v>#REF!</v>
      </c>
      <c r="L510" s="9" t="e">
        <f>IF(K510&lt;&gt;"",IF(_xlfn.RANK.EQ(K510,$K$2:$K$326,0)&lt;=ROUND(COUNTIFS($E$2:$E$326,"&gt;=50",$D$2:$D$326,"&gt;=55")/100*#REF!,0),"",E510),"")</f>
        <v>#REF!</v>
      </c>
      <c r="M510" s="9" t="e">
        <f>IF(L510&lt;&gt;"",IF(_xlfn.RANK.EQ(L510,$L$2:$L$326,0)&lt;=ROUND(COUNTIFS($E$2:$E$326,"&gt;=50",$D$2:$D$326,"&gt;=55")/100*#REF!,0),"",E510),"")</f>
        <v>#REF!</v>
      </c>
      <c r="N510" s="9" t="e">
        <f>IF(M510&lt;&gt;"",IF(_xlfn.RANK.EQ(M510,$M$2:$M$326,0)&lt;=ROUND(COUNTIFS($E$2:$E$326,"&gt;=50",$D$2:$D$326,"&gt;=55")/100*#REF!,0),"",E510),"")</f>
        <v>#REF!</v>
      </c>
      <c r="O510" s="9" t="e">
        <f>IF(N510&lt;&gt;"",IF(_xlfn.RANK.EQ(N510,$N$2:$N$326,0)&lt;=ROUND(COUNTIFS($E$2:$E$326,"&gt;=50",$D$2:$D$326,"&gt;=55")/100*#REF!,0),"",E510),"")</f>
        <v>#REF!</v>
      </c>
      <c r="P510" s="9" t="str" cm="1">
        <f t="array" ref="P510">IF(A470&lt;&gt;"",IF(_xlfn.BITOR(B470&lt;&gt;"GR",B470&lt;&gt;""),IF(AND(H510&gt;=50,B470&gt;=55),_xlfn.RANK.EQ(H510,$H$2:$H$1000,0),_xlfn.IFS(#REF!="FD",999,#REF!="FF",1000)),IF(AND(H510&gt;=50,D510&gt;=55),_xlfn.RANK.EQ(H510,$H$2:$H$326,0),_xlfn.IFS(#REF!="FD",999,#REF!="FF",1000))),"")</f>
        <v/>
      </c>
    </row>
    <row r="511" spans="1:16" x14ac:dyDescent="0.35">
      <c r="A511" s="3"/>
      <c r="B511" s="3"/>
      <c r="C511" s="16" t="e">
        <f>IF(_xlfn.BITOR(#REF!="GR",#REF!=""),0,#REF!)</f>
        <v>#REF!</v>
      </c>
      <c r="D511" s="16" t="e">
        <f>IF(_xlfn.BITOR(#REF!="",#REF!="GR"),0,#REF!)</f>
        <v>#REF!</v>
      </c>
      <c r="E511" s="9" t="e">
        <f t="shared" si="30"/>
        <v>#REF!</v>
      </c>
      <c r="F511" s="9" t="e">
        <f>IF(AND(B471&lt;&gt;"",B471&lt;&gt;"GR"),(C511*0.4)+(B471*0.6),E511)</f>
        <v>#REF!</v>
      </c>
      <c r="G511" s="9" t="e">
        <f t="shared" si="32"/>
        <v>#REF!</v>
      </c>
      <c r="H511" s="9" t="e">
        <f t="shared" si="33"/>
        <v>#REF!</v>
      </c>
      <c r="I511" s="9" t="e">
        <f t="shared" si="31"/>
        <v>#REF!</v>
      </c>
      <c r="J511" s="9" t="e">
        <f>IF(I511&lt;&gt;"",IF(_xlfn.RANK.EQ(I511,$I$2:$I$326,0)&lt;=ROUND(COUNTIFS($E$2:$E$326,"&gt;=50",$D$2:$D$326,"&gt;=55")/100*#REF!,0),"",E511),"")</f>
        <v>#REF!</v>
      </c>
      <c r="K511" s="9" t="e">
        <f>IF(J511&lt;&gt;"",IF(_xlfn.RANK.EQ(J511,$J$2:$J$326,0)&lt;=ROUND(COUNTIFS($E$2:$E$326,"&gt;=50",$D$2:$D$326,"&gt;=55")/100*#REF!,0),"",E511),"")</f>
        <v>#REF!</v>
      </c>
      <c r="L511" s="9" t="e">
        <f>IF(K511&lt;&gt;"",IF(_xlfn.RANK.EQ(K511,$K$2:$K$326,0)&lt;=ROUND(COUNTIFS($E$2:$E$326,"&gt;=50",$D$2:$D$326,"&gt;=55")/100*#REF!,0),"",E511),"")</f>
        <v>#REF!</v>
      </c>
      <c r="M511" s="9" t="e">
        <f>IF(L511&lt;&gt;"",IF(_xlfn.RANK.EQ(L511,$L$2:$L$326,0)&lt;=ROUND(COUNTIFS($E$2:$E$326,"&gt;=50",$D$2:$D$326,"&gt;=55")/100*#REF!,0),"",E511),"")</f>
        <v>#REF!</v>
      </c>
      <c r="N511" s="9" t="e">
        <f>IF(M511&lt;&gt;"",IF(_xlfn.RANK.EQ(M511,$M$2:$M$326,0)&lt;=ROUND(COUNTIFS($E$2:$E$326,"&gt;=50",$D$2:$D$326,"&gt;=55")/100*#REF!,0),"",E511),"")</f>
        <v>#REF!</v>
      </c>
      <c r="O511" s="9" t="e">
        <f>IF(N511&lt;&gt;"",IF(_xlfn.RANK.EQ(N511,$N$2:$N$326,0)&lt;=ROUND(COUNTIFS($E$2:$E$326,"&gt;=50",$D$2:$D$326,"&gt;=55")/100*#REF!,0),"",E511),"")</f>
        <v>#REF!</v>
      </c>
      <c r="P511" s="9" t="str" cm="1">
        <f t="array" ref="P511">IF(A471&lt;&gt;"",IF(_xlfn.BITOR(B471&lt;&gt;"GR",B471&lt;&gt;""),IF(AND(H511&gt;=50,B471&gt;=55),_xlfn.RANK.EQ(H511,$H$2:$H$1000,0),_xlfn.IFS(#REF!="FD",999,#REF!="FF",1000)),IF(AND(H511&gt;=50,D511&gt;=55),_xlfn.RANK.EQ(H511,$H$2:$H$326,0),_xlfn.IFS(#REF!="FD",999,#REF!="FF",1000))),"")</f>
        <v/>
      </c>
    </row>
    <row r="512" spans="1:16" x14ac:dyDescent="0.35">
      <c r="A512" s="3"/>
      <c r="B512" s="3"/>
      <c r="C512" s="16" t="e">
        <f>IF(_xlfn.BITOR(#REF!="GR",#REF!=""),0,#REF!)</f>
        <v>#REF!</v>
      </c>
      <c r="D512" s="16" t="e">
        <f>IF(_xlfn.BITOR(#REF!="",#REF!="GR"),0,#REF!)</f>
        <v>#REF!</v>
      </c>
      <c r="E512" s="9" t="e">
        <f t="shared" si="30"/>
        <v>#REF!</v>
      </c>
      <c r="F512" s="9" t="e">
        <f>IF(AND(B472&lt;&gt;"",B472&lt;&gt;"GR"),(C512*0.4)+(B472*0.6),E512)</f>
        <v>#REF!</v>
      </c>
      <c r="G512" s="9" t="e">
        <f t="shared" si="32"/>
        <v>#REF!</v>
      </c>
      <c r="H512" s="9" t="e">
        <f t="shared" si="33"/>
        <v>#REF!</v>
      </c>
      <c r="I512" s="9" t="e">
        <f t="shared" si="31"/>
        <v>#REF!</v>
      </c>
      <c r="J512" s="9" t="e">
        <f>IF(I512&lt;&gt;"",IF(_xlfn.RANK.EQ(I512,$I$2:$I$326,0)&lt;=ROUND(COUNTIFS($E$2:$E$326,"&gt;=50",$D$2:$D$326,"&gt;=55")/100*#REF!,0),"",E512),"")</f>
        <v>#REF!</v>
      </c>
      <c r="K512" s="9" t="e">
        <f>IF(J512&lt;&gt;"",IF(_xlfn.RANK.EQ(J512,$J$2:$J$326,0)&lt;=ROUND(COUNTIFS($E$2:$E$326,"&gt;=50",$D$2:$D$326,"&gt;=55")/100*#REF!,0),"",E512),"")</f>
        <v>#REF!</v>
      </c>
      <c r="L512" s="9" t="e">
        <f>IF(K512&lt;&gt;"",IF(_xlfn.RANK.EQ(K512,$K$2:$K$326,0)&lt;=ROUND(COUNTIFS($E$2:$E$326,"&gt;=50",$D$2:$D$326,"&gt;=55")/100*#REF!,0),"",E512),"")</f>
        <v>#REF!</v>
      </c>
      <c r="M512" s="9" t="e">
        <f>IF(L512&lt;&gt;"",IF(_xlfn.RANK.EQ(L512,$L$2:$L$326,0)&lt;=ROUND(COUNTIFS($E$2:$E$326,"&gt;=50",$D$2:$D$326,"&gt;=55")/100*#REF!,0),"",E512),"")</f>
        <v>#REF!</v>
      </c>
      <c r="N512" s="9" t="e">
        <f>IF(M512&lt;&gt;"",IF(_xlfn.RANK.EQ(M512,$M$2:$M$326,0)&lt;=ROUND(COUNTIFS($E$2:$E$326,"&gt;=50",$D$2:$D$326,"&gt;=55")/100*#REF!,0),"",E512),"")</f>
        <v>#REF!</v>
      </c>
      <c r="O512" s="9" t="e">
        <f>IF(N512&lt;&gt;"",IF(_xlfn.RANK.EQ(N512,$N$2:$N$326,0)&lt;=ROUND(COUNTIFS($E$2:$E$326,"&gt;=50",$D$2:$D$326,"&gt;=55")/100*#REF!,0),"",E512),"")</f>
        <v>#REF!</v>
      </c>
      <c r="P512" s="9" t="str" cm="1">
        <f t="array" ref="P512">IF(A472&lt;&gt;"",IF(_xlfn.BITOR(B472&lt;&gt;"GR",B472&lt;&gt;""),IF(AND(H512&gt;=50,B472&gt;=55),_xlfn.RANK.EQ(H512,$H$2:$H$1000,0),_xlfn.IFS(#REF!="FD",999,#REF!="FF",1000)),IF(AND(H512&gt;=50,D512&gt;=55),_xlfn.RANK.EQ(H512,$H$2:$H$326,0),_xlfn.IFS(#REF!="FD",999,#REF!="FF",1000))),"")</f>
        <v/>
      </c>
    </row>
    <row r="513" spans="1:16" x14ac:dyDescent="0.35">
      <c r="A513" s="3"/>
      <c r="B513" s="3"/>
      <c r="C513" s="16" t="e">
        <f>IF(_xlfn.BITOR(#REF!="GR",#REF!=""),0,#REF!)</f>
        <v>#REF!</v>
      </c>
      <c r="D513" s="16" t="e">
        <f>IF(_xlfn.BITOR(#REF!="",#REF!="GR"),0,#REF!)</f>
        <v>#REF!</v>
      </c>
      <c r="E513" s="9" t="e">
        <f t="shared" si="30"/>
        <v>#REF!</v>
      </c>
      <c r="F513" s="9" t="e">
        <f>IF(AND(B473&lt;&gt;"",B473&lt;&gt;"GR"),(C513*0.4)+(B473*0.6),E513)</f>
        <v>#REF!</v>
      </c>
      <c r="G513" s="9" t="e">
        <f t="shared" si="32"/>
        <v>#REF!</v>
      </c>
      <c r="H513" s="9" t="e">
        <f t="shared" si="33"/>
        <v>#REF!</v>
      </c>
      <c r="I513" s="9" t="e">
        <f t="shared" si="31"/>
        <v>#REF!</v>
      </c>
      <c r="J513" s="9" t="e">
        <f>IF(I513&lt;&gt;"",IF(_xlfn.RANK.EQ(I513,$I$2:$I$326,0)&lt;=ROUND(COUNTIFS($E$2:$E$326,"&gt;=50",$D$2:$D$326,"&gt;=55")/100*#REF!,0),"",E513),"")</f>
        <v>#REF!</v>
      </c>
      <c r="K513" s="9" t="e">
        <f>IF(J513&lt;&gt;"",IF(_xlfn.RANK.EQ(J513,$J$2:$J$326,0)&lt;=ROUND(COUNTIFS($E$2:$E$326,"&gt;=50",$D$2:$D$326,"&gt;=55")/100*#REF!,0),"",E513),"")</f>
        <v>#REF!</v>
      </c>
      <c r="L513" s="9" t="e">
        <f>IF(K513&lt;&gt;"",IF(_xlfn.RANK.EQ(K513,$K$2:$K$326,0)&lt;=ROUND(COUNTIFS($E$2:$E$326,"&gt;=50",$D$2:$D$326,"&gt;=55")/100*#REF!,0),"",E513),"")</f>
        <v>#REF!</v>
      </c>
      <c r="M513" s="9" t="e">
        <f>IF(L513&lt;&gt;"",IF(_xlfn.RANK.EQ(L513,$L$2:$L$326,0)&lt;=ROUND(COUNTIFS($E$2:$E$326,"&gt;=50",$D$2:$D$326,"&gt;=55")/100*#REF!,0),"",E513),"")</f>
        <v>#REF!</v>
      </c>
      <c r="N513" s="9" t="e">
        <f>IF(M513&lt;&gt;"",IF(_xlfn.RANK.EQ(M513,$M$2:$M$326,0)&lt;=ROUND(COUNTIFS($E$2:$E$326,"&gt;=50",$D$2:$D$326,"&gt;=55")/100*#REF!,0),"",E513),"")</f>
        <v>#REF!</v>
      </c>
      <c r="O513" s="9" t="e">
        <f>IF(N513&lt;&gt;"",IF(_xlfn.RANK.EQ(N513,$N$2:$N$326,0)&lt;=ROUND(COUNTIFS($E$2:$E$326,"&gt;=50",$D$2:$D$326,"&gt;=55")/100*#REF!,0),"",E513),"")</f>
        <v>#REF!</v>
      </c>
      <c r="P513" s="9" t="str" cm="1">
        <f t="array" ref="P513">IF(A473&lt;&gt;"",IF(_xlfn.BITOR(B473&lt;&gt;"GR",B473&lt;&gt;""),IF(AND(H513&gt;=50,B473&gt;=55),_xlfn.RANK.EQ(H513,$H$2:$H$1000,0),_xlfn.IFS(#REF!="FD",999,#REF!="FF",1000)),IF(AND(H513&gt;=50,D513&gt;=55),_xlfn.RANK.EQ(H513,$H$2:$H$326,0),_xlfn.IFS(#REF!="FD",999,#REF!="FF",1000))),"")</f>
        <v/>
      </c>
    </row>
    <row r="514" spans="1:16" x14ac:dyDescent="0.35">
      <c r="A514" s="3"/>
      <c r="B514" s="3"/>
      <c r="C514" s="16" t="e">
        <f>IF(_xlfn.BITOR(#REF!="GR",#REF!=""),0,#REF!)</f>
        <v>#REF!</v>
      </c>
      <c r="D514" s="16" t="e">
        <f>IF(_xlfn.BITOR(#REF!="",#REF!="GR"),0,#REF!)</f>
        <v>#REF!</v>
      </c>
      <c r="E514" s="9" t="e">
        <f t="shared" ref="E514:E577" si="34">(C514*0.4)+(D514*0.6)</f>
        <v>#REF!</v>
      </c>
      <c r="F514" s="9" t="e">
        <f>IF(AND(B474&lt;&gt;"",B474&lt;&gt;"GR"),(C514*0.4)+(B474*0.6),E514)</f>
        <v>#REF!</v>
      </c>
      <c r="G514" s="9" t="e">
        <f t="shared" si="32"/>
        <v>#REF!</v>
      </c>
      <c r="H514" s="9" t="e">
        <f t="shared" si="33"/>
        <v>#REF!</v>
      </c>
      <c r="I514" s="9" t="e">
        <f t="shared" si="31"/>
        <v>#REF!</v>
      </c>
      <c r="J514" s="9" t="e">
        <f>IF(I514&lt;&gt;"",IF(_xlfn.RANK.EQ(I514,$I$2:$I$326,0)&lt;=ROUND(COUNTIFS($E$2:$E$326,"&gt;=50",$D$2:$D$326,"&gt;=55")/100*#REF!,0),"",E514),"")</f>
        <v>#REF!</v>
      </c>
      <c r="K514" s="9" t="e">
        <f>IF(J514&lt;&gt;"",IF(_xlfn.RANK.EQ(J514,$J$2:$J$326,0)&lt;=ROUND(COUNTIFS($E$2:$E$326,"&gt;=50",$D$2:$D$326,"&gt;=55")/100*#REF!,0),"",E514),"")</f>
        <v>#REF!</v>
      </c>
      <c r="L514" s="9" t="e">
        <f>IF(K514&lt;&gt;"",IF(_xlfn.RANK.EQ(K514,$K$2:$K$326,0)&lt;=ROUND(COUNTIFS($E$2:$E$326,"&gt;=50",$D$2:$D$326,"&gt;=55")/100*#REF!,0),"",E514),"")</f>
        <v>#REF!</v>
      </c>
      <c r="M514" s="9" t="e">
        <f>IF(L514&lt;&gt;"",IF(_xlfn.RANK.EQ(L514,$L$2:$L$326,0)&lt;=ROUND(COUNTIFS($E$2:$E$326,"&gt;=50",$D$2:$D$326,"&gt;=55")/100*#REF!,0),"",E514),"")</f>
        <v>#REF!</v>
      </c>
      <c r="N514" s="9" t="e">
        <f>IF(M514&lt;&gt;"",IF(_xlfn.RANK.EQ(M514,$M$2:$M$326,0)&lt;=ROUND(COUNTIFS($E$2:$E$326,"&gt;=50",$D$2:$D$326,"&gt;=55")/100*#REF!,0),"",E514),"")</f>
        <v>#REF!</v>
      </c>
      <c r="O514" s="9" t="e">
        <f>IF(N514&lt;&gt;"",IF(_xlfn.RANK.EQ(N514,$N$2:$N$326,0)&lt;=ROUND(COUNTIFS($E$2:$E$326,"&gt;=50",$D$2:$D$326,"&gt;=55")/100*#REF!,0),"",E514),"")</f>
        <v>#REF!</v>
      </c>
      <c r="P514" s="9" t="str" cm="1">
        <f t="array" ref="P514">IF(A474&lt;&gt;"",IF(_xlfn.BITOR(B474&lt;&gt;"GR",B474&lt;&gt;""),IF(AND(H514&gt;=50,B474&gt;=55),_xlfn.RANK.EQ(H514,$H$2:$H$1000,0),_xlfn.IFS(#REF!="FD",999,#REF!="FF",1000)),IF(AND(H514&gt;=50,D514&gt;=55),_xlfn.RANK.EQ(H514,$H$2:$H$326,0),_xlfn.IFS(#REF!="FD",999,#REF!="FF",1000))),"")</f>
        <v/>
      </c>
    </row>
    <row r="515" spans="1:16" x14ac:dyDescent="0.35">
      <c r="A515" s="3"/>
      <c r="B515" s="3"/>
      <c r="C515" s="16" t="e">
        <f>IF(_xlfn.BITOR(#REF!="GR",#REF!=""),0,#REF!)</f>
        <v>#REF!</v>
      </c>
      <c r="D515" s="16" t="e">
        <f>IF(_xlfn.BITOR(#REF!="",#REF!="GR"),0,#REF!)</f>
        <v>#REF!</v>
      </c>
      <c r="E515" s="9" t="e">
        <f t="shared" si="34"/>
        <v>#REF!</v>
      </c>
      <c r="F515" s="9" t="e">
        <f>IF(AND(B475&lt;&gt;"",B475&lt;&gt;"GR"),(C515*0.4)+(B475*0.6),E515)</f>
        <v>#REF!</v>
      </c>
      <c r="G515" s="9" t="e">
        <f t="shared" si="32"/>
        <v>#REF!</v>
      </c>
      <c r="H515" s="9" t="e">
        <f t="shared" si="33"/>
        <v>#REF!</v>
      </c>
      <c r="I515" s="9" t="e">
        <f t="shared" ref="I515:I578" si="35">IF(AND(E515&gt;=50,D515&gt;=55),E515,"")</f>
        <v>#REF!</v>
      </c>
      <c r="J515" s="9" t="e">
        <f>IF(I515&lt;&gt;"",IF(_xlfn.RANK.EQ(I515,$I$2:$I$326,0)&lt;=ROUND(COUNTIFS($E$2:$E$326,"&gt;=50",$D$2:$D$326,"&gt;=55")/100*#REF!,0),"",E515),"")</f>
        <v>#REF!</v>
      </c>
      <c r="K515" s="9" t="e">
        <f>IF(J515&lt;&gt;"",IF(_xlfn.RANK.EQ(J515,$J$2:$J$326,0)&lt;=ROUND(COUNTIFS($E$2:$E$326,"&gt;=50",$D$2:$D$326,"&gt;=55")/100*#REF!,0),"",E515),"")</f>
        <v>#REF!</v>
      </c>
      <c r="L515" s="9" t="e">
        <f>IF(K515&lt;&gt;"",IF(_xlfn.RANK.EQ(K515,$K$2:$K$326,0)&lt;=ROUND(COUNTIFS($E$2:$E$326,"&gt;=50",$D$2:$D$326,"&gt;=55")/100*#REF!,0),"",E515),"")</f>
        <v>#REF!</v>
      </c>
      <c r="M515" s="9" t="e">
        <f>IF(L515&lt;&gt;"",IF(_xlfn.RANK.EQ(L515,$L$2:$L$326,0)&lt;=ROUND(COUNTIFS($E$2:$E$326,"&gt;=50",$D$2:$D$326,"&gt;=55")/100*#REF!,0),"",E515),"")</f>
        <v>#REF!</v>
      </c>
      <c r="N515" s="9" t="e">
        <f>IF(M515&lt;&gt;"",IF(_xlfn.RANK.EQ(M515,$M$2:$M$326,0)&lt;=ROUND(COUNTIFS($E$2:$E$326,"&gt;=50",$D$2:$D$326,"&gt;=55")/100*#REF!,0),"",E515),"")</f>
        <v>#REF!</v>
      </c>
      <c r="O515" s="9" t="e">
        <f>IF(N515&lt;&gt;"",IF(_xlfn.RANK.EQ(N515,$N$2:$N$326,0)&lt;=ROUND(COUNTIFS($E$2:$E$326,"&gt;=50",$D$2:$D$326,"&gt;=55")/100*#REF!,0),"",E515),"")</f>
        <v>#REF!</v>
      </c>
      <c r="P515" s="9" t="str" cm="1">
        <f t="array" ref="P515">IF(A475&lt;&gt;"",IF(_xlfn.BITOR(B475&lt;&gt;"GR",B475&lt;&gt;""),IF(AND(H515&gt;=50,B475&gt;=55),_xlfn.RANK.EQ(H515,$H$2:$H$1000,0),_xlfn.IFS(#REF!="FD",999,#REF!="FF",1000)),IF(AND(H515&gt;=50,D515&gt;=55),_xlfn.RANK.EQ(H515,$H$2:$H$326,0),_xlfn.IFS(#REF!="FD",999,#REF!="FF",1000))),"")</f>
        <v/>
      </c>
    </row>
    <row r="516" spans="1:16" x14ac:dyDescent="0.35">
      <c r="A516" s="3"/>
      <c r="B516" s="3"/>
      <c r="C516" s="16" t="e">
        <f>IF(_xlfn.BITOR(#REF!="GR",#REF!=""),0,#REF!)</f>
        <v>#REF!</v>
      </c>
      <c r="D516" s="16" t="e">
        <f>IF(_xlfn.BITOR(#REF!="",#REF!="GR"),0,#REF!)</f>
        <v>#REF!</v>
      </c>
      <c r="E516" s="9" t="e">
        <f t="shared" si="34"/>
        <v>#REF!</v>
      </c>
      <c r="F516" s="9" t="e">
        <f>IF(AND(B476&lt;&gt;"",B476&lt;&gt;"GR"),(C516*0.4)+(B476*0.6),E516)</f>
        <v>#REF!</v>
      </c>
      <c r="G516" s="9" t="e">
        <f t="shared" si="32"/>
        <v>#REF!</v>
      </c>
      <c r="H516" s="9" t="e">
        <f t="shared" si="33"/>
        <v>#REF!</v>
      </c>
      <c r="I516" s="9" t="e">
        <f t="shared" si="35"/>
        <v>#REF!</v>
      </c>
      <c r="J516" s="9" t="e">
        <f>IF(I516&lt;&gt;"",IF(_xlfn.RANK.EQ(I516,$I$2:$I$326,0)&lt;=ROUND(COUNTIFS($E$2:$E$326,"&gt;=50",$D$2:$D$326,"&gt;=55")/100*#REF!,0),"",E516),"")</f>
        <v>#REF!</v>
      </c>
      <c r="K516" s="9" t="e">
        <f>IF(J516&lt;&gt;"",IF(_xlfn.RANK.EQ(J516,$J$2:$J$326,0)&lt;=ROUND(COUNTIFS($E$2:$E$326,"&gt;=50",$D$2:$D$326,"&gt;=55")/100*#REF!,0),"",E516),"")</f>
        <v>#REF!</v>
      </c>
      <c r="L516" s="9" t="e">
        <f>IF(K516&lt;&gt;"",IF(_xlfn.RANK.EQ(K516,$K$2:$K$326,0)&lt;=ROUND(COUNTIFS($E$2:$E$326,"&gt;=50",$D$2:$D$326,"&gt;=55")/100*#REF!,0),"",E516),"")</f>
        <v>#REF!</v>
      </c>
      <c r="M516" s="9" t="e">
        <f>IF(L516&lt;&gt;"",IF(_xlfn.RANK.EQ(L516,$L$2:$L$326,0)&lt;=ROUND(COUNTIFS($E$2:$E$326,"&gt;=50",$D$2:$D$326,"&gt;=55")/100*#REF!,0),"",E516),"")</f>
        <v>#REF!</v>
      </c>
      <c r="N516" s="9" t="e">
        <f>IF(M516&lt;&gt;"",IF(_xlfn.RANK.EQ(M516,$M$2:$M$326,0)&lt;=ROUND(COUNTIFS($E$2:$E$326,"&gt;=50",$D$2:$D$326,"&gt;=55")/100*#REF!,0),"",E516),"")</f>
        <v>#REF!</v>
      </c>
      <c r="O516" s="9" t="e">
        <f>IF(N516&lt;&gt;"",IF(_xlfn.RANK.EQ(N516,$N$2:$N$326,0)&lt;=ROUND(COUNTIFS($E$2:$E$326,"&gt;=50",$D$2:$D$326,"&gt;=55")/100*#REF!,0),"",E516),"")</f>
        <v>#REF!</v>
      </c>
      <c r="P516" s="9" t="str" cm="1">
        <f t="array" ref="P516">IF(A476&lt;&gt;"",IF(_xlfn.BITOR(B476&lt;&gt;"GR",B476&lt;&gt;""),IF(AND(H516&gt;=50,B476&gt;=55),_xlfn.RANK.EQ(H516,$H$2:$H$1000,0),_xlfn.IFS(#REF!="FD",999,#REF!="FF",1000)),IF(AND(H516&gt;=50,D516&gt;=55),_xlfn.RANK.EQ(H516,$H$2:$H$326,0),_xlfn.IFS(#REF!="FD",999,#REF!="FF",1000))),"")</f>
        <v/>
      </c>
    </row>
    <row r="517" spans="1:16" x14ac:dyDescent="0.35">
      <c r="A517" s="3"/>
      <c r="B517" s="3"/>
      <c r="C517" s="16" t="e">
        <f>IF(_xlfn.BITOR(#REF!="GR",#REF!=""),0,#REF!)</f>
        <v>#REF!</v>
      </c>
      <c r="D517" s="16" t="e">
        <f>IF(_xlfn.BITOR(#REF!="",#REF!="GR"),0,#REF!)</f>
        <v>#REF!</v>
      </c>
      <c r="E517" s="9" t="e">
        <f t="shared" si="34"/>
        <v>#REF!</v>
      </c>
      <c r="F517" s="9" t="e">
        <f>IF(AND(B477&lt;&gt;"",B477&lt;&gt;"GR"),(C517*0.4)+(B477*0.6),E517)</f>
        <v>#REF!</v>
      </c>
      <c r="G517" s="9" t="e">
        <f t="shared" si="32"/>
        <v>#REF!</v>
      </c>
      <c r="H517" s="9" t="e">
        <f t="shared" si="33"/>
        <v>#REF!</v>
      </c>
      <c r="I517" s="9" t="e">
        <f t="shared" si="35"/>
        <v>#REF!</v>
      </c>
      <c r="J517" s="9" t="e">
        <f>IF(I517&lt;&gt;"",IF(_xlfn.RANK.EQ(I517,$I$2:$I$326,0)&lt;=ROUND(COUNTIFS($E$2:$E$326,"&gt;=50",$D$2:$D$326,"&gt;=55")/100*#REF!,0),"",E517),"")</f>
        <v>#REF!</v>
      </c>
      <c r="K517" s="9" t="e">
        <f>IF(J517&lt;&gt;"",IF(_xlfn.RANK.EQ(J517,$J$2:$J$326,0)&lt;=ROUND(COUNTIFS($E$2:$E$326,"&gt;=50",$D$2:$D$326,"&gt;=55")/100*#REF!,0),"",E517),"")</f>
        <v>#REF!</v>
      </c>
      <c r="L517" s="9" t="e">
        <f>IF(K517&lt;&gt;"",IF(_xlfn.RANK.EQ(K517,$K$2:$K$326,0)&lt;=ROUND(COUNTIFS($E$2:$E$326,"&gt;=50",$D$2:$D$326,"&gt;=55")/100*#REF!,0),"",E517),"")</f>
        <v>#REF!</v>
      </c>
      <c r="M517" s="9" t="e">
        <f>IF(L517&lt;&gt;"",IF(_xlfn.RANK.EQ(L517,$L$2:$L$326,0)&lt;=ROUND(COUNTIFS($E$2:$E$326,"&gt;=50",$D$2:$D$326,"&gt;=55")/100*#REF!,0),"",E517),"")</f>
        <v>#REF!</v>
      </c>
      <c r="N517" s="9" t="e">
        <f>IF(M517&lt;&gt;"",IF(_xlfn.RANK.EQ(M517,$M$2:$M$326,0)&lt;=ROUND(COUNTIFS($E$2:$E$326,"&gt;=50",$D$2:$D$326,"&gt;=55")/100*#REF!,0),"",E517),"")</f>
        <v>#REF!</v>
      </c>
      <c r="O517" s="9" t="e">
        <f>IF(N517&lt;&gt;"",IF(_xlfn.RANK.EQ(N517,$N$2:$N$326,0)&lt;=ROUND(COUNTIFS($E$2:$E$326,"&gt;=50",$D$2:$D$326,"&gt;=55")/100*#REF!,0),"",E517),"")</f>
        <v>#REF!</v>
      </c>
      <c r="P517" s="9" t="str" cm="1">
        <f t="array" ref="P517">IF(A477&lt;&gt;"",IF(_xlfn.BITOR(B477&lt;&gt;"GR",B477&lt;&gt;""),IF(AND(H517&gt;=50,B477&gt;=55),_xlfn.RANK.EQ(H517,$H$2:$H$1000,0),_xlfn.IFS(#REF!="FD",999,#REF!="FF",1000)),IF(AND(H517&gt;=50,D517&gt;=55),_xlfn.RANK.EQ(H517,$H$2:$H$326,0),_xlfn.IFS(#REF!="FD",999,#REF!="FF",1000))),"")</f>
        <v/>
      </c>
    </row>
    <row r="518" spans="1:16" x14ac:dyDescent="0.35">
      <c r="A518" s="3"/>
      <c r="B518" s="3"/>
      <c r="C518" s="16" t="e">
        <f>IF(_xlfn.BITOR(#REF!="GR",#REF!=""),0,#REF!)</f>
        <v>#REF!</v>
      </c>
      <c r="D518" s="16" t="e">
        <f>IF(_xlfn.BITOR(#REF!="",#REF!="GR"),0,#REF!)</f>
        <v>#REF!</v>
      </c>
      <c r="E518" s="9" t="e">
        <f t="shared" si="34"/>
        <v>#REF!</v>
      </c>
      <c r="F518" s="9" t="e">
        <f>IF(AND(B478&lt;&gt;"",B478&lt;&gt;"GR"),(C518*0.4)+(B478*0.6),E518)</f>
        <v>#REF!</v>
      </c>
      <c r="G518" s="9" t="e">
        <f t="shared" si="32"/>
        <v>#REF!</v>
      </c>
      <c r="H518" s="9" t="e">
        <f t="shared" si="33"/>
        <v>#REF!</v>
      </c>
      <c r="I518" s="9" t="e">
        <f t="shared" si="35"/>
        <v>#REF!</v>
      </c>
      <c r="J518" s="9" t="e">
        <f>IF(I518&lt;&gt;"",IF(_xlfn.RANK.EQ(I518,$I$2:$I$326,0)&lt;=ROUND(COUNTIFS($E$2:$E$326,"&gt;=50",$D$2:$D$326,"&gt;=55")/100*#REF!,0),"",E518),"")</f>
        <v>#REF!</v>
      </c>
      <c r="K518" s="9" t="e">
        <f>IF(J518&lt;&gt;"",IF(_xlfn.RANK.EQ(J518,$J$2:$J$326,0)&lt;=ROUND(COUNTIFS($E$2:$E$326,"&gt;=50",$D$2:$D$326,"&gt;=55")/100*#REF!,0),"",E518),"")</f>
        <v>#REF!</v>
      </c>
      <c r="L518" s="9" t="e">
        <f>IF(K518&lt;&gt;"",IF(_xlfn.RANK.EQ(K518,$K$2:$K$326,0)&lt;=ROUND(COUNTIFS($E$2:$E$326,"&gt;=50",$D$2:$D$326,"&gt;=55")/100*#REF!,0),"",E518),"")</f>
        <v>#REF!</v>
      </c>
      <c r="M518" s="9" t="e">
        <f>IF(L518&lt;&gt;"",IF(_xlfn.RANK.EQ(L518,$L$2:$L$326,0)&lt;=ROUND(COUNTIFS($E$2:$E$326,"&gt;=50",$D$2:$D$326,"&gt;=55")/100*#REF!,0),"",E518),"")</f>
        <v>#REF!</v>
      </c>
      <c r="N518" s="9" t="e">
        <f>IF(M518&lt;&gt;"",IF(_xlfn.RANK.EQ(M518,$M$2:$M$326,0)&lt;=ROUND(COUNTIFS($E$2:$E$326,"&gt;=50",$D$2:$D$326,"&gt;=55")/100*#REF!,0),"",E518),"")</f>
        <v>#REF!</v>
      </c>
      <c r="O518" s="9" t="e">
        <f>IF(N518&lt;&gt;"",IF(_xlfn.RANK.EQ(N518,$N$2:$N$326,0)&lt;=ROUND(COUNTIFS($E$2:$E$326,"&gt;=50",$D$2:$D$326,"&gt;=55")/100*#REF!,0),"",E518),"")</f>
        <v>#REF!</v>
      </c>
      <c r="P518" s="9" t="str" cm="1">
        <f t="array" ref="P518">IF(A478&lt;&gt;"",IF(_xlfn.BITOR(B478&lt;&gt;"GR",B478&lt;&gt;""),IF(AND(H518&gt;=50,B478&gt;=55),_xlfn.RANK.EQ(H518,$H$2:$H$1000,0),_xlfn.IFS(#REF!="FD",999,#REF!="FF",1000)),IF(AND(H518&gt;=50,D518&gt;=55),_xlfn.RANK.EQ(H518,$H$2:$H$326,0),_xlfn.IFS(#REF!="FD",999,#REF!="FF",1000))),"")</f>
        <v/>
      </c>
    </row>
    <row r="519" spans="1:16" x14ac:dyDescent="0.35">
      <c r="A519" s="3"/>
      <c r="B519" s="3"/>
      <c r="C519" s="16" t="e">
        <f>IF(_xlfn.BITOR(#REF!="GR",#REF!=""),0,#REF!)</f>
        <v>#REF!</v>
      </c>
      <c r="D519" s="16" t="e">
        <f>IF(_xlfn.BITOR(#REF!="",#REF!="GR"),0,#REF!)</f>
        <v>#REF!</v>
      </c>
      <c r="E519" s="9" t="e">
        <f t="shared" si="34"/>
        <v>#REF!</v>
      </c>
      <c r="F519" s="9" t="e">
        <f>IF(AND(B479&lt;&gt;"",B479&lt;&gt;"GR"),(C519*0.4)+(B479*0.6),E519)</f>
        <v>#REF!</v>
      </c>
      <c r="G519" s="9" t="e">
        <f t="shared" ref="G519:G582" si="36">ROUND(E519,0)</f>
        <v>#REF!</v>
      </c>
      <c r="H519" s="9" t="e">
        <f t="shared" ref="H519:H582" si="37">ROUND(F519,0)</f>
        <v>#REF!</v>
      </c>
      <c r="I519" s="9" t="e">
        <f t="shared" si="35"/>
        <v>#REF!</v>
      </c>
      <c r="J519" s="9" t="e">
        <f>IF(I519&lt;&gt;"",IF(_xlfn.RANK.EQ(I519,$I$2:$I$326,0)&lt;=ROUND(COUNTIFS($E$2:$E$326,"&gt;=50",$D$2:$D$326,"&gt;=55")/100*#REF!,0),"",E519),"")</f>
        <v>#REF!</v>
      </c>
      <c r="K519" s="9" t="e">
        <f>IF(J519&lt;&gt;"",IF(_xlfn.RANK.EQ(J519,$J$2:$J$326,0)&lt;=ROUND(COUNTIFS($E$2:$E$326,"&gt;=50",$D$2:$D$326,"&gt;=55")/100*#REF!,0),"",E519),"")</f>
        <v>#REF!</v>
      </c>
      <c r="L519" s="9" t="e">
        <f>IF(K519&lt;&gt;"",IF(_xlfn.RANK.EQ(K519,$K$2:$K$326,0)&lt;=ROUND(COUNTIFS($E$2:$E$326,"&gt;=50",$D$2:$D$326,"&gt;=55")/100*#REF!,0),"",E519),"")</f>
        <v>#REF!</v>
      </c>
      <c r="M519" s="9" t="e">
        <f>IF(L519&lt;&gt;"",IF(_xlfn.RANK.EQ(L519,$L$2:$L$326,0)&lt;=ROUND(COUNTIFS($E$2:$E$326,"&gt;=50",$D$2:$D$326,"&gt;=55")/100*#REF!,0),"",E519),"")</f>
        <v>#REF!</v>
      </c>
      <c r="N519" s="9" t="e">
        <f>IF(M519&lt;&gt;"",IF(_xlfn.RANK.EQ(M519,$M$2:$M$326,0)&lt;=ROUND(COUNTIFS($E$2:$E$326,"&gt;=50",$D$2:$D$326,"&gt;=55")/100*#REF!,0),"",E519),"")</f>
        <v>#REF!</v>
      </c>
      <c r="O519" s="9" t="e">
        <f>IF(N519&lt;&gt;"",IF(_xlfn.RANK.EQ(N519,$N$2:$N$326,0)&lt;=ROUND(COUNTIFS($E$2:$E$326,"&gt;=50",$D$2:$D$326,"&gt;=55")/100*#REF!,0),"",E519),"")</f>
        <v>#REF!</v>
      </c>
      <c r="P519" s="9" t="str" cm="1">
        <f t="array" ref="P519">IF(A479&lt;&gt;"",IF(_xlfn.BITOR(B479&lt;&gt;"GR",B479&lt;&gt;""),IF(AND(H519&gt;=50,B479&gt;=55),_xlfn.RANK.EQ(H519,$H$2:$H$1000,0),_xlfn.IFS(#REF!="FD",999,#REF!="FF",1000)),IF(AND(H519&gt;=50,D519&gt;=55),_xlfn.RANK.EQ(H519,$H$2:$H$326,0),_xlfn.IFS(#REF!="FD",999,#REF!="FF",1000))),"")</f>
        <v/>
      </c>
    </row>
    <row r="520" spans="1:16" x14ac:dyDescent="0.35">
      <c r="A520" s="3"/>
      <c r="B520" s="3"/>
      <c r="C520" s="16" t="e">
        <f>IF(_xlfn.BITOR(#REF!="GR",#REF!=""),0,#REF!)</f>
        <v>#REF!</v>
      </c>
      <c r="D520" s="16" t="e">
        <f>IF(_xlfn.BITOR(#REF!="",#REF!="GR"),0,#REF!)</f>
        <v>#REF!</v>
      </c>
      <c r="E520" s="9" t="e">
        <f t="shared" si="34"/>
        <v>#REF!</v>
      </c>
      <c r="F520" s="9" t="e">
        <f>IF(AND(B480&lt;&gt;"",B480&lt;&gt;"GR"),(C520*0.4)+(B480*0.6),E520)</f>
        <v>#REF!</v>
      </c>
      <c r="G520" s="9" t="e">
        <f t="shared" si="36"/>
        <v>#REF!</v>
      </c>
      <c r="H520" s="9" t="e">
        <f t="shared" si="37"/>
        <v>#REF!</v>
      </c>
      <c r="I520" s="9" t="e">
        <f t="shared" si="35"/>
        <v>#REF!</v>
      </c>
      <c r="J520" s="9" t="e">
        <f>IF(I520&lt;&gt;"",IF(_xlfn.RANK.EQ(I520,$I$2:$I$326,0)&lt;=ROUND(COUNTIFS($E$2:$E$326,"&gt;=50",$D$2:$D$326,"&gt;=55")/100*#REF!,0),"",E520),"")</f>
        <v>#REF!</v>
      </c>
      <c r="K520" s="9" t="e">
        <f>IF(J520&lt;&gt;"",IF(_xlfn.RANK.EQ(J520,$J$2:$J$326,0)&lt;=ROUND(COUNTIFS($E$2:$E$326,"&gt;=50",$D$2:$D$326,"&gt;=55")/100*#REF!,0),"",E520),"")</f>
        <v>#REF!</v>
      </c>
      <c r="L520" s="9" t="e">
        <f>IF(K520&lt;&gt;"",IF(_xlfn.RANK.EQ(K520,$K$2:$K$326,0)&lt;=ROUND(COUNTIFS($E$2:$E$326,"&gt;=50",$D$2:$D$326,"&gt;=55")/100*#REF!,0),"",E520),"")</f>
        <v>#REF!</v>
      </c>
      <c r="M520" s="9" t="e">
        <f>IF(L520&lt;&gt;"",IF(_xlfn.RANK.EQ(L520,$L$2:$L$326,0)&lt;=ROUND(COUNTIFS($E$2:$E$326,"&gt;=50",$D$2:$D$326,"&gt;=55")/100*#REF!,0),"",E520),"")</f>
        <v>#REF!</v>
      </c>
      <c r="N520" s="9" t="e">
        <f>IF(M520&lt;&gt;"",IF(_xlfn.RANK.EQ(M520,$M$2:$M$326,0)&lt;=ROUND(COUNTIFS($E$2:$E$326,"&gt;=50",$D$2:$D$326,"&gt;=55")/100*#REF!,0),"",E520),"")</f>
        <v>#REF!</v>
      </c>
      <c r="O520" s="9" t="e">
        <f>IF(N520&lt;&gt;"",IF(_xlfn.RANK.EQ(N520,$N$2:$N$326,0)&lt;=ROUND(COUNTIFS($E$2:$E$326,"&gt;=50",$D$2:$D$326,"&gt;=55")/100*#REF!,0),"",E520),"")</f>
        <v>#REF!</v>
      </c>
      <c r="P520" s="9" t="str" cm="1">
        <f t="array" ref="P520">IF(A480&lt;&gt;"",IF(_xlfn.BITOR(B480&lt;&gt;"GR",B480&lt;&gt;""),IF(AND(H520&gt;=50,B480&gt;=55),_xlfn.RANK.EQ(H520,$H$2:$H$1000,0),_xlfn.IFS(#REF!="FD",999,#REF!="FF",1000)),IF(AND(H520&gt;=50,D520&gt;=55),_xlfn.RANK.EQ(H520,$H$2:$H$326,0),_xlfn.IFS(#REF!="FD",999,#REF!="FF",1000))),"")</f>
        <v/>
      </c>
    </row>
    <row r="521" spans="1:16" x14ac:dyDescent="0.35">
      <c r="A521" s="3"/>
      <c r="B521" s="3"/>
      <c r="C521" s="16" t="e">
        <f>IF(_xlfn.BITOR(#REF!="GR",#REF!=""),0,#REF!)</f>
        <v>#REF!</v>
      </c>
      <c r="D521" s="16" t="e">
        <f>IF(_xlfn.BITOR(#REF!="",#REF!="GR"),0,#REF!)</f>
        <v>#REF!</v>
      </c>
      <c r="E521" s="9" t="e">
        <f t="shared" si="34"/>
        <v>#REF!</v>
      </c>
      <c r="F521" s="9" t="e">
        <f>IF(AND(B481&lt;&gt;"",B481&lt;&gt;"GR"),(C521*0.4)+(B481*0.6),E521)</f>
        <v>#REF!</v>
      </c>
      <c r="G521" s="9" t="e">
        <f t="shared" si="36"/>
        <v>#REF!</v>
      </c>
      <c r="H521" s="9" t="e">
        <f t="shared" si="37"/>
        <v>#REF!</v>
      </c>
      <c r="I521" s="9" t="e">
        <f t="shared" si="35"/>
        <v>#REF!</v>
      </c>
      <c r="J521" s="9" t="e">
        <f>IF(I521&lt;&gt;"",IF(_xlfn.RANK.EQ(I521,$I$2:$I$326,0)&lt;=ROUND(COUNTIFS($E$2:$E$326,"&gt;=50",$D$2:$D$326,"&gt;=55")/100*#REF!,0),"",E521),"")</f>
        <v>#REF!</v>
      </c>
      <c r="K521" s="9" t="e">
        <f>IF(J521&lt;&gt;"",IF(_xlfn.RANK.EQ(J521,$J$2:$J$326,0)&lt;=ROUND(COUNTIFS($E$2:$E$326,"&gt;=50",$D$2:$D$326,"&gt;=55")/100*#REF!,0),"",E521),"")</f>
        <v>#REF!</v>
      </c>
      <c r="L521" s="9" t="e">
        <f>IF(K521&lt;&gt;"",IF(_xlfn.RANK.EQ(K521,$K$2:$K$326,0)&lt;=ROUND(COUNTIFS($E$2:$E$326,"&gt;=50",$D$2:$D$326,"&gt;=55")/100*#REF!,0),"",E521),"")</f>
        <v>#REF!</v>
      </c>
      <c r="M521" s="9" t="e">
        <f>IF(L521&lt;&gt;"",IF(_xlfn.RANK.EQ(L521,$L$2:$L$326,0)&lt;=ROUND(COUNTIFS($E$2:$E$326,"&gt;=50",$D$2:$D$326,"&gt;=55")/100*#REF!,0),"",E521),"")</f>
        <v>#REF!</v>
      </c>
      <c r="N521" s="9" t="e">
        <f>IF(M521&lt;&gt;"",IF(_xlfn.RANK.EQ(M521,$M$2:$M$326,0)&lt;=ROUND(COUNTIFS($E$2:$E$326,"&gt;=50",$D$2:$D$326,"&gt;=55")/100*#REF!,0),"",E521),"")</f>
        <v>#REF!</v>
      </c>
      <c r="O521" s="9" t="e">
        <f>IF(N521&lt;&gt;"",IF(_xlfn.RANK.EQ(N521,$N$2:$N$326,0)&lt;=ROUND(COUNTIFS($E$2:$E$326,"&gt;=50",$D$2:$D$326,"&gt;=55")/100*#REF!,0),"",E521),"")</f>
        <v>#REF!</v>
      </c>
      <c r="P521" s="9" t="str" cm="1">
        <f t="array" ref="P521">IF(A481&lt;&gt;"",IF(_xlfn.BITOR(B481&lt;&gt;"GR",B481&lt;&gt;""),IF(AND(H521&gt;=50,B481&gt;=55),_xlfn.RANK.EQ(H521,$H$2:$H$1000,0),_xlfn.IFS(#REF!="FD",999,#REF!="FF",1000)),IF(AND(H521&gt;=50,D521&gt;=55),_xlfn.RANK.EQ(H521,$H$2:$H$326,0),_xlfn.IFS(#REF!="FD",999,#REF!="FF",1000))),"")</f>
        <v/>
      </c>
    </row>
    <row r="522" spans="1:16" x14ac:dyDescent="0.35">
      <c r="A522" s="3"/>
      <c r="B522" s="3"/>
      <c r="C522" s="16" t="e">
        <f>IF(_xlfn.BITOR(#REF!="GR",#REF!=""),0,#REF!)</f>
        <v>#REF!</v>
      </c>
      <c r="D522" s="16" t="e">
        <f>IF(_xlfn.BITOR(#REF!="",#REF!="GR"),0,#REF!)</f>
        <v>#REF!</v>
      </c>
      <c r="E522" s="9" t="e">
        <f t="shared" si="34"/>
        <v>#REF!</v>
      </c>
      <c r="F522" s="9" t="e">
        <f>IF(AND(B482&lt;&gt;"",B482&lt;&gt;"GR"),(C522*0.4)+(B482*0.6),E522)</f>
        <v>#REF!</v>
      </c>
      <c r="G522" s="9" t="e">
        <f t="shared" si="36"/>
        <v>#REF!</v>
      </c>
      <c r="H522" s="9" t="e">
        <f t="shared" si="37"/>
        <v>#REF!</v>
      </c>
      <c r="I522" s="9" t="e">
        <f t="shared" si="35"/>
        <v>#REF!</v>
      </c>
      <c r="J522" s="9" t="e">
        <f>IF(I522&lt;&gt;"",IF(_xlfn.RANK.EQ(I522,$I$2:$I$326,0)&lt;=ROUND(COUNTIFS($E$2:$E$326,"&gt;=50",$D$2:$D$326,"&gt;=55")/100*#REF!,0),"",E522),"")</f>
        <v>#REF!</v>
      </c>
      <c r="K522" s="9" t="e">
        <f>IF(J522&lt;&gt;"",IF(_xlfn.RANK.EQ(J522,$J$2:$J$326,0)&lt;=ROUND(COUNTIFS($E$2:$E$326,"&gt;=50",$D$2:$D$326,"&gt;=55")/100*#REF!,0),"",E522),"")</f>
        <v>#REF!</v>
      </c>
      <c r="L522" s="9" t="e">
        <f>IF(K522&lt;&gt;"",IF(_xlfn.RANK.EQ(K522,$K$2:$K$326,0)&lt;=ROUND(COUNTIFS($E$2:$E$326,"&gt;=50",$D$2:$D$326,"&gt;=55")/100*#REF!,0),"",E522),"")</f>
        <v>#REF!</v>
      </c>
      <c r="M522" s="9" t="e">
        <f>IF(L522&lt;&gt;"",IF(_xlfn.RANK.EQ(L522,$L$2:$L$326,0)&lt;=ROUND(COUNTIFS($E$2:$E$326,"&gt;=50",$D$2:$D$326,"&gt;=55")/100*#REF!,0),"",E522),"")</f>
        <v>#REF!</v>
      </c>
      <c r="N522" s="9" t="e">
        <f>IF(M522&lt;&gt;"",IF(_xlfn.RANK.EQ(M522,$M$2:$M$326,0)&lt;=ROUND(COUNTIFS($E$2:$E$326,"&gt;=50",$D$2:$D$326,"&gt;=55")/100*#REF!,0),"",E522),"")</f>
        <v>#REF!</v>
      </c>
      <c r="O522" s="9" t="e">
        <f>IF(N522&lt;&gt;"",IF(_xlfn.RANK.EQ(N522,$N$2:$N$326,0)&lt;=ROUND(COUNTIFS($E$2:$E$326,"&gt;=50",$D$2:$D$326,"&gt;=55")/100*#REF!,0),"",E522),"")</f>
        <v>#REF!</v>
      </c>
      <c r="P522" s="9" t="str" cm="1">
        <f t="array" ref="P522">IF(A482&lt;&gt;"",IF(_xlfn.BITOR(B482&lt;&gt;"GR",B482&lt;&gt;""),IF(AND(H522&gt;=50,B482&gt;=55),_xlfn.RANK.EQ(H522,$H$2:$H$1000,0),_xlfn.IFS(#REF!="FD",999,#REF!="FF",1000)),IF(AND(H522&gt;=50,D522&gt;=55),_xlfn.RANK.EQ(H522,$H$2:$H$326,0),_xlfn.IFS(#REF!="FD",999,#REF!="FF",1000))),"")</f>
        <v/>
      </c>
    </row>
    <row r="523" spans="1:16" x14ac:dyDescent="0.35">
      <c r="A523" s="3"/>
      <c r="B523" s="3"/>
      <c r="C523" s="16" t="e">
        <f>IF(_xlfn.BITOR(#REF!="GR",#REF!=""),0,#REF!)</f>
        <v>#REF!</v>
      </c>
      <c r="D523" s="16" t="e">
        <f>IF(_xlfn.BITOR(#REF!="",#REF!="GR"),0,#REF!)</f>
        <v>#REF!</v>
      </c>
      <c r="E523" s="9" t="e">
        <f t="shared" si="34"/>
        <v>#REF!</v>
      </c>
      <c r="F523" s="9" t="e">
        <f>IF(AND(B483&lt;&gt;"",B483&lt;&gt;"GR"),(C523*0.4)+(B483*0.6),E523)</f>
        <v>#REF!</v>
      </c>
      <c r="G523" s="9" t="e">
        <f t="shared" si="36"/>
        <v>#REF!</v>
      </c>
      <c r="H523" s="9" t="e">
        <f t="shared" si="37"/>
        <v>#REF!</v>
      </c>
      <c r="I523" s="9" t="e">
        <f t="shared" si="35"/>
        <v>#REF!</v>
      </c>
      <c r="J523" s="9" t="e">
        <f>IF(I523&lt;&gt;"",IF(_xlfn.RANK.EQ(I523,$I$2:$I$326,0)&lt;=ROUND(COUNTIFS($E$2:$E$326,"&gt;=50",$D$2:$D$326,"&gt;=55")/100*#REF!,0),"",E523),"")</f>
        <v>#REF!</v>
      </c>
      <c r="K523" s="9" t="e">
        <f>IF(J523&lt;&gt;"",IF(_xlfn.RANK.EQ(J523,$J$2:$J$326,0)&lt;=ROUND(COUNTIFS($E$2:$E$326,"&gt;=50",$D$2:$D$326,"&gt;=55")/100*#REF!,0),"",E523),"")</f>
        <v>#REF!</v>
      </c>
      <c r="L523" s="9" t="e">
        <f>IF(K523&lt;&gt;"",IF(_xlfn.RANK.EQ(K523,$K$2:$K$326,0)&lt;=ROUND(COUNTIFS($E$2:$E$326,"&gt;=50",$D$2:$D$326,"&gt;=55")/100*#REF!,0),"",E523),"")</f>
        <v>#REF!</v>
      </c>
      <c r="M523" s="9" t="e">
        <f>IF(L523&lt;&gt;"",IF(_xlfn.RANK.EQ(L523,$L$2:$L$326,0)&lt;=ROUND(COUNTIFS($E$2:$E$326,"&gt;=50",$D$2:$D$326,"&gt;=55")/100*#REF!,0),"",E523),"")</f>
        <v>#REF!</v>
      </c>
      <c r="N523" s="9" t="e">
        <f>IF(M523&lt;&gt;"",IF(_xlfn.RANK.EQ(M523,$M$2:$M$326,0)&lt;=ROUND(COUNTIFS($E$2:$E$326,"&gt;=50",$D$2:$D$326,"&gt;=55")/100*#REF!,0),"",E523),"")</f>
        <v>#REF!</v>
      </c>
      <c r="O523" s="9" t="e">
        <f>IF(N523&lt;&gt;"",IF(_xlfn.RANK.EQ(N523,$N$2:$N$326,0)&lt;=ROUND(COUNTIFS($E$2:$E$326,"&gt;=50",$D$2:$D$326,"&gt;=55")/100*#REF!,0),"",E523),"")</f>
        <v>#REF!</v>
      </c>
      <c r="P523" s="9" t="str" cm="1">
        <f t="array" ref="P523">IF(A483&lt;&gt;"",IF(_xlfn.BITOR(B483&lt;&gt;"GR",B483&lt;&gt;""),IF(AND(H523&gt;=50,B483&gt;=55),_xlfn.RANK.EQ(H523,$H$2:$H$1000,0),_xlfn.IFS(#REF!="FD",999,#REF!="FF",1000)),IF(AND(H523&gt;=50,D523&gt;=55),_xlfn.RANK.EQ(H523,$H$2:$H$326,0),_xlfn.IFS(#REF!="FD",999,#REF!="FF",1000))),"")</f>
        <v/>
      </c>
    </row>
    <row r="524" spans="1:16" x14ac:dyDescent="0.35">
      <c r="A524" s="3"/>
      <c r="B524" s="3"/>
      <c r="C524" s="16" t="e">
        <f>IF(_xlfn.BITOR(#REF!="GR",#REF!=""),0,#REF!)</f>
        <v>#REF!</v>
      </c>
      <c r="D524" s="16" t="e">
        <f>IF(_xlfn.BITOR(#REF!="",#REF!="GR"),0,#REF!)</f>
        <v>#REF!</v>
      </c>
      <c r="E524" s="9" t="e">
        <f t="shared" si="34"/>
        <v>#REF!</v>
      </c>
      <c r="F524" s="9" t="e">
        <f>IF(AND(B484&lt;&gt;"",B484&lt;&gt;"GR"),(C524*0.4)+(B484*0.6),E524)</f>
        <v>#REF!</v>
      </c>
      <c r="G524" s="9" t="e">
        <f t="shared" si="36"/>
        <v>#REF!</v>
      </c>
      <c r="H524" s="9" t="e">
        <f t="shared" si="37"/>
        <v>#REF!</v>
      </c>
      <c r="I524" s="9" t="e">
        <f t="shared" si="35"/>
        <v>#REF!</v>
      </c>
      <c r="J524" s="9" t="e">
        <f>IF(I524&lt;&gt;"",IF(_xlfn.RANK.EQ(I524,$I$2:$I$326,0)&lt;=ROUND(COUNTIFS($E$2:$E$326,"&gt;=50",$D$2:$D$326,"&gt;=55")/100*#REF!,0),"",E524),"")</f>
        <v>#REF!</v>
      </c>
      <c r="K524" s="9" t="e">
        <f>IF(J524&lt;&gt;"",IF(_xlfn.RANK.EQ(J524,$J$2:$J$326,0)&lt;=ROUND(COUNTIFS($E$2:$E$326,"&gt;=50",$D$2:$D$326,"&gt;=55")/100*#REF!,0),"",E524),"")</f>
        <v>#REF!</v>
      </c>
      <c r="L524" s="9" t="e">
        <f>IF(K524&lt;&gt;"",IF(_xlfn.RANK.EQ(K524,$K$2:$K$326,0)&lt;=ROUND(COUNTIFS($E$2:$E$326,"&gt;=50",$D$2:$D$326,"&gt;=55")/100*#REF!,0),"",E524),"")</f>
        <v>#REF!</v>
      </c>
      <c r="M524" s="9" t="e">
        <f>IF(L524&lt;&gt;"",IF(_xlfn.RANK.EQ(L524,$L$2:$L$326,0)&lt;=ROUND(COUNTIFS($E$2:$E$326,"&gt;=50",$D$2:$D$326,"&gt;=55")/100*#REF!,0),"",E524),"")</f>
        <v>#REF!</v>
      </c>
      <c r="N524" s="9" t="e">
        <f>IF(M524&lt;&gt;"",IF(_xlfn.RANK.EQ(M524,$M$2:$M$326,0)&lt;=ROUND(COUNTIFS($E$2:$E$326,"&gt;=50",$D$2:$D$326,"&gt;=55")/100*#REF!,0),"",E524),"")</f>
        <v>#REF!</v>
      </c>
      <c r="O524" s="9" t="e">
        <f>IF(N524&lt;&gt;"",IF(_xlfn.RANK.EQ(N524,$N$2:$N$326,0)&lt;=ROUND(COUNTIFS($E$2:$E$326,"&gt;=50",$D$2:$D$326,"&gt;=55")/100*#REF!,0),"",E524),"")</f>
        <v>#REF!</v>
      </c>
      <c r="P524" s="9" t="str" cm="1">
        <f t="array" ref="P524">IF(A484&lt;&gt;"",IF(_xlfn.BITOR(B484&lt;&gt;"GR",B484&lt;&gt;""),IF(AND(H524&gt;=50,B484&gt;=55),_xlfn.RANK.EQ(H524,$H$2:$H$1000,0),_xlfn.IFS(#REF!="FD",999,#REF!="FF",1000)),IF(AND(H524&gt;=50,D524&gt;=55),_xlfn.RANK.EQ(H524,$H$2:$H$326,0),_xlfn.IFS(#REF!="FD",999,#REF!="FF",1000))),"")</f>
        <v/>
      </c>
    </row>
    <row r="525" spans="1:16" x14ac:dyDescent="0.35">
      <c r="A525" s="3"/>
      <c r="B525" s="3"/>
      <c r="C525" s="16" t="e">
        <f>IF(_xlfn.BITOR(#REF!="GR",#REF!=""),0,#REF!)</f>
        <v>#REF!</v>
      </c>
      <c r="D525" s="16" t="e">
        <f>IF(_xlfn.BITOR(#REF!="",#REF!="GR"),0,#REF!)</f>
        <v>#REF!</v>
      </c>
      <c r="E525" s="9" t="e">
        <f t="shared" si="34"/>
        <v>#REF!</v>
      </c>
      <c r="F525" s="9" t="e">
        <f>IF(AND(B485&lt;&gt;"",B485&lt;&gt;"GR"),(C525*0.4)+(B485*0.6),E525)</f>
        <v>#REF!</v>
      </c>
      <c r="G525" s="9" t="e">
        <f t="shared" si="36"/>
        <v>#REF!</v>
      </c>
      <c r="H525" s="9" t="e">
        <f t="shared" si="37"/>
        <v>#REF!</v>
      </c>
      <c r="I525" s="9" t="e">
        <f t="shared" si="35"/>
        <v>#REF!</v>
      </c>
      <c r="J525" s="9" t="e">
        <f>IF(I525&lt;&gt;"",IF(_xlfn.RANK.EQ(I525,$I$2:$I$326,0)&lt;=ROUND(COUNTIFS($E$2:$E$326,"&gt;=50",$D$2:$D$326,"&gt;=55")/100*#REF!,0),"",E525),"")</f>
        <v>#REF!</v>
      </c>
      <c r="K525" s="9" t="e">
        <f>IF(J525&lt;&gt;"",IF(_xlfn.RANK.EQ(J525,$J$2:$J$326,0)&lt;=ROUND(COUNTIFS($E$2:$E$326,"&gt;=50",$D$2:$D$326,"&gt;=55")/100*#REF!,0),"",E525),"")</f>
        <v>#REF!</v>
      </c>
      <c r="L525" s="9" t="e">
        <f>IF(K525&lt;&gt;"",IF(_xlfn.RANK.EQ(K525,$K$2:$K$326,0)&lt;=ROUND(COUNTIFS($E$2:$E$326,"&gt;=50",$D$2:$D$326,"&gt;=55")/100*#REF!,0),"",E525),"")</f>
        <v>#REF!</v>
      </c>
      <c r="M525" s="9" t="e">
        <f>IF(L525&lt;&gt;"",IF(_xlfn.RANK.EQ(L525,$L$2:$L$326,0)&lt;=ROUND(COUNTIFS($E$2:$E$326,"&gt;=50",$D$2:$D$326,"&gt;=55")/100*#REF!,0),"",E525),"")</f>
        <v>#REF!</v>
      </c>
      <c r="N525" s="9" t="e">
        <f>IF(M525&lt;&gt;"",IF(_xlfn.RANK.EQ(M525,$M$2:$M$326,0)&lt;=ROUND(COUNTIFS($E$2:$E$326,"&gt;=50",$D$2:$D$326,"&gt;=55")/100*#REF!,0),"",E525),"")</f>
        <v>#REF!</v>
      </c>
      <c r="O525" s="9" t="e">
        <f>IF(N525&lt;&gt;"",IF(_xlfn.RANK.EQ(N525,$N$2:$N$326,0)&lt;=ROUND(COUNTIFS($E$2:$E$326,"&gt;=50",$D$2:$D$326,"&gt;=55")/100*#REF!,0),"",E525),"")</f>
        <v>#REF!</v>
      </c>
      <c r="P525" s="9" t="str" cm="1">
        <f t="array" ref="P525">IF(A485&lt;&gt;"",IF(_xlfn.BITOR(B485&lt;&gt;"GR",B485&lt;&gt;""),IF(AND(H525&gt;=50,B485&gt;=55),_xlfn.RANK.EQ(H525,$H$2:$H$1000,0),_xlfn.IFS(#REF!="FD",999,#REF!="FF",1000)),IF(AND(H525&gt;=50,D525&gt;=55),_xlfn.RANK.EQ(H525,$H$2:$H$326,0),_xlfn.IFS(#REF!="FD",999,#REF!="FF",1000))),"")</f>
        <v/>
      </c>
    </row>
    <row r="526" spans="1:16" x14ac:dyDescent="0.35">
      <c r="A526" s="3"/>
      <c r="B526" s="3"/>
      <c r="C526" s="16" t="e">
        <f>IF(_xlfn.BITOR(#REF!="GR",#REF!=""),0,#REF!)</f>
        <v>#REF!</v>
      </c>
      <c r="D526" s="16" t="e">
        <f>IF(_xlfn.BITOR(#REF!="",#REF!="GR"),0,#REF!)</f>
        <v>#REF!</v>
      </c>
      <c r="E526" s="9" t="e">
        <f t="shared" si="34"/>
        <v>#REF!</v>
      </c>
      <c r="F526" s="9" t="e">
        <f>IF(AND(B486&lt;&gt;"",B486&lt;&gt;"GR"),(C526*0.4)+(B486*0.6),E526)</f>
        <v>#REF!</v>
      </c>
      <c r="G526" s="9" t="e">
        <f t="shared" si="36"/>
        <v>#REF!</v>
      </c>
      <c r="H526" s="9" t="e">
        <f t="shared" si="37"/>
        <v>#REF!</v>
      </c>
      <c r="I526" s="9" t="e">
        <f t="shared" si="35"/>
        <v>#REF!</v>
      </c>
      <c r="J526" s="9" t="e">
        <f>IF(I526&lt;&gt;"",IF(_xlfn.RANK.EQ(I526,$I$2:$I$326,0)&lt;=ROUND(COUNTIFS($E$2:$E$326,"&gt;=50",$D$2:$D$326,"&gt;=55")/100*#REF!,0),"",E526),"")</f>
        <v>#REF!</v>
      </c>
      <c r="K526" s="9" t="e">
        <f>IF(J526&lt;&gt;"",IF(_xlfn.RANK.EQ(J526,$J$2:$J$326,0)&lt;=ROUND(COUNTIFS($E$2:$E$326,"&gt;=50",$D$2:$D$326,"&gt;=55")/100*#REF!,0),"",E526),"")</f>
        <v>#REF!</v>
      </c>
      <c r="L526" s="9" t="e">
        <f>IF(K526&lt;&gt;"",IF(_xlfn.RANK.EQ(K526,$K$2:$K$326,0)&lt;=ROUND(COUNTIFS($E$2:$E$326,"&gt;=50",$D$2:$D$326,"&gt;=55")/100*#REF!,0),"",E526),"")</f>
        <v>#REF!</v>
      </c>
      <c r="M526" s="9" t="e">
        <f>IF(L526&lt;&gt;"",IF(_xlfn.RANK.EQ(L526,$L$2:$L$326,0)&lt;=ROUND(COUNTIFS($E$2:$E$326,"&gt;=50",$D$2:$D$326,"&gt;=55")/100*#REF!,0),"",E526),"")</f>
        <v>#REF!</v>
      </c>
      <c r="N526" s="9" t="e">
        <f>IF(M526&lt;&gt;"",IF(_xlfn.RANK.EQ(M526,$M$2:$M$326,0)&lt;=ROUND(COUNTIFS($E$2:$E$326,"&gt;=50",$D$2:$D$326,"&gt;=55")/100*#REF!,0),"",E526),"")</f>
        <v>#REF!</v>
      </c>
      <c r="O526" s="9" t="e">
        <f>IF(N526&lt;&gt;"",IF(_xlfn.RANK.EQ(N526,$N$2:$N$326,0)&lt;=ROUND(COUNTIFS($E$2:$E$326,"&gt;=50",$D$2:$D$326,"&gt;=55")/100*#REF!,0),"",E526),"")</f>
        <v>#REF!</v>
      </c>
      <c r="P526" s="9" t="str" cm="1">
        <f t="array" ref="P526">IF(A486&lt;&gt;"",IF(_xlfn.BITOR(B486&lt;&gt;"GR",B486&lt;&gt;""),IF(AND(H526&gt;=50,B486&gt;=55),_xlfn.RANK.EQ(H526,$H$2:$H$1000,0),_xlfn.IFS(#REF!="FD",999,#REF!="FF",1000)),IF(AND(H526&gt;=50,D526&gt;=55),_xlfn.RANK.EQ(H526,$H$2:$H$326,0),_xlfn.IFS(#REF!="FD",999,#REF!="FF",1000))),"")</f>
        <v/>
      </c>
    </row>
    <row r="527" spans="1:16" x14ac:dyDescent="0.35">
      <c r="A527" s="3"/>
      <c r="B527" s="3"/>
      <c r="C527" s="16" t="e">
        <f>IF(_xlfn.BITOR(#REF!="GR",#REF!=""),0,#REF!)</f>
        <v>#REF!</v>
      </c>
      <c r="D527" s="16" t="e">
        <f>IF(_xlfn.BITOR(#REF!="",#REF!="GR"),0,#REF!)</f>
        <v>#REF!</v>
      </c>
      <c r="E527" s="9" t="e">
        <f t="shared" si="34"/>
        <v>#REF!</v>
      </c>
      <c r="F527" s="9" t="e">
        <f>IF(AND(B487&lt;&gt;"",B487&lt;&gt;"GR"),(C527*0.4)+(B487*0.6),E527)</f>
        <v>#REF!</v>
      </c>
      <c r="G527" s="9" t="e">
        <f t="shared" si="36"/>
        <v>#REF!</v>
      </c>
      <c r="H527" s="9" t="e">
        <f t="shared" si="37"/>
        <v>#REF!</v>
      </c>
      <c r="I527" s="9" t="e">
        <f t="shared" si="35"/>
        <v>#REF!</v>
      </c>
      <c r="J527" s="9" t="e">
        <f>IF(I527&lt;&gt;"",IF(_xlfn.RANK.EQ(I527,$I$2:$I$326,0)&lt;=ROUND(COUNTIFS($E$2:$E$326,"&gt;=50",$D$2:$D$326,"&gt;=55")/100*#REF!,0),"",E527),"")</f>
        <v>#REF!</v>
      </c>
      <c r="K527" s="9" t="e">
        <f>IF(J527&lt;&gt;"",IF(_xlfn.RANK.EQ(J527,$J$2:$J$326,0)&lt;=ROUND(COUNTIFS($E$2:$E$326,"&gt;=50",$D$2:$D$326,"&gt;=55")/100*#REF!,0),"",E527),"")</f>
        <v>#REF!</v>
      </c>
      <c r="L527" s="9" t="e">
        <f>IF(K527&lt;&gt;"",IF(_xlfn.RANK.EQ(K527,$K$2:$K$326,0)&lt;=ROUND(COUNTIFS($E$2:$E$326,"&gt;=50",$D$2:$D$326,"&gt;=55")/100*#REF!,0),"",E527),"")</f>
        <v>#REF!</v>
      </c>
      <c r="M527" s="9" t="e">
        <f>IF(L527&lt;&gt;"",IF(_xlfn.RANK.EQ(L527,$L$2:$L$326,0)&lt;=ROUND(COUNTIFS($E$2:$E$326,"&gt;=50",$D$2:$D$326,"&gt;=55")/100*#REF!,0),"",E527),"")</f>
        <v>#REF!</v>
      </c>
      <c r="N527" s="9" t="e">
        <f>IF(M527&lt;&gt;"",IF(_xlfn.RANK.EQ(M527,$M$2:$M$326,0)&lt;=ROUND(COUNTIFS($E$2:$E$326,"&gt;=50",$D$2:$D$326,"&gt;=55")/100*#REF!,0),"",E527),"")</f>
        <v>#REF!</v>
      </c>
      <c r="O527" s="9" t="e">
        <f>IF(N527&lt;&gt;"",IF(_xlfn.RANK.EQ(N527,$N$2:$N$326,0)&lt;=ROUND(COUNTIFS($E$2:$E$326,"&gt;=50",$D$2:$D$326,"&gt;=55")/100*#REF!,0),"",E527),"")</f>
        <v>#REF!</v>
      </c>
      <c r="P527" s="9" t="str" cm="1">
        <f t="array" ref="P527">IF(A487&lt;&gt;"",IF(_xlfn.BITOR(B487&lt;&gt;"GR",B487&lt;&gt;""),IF(AND(H527&gt;=50,B487&gt;=55),_xlfn.RANK.EQ(H527,$H$2:$H$1000,0),_xlfn.IFS(#REF!="FD",999,#REF!="FF",1000)),IF(AND(H527&gt;=50,D527&gt;=55),_xlfn.RANK.EQ(H527,$H$2:$H$326,0),_xlfn.IFS(#REF!="FD",999,#REF!="FF",1000))),"")</f>
        <v/>
      </c>
    </row>
    <row r="528" spans="1:16" x14ac:dyDescent="0.35">
      <c r="A528" s="3"/>
      <c r="B528" s="3"/>
      <c r="C528" s="16" t="e">
        <f>IF(_xlfn.BITOR(#REF!="GR",#REF!=""),0,#REF!)</f>
        <v>#REF!</v>
      </c>
      <c r="D528" s="16" t="e">
        <f>IF(_xlfn.BITOR(#REF!="",#REF!="GR"),0,#REF!)</f>
        <v>#REF!</v>
      </c>
      <c r="E528" s="9" t="e">
        <f t="shared" si="34"/>
        <v>#REF!</v>
      </c>
      <c r="F528" s="9" t="e">
        <f>IF(AND(B488&lt;&gt;"",B488&lt;&gt;"GR"),(C528*0.4)+(B488*0.6),E528)</f>
        <v>#REF!</v>
      </c>
      <c r="G528" s="9" t="e">
        <f t="shared" si="36"/>
        <v>#REF!</v>
      </c>
      <c r="H528" s="9" t="e">
        <f t="shared" si="37"/>
        <v>#REF!</v>
      </c>
      <c r="I528" s="9" t="e">
        <f t="shared" si="35"/>
        <v>#REF!</v>
      </c>
      <c r="J528" s="9" t="e">
        <f>IF(I528&lt;&gt;"",IF(_xlfn.RANK.EQ(I528,$I$2:$I$326,0)&lt;=ROUND(COUNTIFS($E$2:$E$326,"&gt;=50",$D$2:$D$326,"&gt;=55")/100*#REF!,0),"",E528),"")</f>
        <v>#REF!</v>
      </c>
      <c r="K528" s="9" t="e">
        <f>IF(J528&lt;&gt;"",IF(_xlfn.RANK.EQ(J528,$J$2:$J$326,0)&lt;=ROUND(COUNTIFS($E$2:$E$326,"&gt;=50",$D$2:$D$326,"&gt;=55")/100*#REF!,0),"",E528),"")</f>
        <v>#REF!</v>
      </c>
      <c r="L528" s="9" t="e">
        <f>IF(K528&lt;&gt;"",IF(_xlfn.RANK.EQ(K528,$K$2:$K$326,0)&lt;=ROUND(COUNTIFS($E$2:$E$326,"&gt;=50",$D$2:$D$326,"&gt;=55")/100*#REF!,0),"",E528),"")</f>
        <v>#REF!</v>
      </c>
      <c r="M528" s="9" t="e">
        <f>IF(L528&lt;&gt;"",IF(_xlfn.RANK.EQ(L528,$L$2:$L$326,0)&lt;=ROUND(COUNTIFS($E$2:$E$326,"&gt;=50",$D$2:$D$326,"&gt;=55")/100*#REF!,0),"",E528),"")</f>
        <v>#REF!</v>
      </c>
      <c r="N528" s="9" t="e">
        <f>IF(M528&lt;&gt;"",IF(_xlfn.RANK.EQ(M528,$M$2:$M$326,0)&lt;=ROUND(COUNTIFS($E$2:$E$326,"&gt;=50",$D$2:$D$326,"&gt;=55")/100*#REF!,0),"",E528),"")</f>
        <v>#REF!</v>
      </c>
      <c r="O528" s="9" t="e">
        <f>IF(N528&lt;&gt;"",IF(_xlfn.RANK.EQ(N528,$N$2:$N$326,0)&lt;=ROUND(COUNTIFS($E$2:$E$326,"&gt;=50",$D$2:$D$326,"&gt;=55")/100*#REF!,0),"",E528),"")</f>
        <v>#REF!</v>
      </c>
      <c r="P528" s="9" t="str" cm="1">
        <f t="array" ref="P528">IF(A488&lt;&gt;"",IF(_xlfn.BITOR(B488&lt;&gt;"GR",B488&lt;&gt;""),IF(AND(H528&gt;=50,B488&gt;=55),_xlfn.RANK.EQ(H528,$H$2:$H$1000,0),_xlfn.IFS(#REF!="FD",999,#REF!="FF",1000)),IF(AND(H528&gt;=50,D528&gt;=55),_xlfn.RANK.EQ(H528,$H$2:$H$326,0),_xlfn.IFS(#REF!="FD",999,#REF!="FF",1000))),"")</f>
        <v/>
      </c>
    </row>
    <row r="529" spans="1:16" x14ac:dyDescent="0.35">
      <c r="A529" s="3"/>
      <c r="B529" s="3"/>
      <c r="C529" s="16" t="e">
        <f>IF(_xlfn.BITOR(#REF!="GR",#REF!=""),0,#REF!)</f>
        <v>#REF!</v>
      </c>
      <c r="D529" s="16" t="e">
        <f>IF(_xlfn.BITOR(#REF!="",#REF!="GR"),0,#REF!)</f>
        <v>#REF!</v>
      </c>
      <c r="E529" s="9" t="e">
        <f t="shared" si="34"/>
        <v>#REF!</v>
      </c>
      <c r="F529" s="9" t="e">
        <f>IF(AND(B489&lt;&gt;"",B489&lt;&gt;"GR"),(C529*0.4)+(B489*0.6),E529)</f>
        <v>#REF!</v>
      </c>
      <c r="G529" s="9" t="e">
        <f t="shared" si="36"/>
        <v>#REF!</v>
      </c>
      <c r="H529" s="9" t="e">
        <f t="shared" si="37"/>
        <v>#REF!</v>
      </c>
      <c r="I529" s="9" t="e">
        <f t="shared" si="35"/>
        <v>#REF!</v>
      </c>
      <c r="J529" s="9" t="e">
        <f>IF(I529&lt;&gt;"",IF(_xlfn.RANK.EQ(I529,$I$2:$I$326,0)&lt;=ROUND(COUNTIFS($E$2:$E$326,"&gt;=50",$D$2:$D$326,"&gt;=55")/100*#REF!,0),"",E529),"")</f>
        <v>#REF!</v>
      </c>
      <c r="K529" s="9" t="e">
        <f>IF(J529&lt;&gt;"",IF(_xlfn.RANK.EQ(J529,$J$2:$J$326,0)&lt;=ROUND(COUNTIFS($E$2:$E$326,"&gt;=50",$D$2:$D$326,"&gt;=55")/100*#REF!,0),"",E529),"")</f>
        <v>#REF!</v>
      </c>
      <c r="L529" s="9" t="e">
        <f>IF(K529&lt;&gt;"",IF(_xlfn.RANK.EQ(K529,$K$2:$K$326,0)&lt;=ROUND(COUNTIFS($E$2:$E$326,"&gt;=50",$D$2:$D$326,"&gt;=55")/100*#REF!,0),"",E529),"")</f>
        <v>#REF!</v>
      </c>
      <c r="M529" s="9" t="e">
        <f>IF(L529&lt;&gt;"",IF(_xlfn.RANK.EQ(L529,$L$2:$L$326,0)&lt;=ROUND(COUNTIFS($E$2:$E$326,"&gt;=50",$D$2:$D$326,"&gt;=55")/100*#REF!,0),"",E529),"")</f>
        <v>#REF!</v>
      </c>
      <c r="N529" s="9" t="e">
        <f>IF(M529&lt;&gt;"",IF(_xlfn.RANK.EQ(M529,$M$2:$M$326,0)&lt;=ROUND(COUNTIFS($E$2:$E$326,"&gt;=50",$D$2:$D$326,"&gt;=55")/100*#REF!,0),"",E529),"")</f>
        <v>#REF!</v>
      </c>
      <c r="O529" s="9" t="e">
        <f>IF(N529&lt;&gt;"",IF(_xlfn.RANK.EQ(N529,$N$2:$N$326,0)&lt;=ROUND(COUNTIFS($E$2:$E$326,"&gt;=50",$D$2:$D$326,"&gt;=55")/100*#REF!,0),"",E529),"")</f>
        <v>#REF!</v>
      </c>
      <c r="P529" s="9" t="str" cm="1">
        <f t="array" ref="P529">IF(A489&lt;&gt;"",IF(_xlfn.BITOR(B489&lt;&gt;"GR",B489&lt;&gt;""),IF(AND(H529&gt;=50,B489&gt;=55),_xlfn.RANK.EQ(H529,$H$2:$H$1000,0),_xlfn.IFS(#REF!="FD",999,#REF!="FF",1000)),IF(AND(H529&gt;=50,D529&gt;=55),_xlfn.RANK.EQ(H529,$H$2:$H$326,0),_xlfn.IFS(#REF!="FD",999,#REF!="FF",1000))),"")</f>
        <v/>
      </c>
    </row>
    <row r="530" spans="1:16" x14ac:dyDescent="0.35">
      <c r="A530" s="3"/>
      <c r="B530" s="3"/>
      <c r="C530" s="16" t="e">
        <f>IF(_xlfn.BITOR(#REF!="GR",#REF!=""),0,#REF!)</f>
        <v>#REF!</v>
      </c>
      <c r="D530" s="16" t="e">
        <f>IF(_xlfn.BITOR(#REF!="",#REF!="GR"),0,#REF!)</f>
        <v>#REF!</v>
      </c>
      <c r="E530" s="9" t="e">
        <f t="shared" si="34"/>
        <v>#REF!</v>
      </c>
      <c r="F530" s="9" t="e">
        <f>IF(AND(B490&lt;&gt;"",B490&lt;&gt;"GR"),(C530*0.4)+(B490*0.6),E530)</f>
        <v>#REF!</v>
      </c>
      <c r="G530" s="9" t="e">
        <f t="shared" si="36"/>
        <v>#REF!</v>
      </c>
      <c r="H530" s="9" t="e">
        <f t="shared" si="37"/>
        <v>#REF!</v>
      </c>
      <c r="I530" s="9" t="e">
        <f t="shared" si="35"/>
        <v>#REF!</v>
      </c>
      <c r="J530" s="9" t="e">
        <f>IF(I530&lt;&gt;"",IF(_xlfn.RANK.EQ(I530,$I$2:$I$326,0)&lt;=ROUND(COUNTIFS($E$2:$E$326,"&gt;=50",$D$2:$D$326,"&gt;=55")/100*#REF!,0),"",E530),"")</f>
        <v>#REF!</v>
      </c>
      <c r="K530" s="9" t="e">
        <f>IF(J530&lt;&gt;"",IF(_xlfn.RANK.EQ(J530,$J$2:$J$326,0)&lt;=ROUND(COUNTIFS($E$2:$E$326,"&gt;=50",$D$2:$D$326,"&gt;=55")/100*#REF!,0),"",E530),"")</f>
        <v>#REF!</v>
      </c>
      <c r="L530" s="9" t="e">
        <f>IF(K530&lt;&gt;"",IF(_xlfn.RANK.EQ(K530,$K$2:$K$326,0)&lt;=ROUND(COUNTIFS($E$2:$E$326,"&gt;=50",$D$2:$D$326,"&gt;=55")/100*#REF!,0),"",E530),"")</f>
        <v>#REF!</v>
      </c>
      <c r="M530" s="9" t="e">
        <f>IF(L530&lt;&gt;"",IF(_xlfn.RANK.EQ(L530,$L$2:$L$326,0)&lt;=ROUND(COUNTIFS($E$2:$E$326,"&gt;=50",$D$2:$D$326,"&gt;=55")/100*#REF!,0),"",E530),"")</f>
        <v>#REF!</v>
      </c>
      <c r="N530" s="9" t="e">
        <f>IF(M530&lt;&gt;"",IF(_xlfn.RANK.EQ(M530,$M$2:$M$326,0)&lt;=ROUND(COUNTIFS($E$2:$E$326,"&gt;=50",$D$2:$D$326,"&gt;=55")/100*#REF!,0),"",E530),"")</f>
        <v>#REF!</v>
      </c>
      <c r="O530" s="9" t="e">
        <f>IF(N530&lt;&gt;"",IF(_xlfn.RANK.EQ(N530,$N$2:$N$326,0)&lt;=ROUND(COUNTIFS($E$2:$E$326,"&gt;=50",$D$2:$D$326,"&gt;=55")/100*#REF!,0),"",E530),"")</f>
        <v>#REF!</v>
      </c>
      <c r="P530" s="9" t="str" cm="1">
        <f t="array" ref="P530">IF(A490&lt;&gt;"",IF(_xlfn.BITOR(B490&lt;&gt;"GR",B490&lt;&gt;""),IF(AND(H530&gt;=50,B490&gt;=55),_xlfn.RANK.EQ(H530,$H$2:$H$1000,0),_xlfn.IFS(#REF!="FD",999,#REF!="FF",1000)),IF(AND(H530&gt;=50,D530&gt;=55),_xlfn.RANK.EQ(H530,$H$2:$H$326,0),_xlfn.IFS(#REF!="FD",999,#REF!="FF",1000))),"")</f>
        <v/>
      </c>
    </row>
    <row r="531" spans="1:16" x14ac:dyDescent="0.35">
      <c r="A531" s="3"/>
      <c r="B531" s="3"/>
      <c r="C531" s="16" t="e">
        <f>IF(_xlfn.BITOR(#REF!="GR",#REF!=""),0,#REF!)</f>
        <v>#REF!</v>
      </c>
      <c r="D531" s="16" t="e">
        <f>IF(_xlfn.BITOR(#REF!="",#REF!="GR"),0,#REF!)</f>
        <v>#REF!</v>
      </c>
      <c r="E531" s="9" t="e">
        <f t="shared" si="34"/>
        <v>#REF!</v>
      </c>
      <c r="F531" s="9" t="e">
        <f>IF(AND(B491&lt;&gt;"",B491&lt;&gt;"GR"),(C531*0.4)+(B491*0.6),E531)</f>
        <v>#REF!</v>
      </c>
      <c r="G531" s="9" t="e">
        <f t="shared" si="36"/>
        <v>#REF!</v>
      </c>
      <c r="H531" s="9" t="e">
        <f t="shared" si="37"/>
        <v>#REF!</v>
      </c>
      <c r="I531" s="9" t="e">
        <f t="shared" si="35"/>
        <v>#REF!</v>
      </c>
      <c r="J531" s="9" t="e">
        <f>IF(I531&lt;&gt;"",IF(_xlfn.RANK.EQ(I531,$I$2:$I$326,0)&lt;=ROUND(COUNTIFS($E$2:$E$326,"&gt;=50",$D$2:$D$326,"&gt;=55")/100*#REF!,0),"",E531),"")</f>
        <v>#REF!</v>
      </c>
      <c r="K531" s="9" t="e">
        <f>IF(J531&lt;&gt;"",IF(_xlfn.RANK.EQ(J531,$J$2:$J$326,0)&lt;=ROUND(COUNTIFS($E$2:$E$326,"&gt;=50",$D$2:$D$326,"&gt;=55")/100*#REF!,0),"",E531),"")</f>
        <v>#REF!</v>
      </c>
      <c r="L531" s="9" t="e">
        <f>IF(K531&lt;&gt;"",IF(_xlfn.RANK.EQ(K531,$K$2:$K$326,0)&lt;=ROUND(COUNTIFS($E$2:$E$326,"&gt;=50",$D$2:$D$326,"&gt;=55")/100*#REF!,0),"",E531),"")</f>
        <v>#REF!</v>
      </c>
      <c r="M531" s="9" t="e">
        <f>IF(L531&lt;&gt;"",IF(_xlfn.RANK.EQ(L531,$L$2:$L$326,0)&lt;=ROUND(COUNTIFS($E$2:$E$326,"&gt;=50",$D$2:$D$326,"&gt;=55")/100*#REF!,0),"",E531),"")</f>
        <v>#REF!</v>
      </c>
      <c r="N531" s="9" t="e">
        <f>IF(M531&lt;&gt;"",IF(_xlfn.RANK.EQ(M531,$M$2:$M$326,0)&lt;=ROUND(COUNTIFS($E$2:$E$326,"&gt;=50",$D$2:$D$326,"&gt;=55")/100*#REF!,0),"",E531),"")</f>
        <v>#REF!</v>
      </c>
      <c r="O531" s="9" t="e">
        <f>IF(N531&lt;&gt;"",IF(_xlfn.RANK.EQ(N531,$N$2:$N$326,0)&lt;=ROUND(COUNTIFS($E$2:$E$326,"&gt;=50",$D$2:$D$326,"&gt;=55")/100*#REF!,0),"",E531),"")</f>
        <v>#REF!</v>
      </c>
      <c r="P531" s="9" t="str" cm="1">
        <f t="array" ref="P531">IF(A491&lt;&gt;"",IF(_xlfn.BITOR(B491&lt;&gt;"GR",B491&lt;&gt;""),IF(AND(H531&gt;=50,B491&gt;=55),_xlfn.RANK.EQ(H531,$H$2:$H$1000,0),_xlfn.IFS(#REF!="FD",999,#REF!="FF",1000)),IF(AND(H531&gt;=50,D531&gt;=55),_xlfn.RANK.EQ(H531,$H$2:$H$326,0),_xlfn.IFS(#REF!="FD",999,#REF!="FF",1000))),"")</f>
        <v/>
      </c>
    </row>
    <row r="532" spans="1:16" x14ac:dyDescent="0.35">
      <c r="A532" s="3"/>
      <c r="B532" s="3"/>
      <c r="C532" s="16" t="e">
        <f>IF(_xlfn.BITOR(#REF!="GR",#REF!=""),0,#REF!)</f>
        <v>#REF!</v>
      </c>
      <c r="D532" s="16" t="e">
        <f>IF(_xlfn.BITOR(#REF!="",#REF!="GR"),0,#REF!)</f>
        <v>#REF!</v>
      </c>
      <c r="E532" s="9" t="e">
        <f t="shared" si="34"/>
        <v>#REF!</v>
      </c>
      <c r="F532" s="9" t="e">
        <f>IF(AND(B492&lt;&gt;"",B492&lt;&gt;"GR"),(C532*0.4)+(B492*0.6),E532)</f>
        <v>#REF!</v>
      </c>
      <c r="G532" s="9" t="e">
        <f t="shared" si="36"/>
        <v>#REF!</v>
      </c>
      <c r="H532" s="9" t="e">
        <f t="shared" si="37"/>
        <v>#REF!</v>
      </c>
      <c r="I532" s="9" t="e">
        <f t="shared" si="35"/>
        <v>#REF!</v>
      </c>
      <c r="J532" s="9" t="e">
        <f>IF(I532&lt;&gt;"",IF(_xlfn.RANK.EQ(I532,$I$2:$I$326,0)&lt;=ROUND(COUNTIFS($E$2:$E$326,"&gt;=50",$D$2:$D$326,"&gt;=55")/100*#REF!,0),"",E532),"")</f>
        <v>#REF!</v>
      </c>
      <c r="K532" s="9" t="e">
        <f>IF(J532&lt;&gt;"",IF(_xlfn.RANK.EQ(J532,$J$2:$J$326,0)&lt;=ROUND(COUNTIFS($E$2:$E$326,"&gt;=50",$D$2:$D$326,"&gt;=55")/100*#REF!,0),"",E532),"")</f>
        <v>#REF!</v>
      </c>
      <c r="L532" s="9" t="e">
        <f>IF(K532&lt;&gt;"",IF(_xlfn.RANK.EQ(K532,$K$2:$K$326,0)&lt;=ROUND(COUNTIFS($E$2:$E$326,"&gt;=50",$D$2:$D$326,"&gt;=55")/100*#REF!,0),"",E532),"")</f>
        <v>#REF!</v>
      </c>
      <c r="M532" s="9" t="e">
        <f>IF(L532&lt;&gt;"",IF(_xlfn.RANK.EQ(L532,$L$2:$L$326,0)&lt;=ROUND(COUNTIFS($E$2:$E$326,"&gt;=50",$D$2:$D$326,"&gt;=55")/100*#REF!,0),"",E532),"")</f>
        <v>#REF!</v>
      </c>
      <c r="N532" s="9" t="e">
        <f>IF(M532&lt;&gt;"",IF(_xlfn.RANK.EQ(M532,$M$2:$M$326,0)&lt;=ROUND(COUNTIFS($E$2:$E$326,"&gt;=50",$D$2:$D$326,"&gt;=55")/100*#REF!,0),"",E532),"")</f>
        <v>#REF!</v>
      </c>
      <c r="O532" s="9" t="e">
        <f>IF(N532&lt;&gt;"",IF(_xlfn.RANK.EQ(N532,$N$2:$N$326,0)&lt;=ROUND(COUNTIFS($E$2:$E$326,"&gt;=50",$D$2:$D$326,"&gt;=55")/100*#REF!,0),"",E532),"")</f>
        <v>#REF!</v>
      </c>
      <c r="P532" s="9" t="str" cm="1">
        <f t="array" ref="P532">IF(A492&lt;&gt;"",IF(_xlfn.BITOR(B492&lt;&gt;"GR",B492&lt;&gt;""),IF(AND(H532&gt;=50,B492&gt;=55),_xlfn.RANK.EQ(H532,$H$2:$H$1000,0),_xlfn.IFS(#REF!="FD",999,#REF!="FF",1000)),IF(AND(H532&gt;=50,D532&gt;=55),_xlfn.RANK.EQ(H532,$H$2:$H$326,0),_xlfn.IFS(#REF!="FD",999,#REF!="FF",1000))),"")</f>
        <v/>
      </c>
    </row>
    <row r="533" spans="1:16" x14ac:dyDescent="0.35">
      <c r="A533" s="3"/>
      <c r="B533" s="3"/>
      <c r="C533" s="16" t="e">
        <f>IF(_xlfn.BITOR(#REF!="GR",#REF!=""),0,#REF!)</f>
        <v>#REF!</v>
      </c>
      <c r="D533" s="16" t="e">
        <f>IF(_xlfn.BITOR(#REF!="",#REF!="GR"),0,#REF!)</f>
        <v>#REF!</v>
      </c>
      <c r="E533" s="9" t="e">
        <f t="shared" si="34"/>
        <v>#REF!</v>
      </c>
      <c r="F533" s="9" t="e">
        <f>IF(AND(B493&lt;&gt;"",B493&lt;&gt;"GR"),(C533*0.4)+(B493*0.6),E533)</f>
        <v>#REF!</v>
      </c>
      <c r="G533" s="9" t="e">
        <f t="shared" si="36"/>
        <v>#REF!</v>
      </c>
      <c r="H533" s="9" t="e">
        <f t="shared" si="37"/>
        <v>#REF!</v>
      </c>
      <c r="I533" s="9" t="e">
        <f t="shared" si="35"/>
        <v>#REF!</v>
      </c>
      <c r="J533" s="9" t="e">
        <f>IF(I533&lt;&gt;"",IF(_xlfn.RANK.EQ(I533,$I$2:$I$326,0)&lt;=ROUND(COUNTIFS($E$2:$E$326,"&gt;=50",$D$2:$D$326,"&gt;=55")/100*#REF!,0),"",E533),"")</f>
        <v>#REF!</v>
      </c>
      <c r="K533" s="9" t="e">
        <f>IF(J533&lt;&gt;"",IF(_xlfn.RANK.EQ(J533,$J$2:$J$326,0)&lt;=ROUND(COUNTIFS($E$2:$E$326,"&gt;=50",$D$2:$D$326,"&gt;=55")/100*#REF!,0),"",E533),"")</f>
        <v>#REF!</v>
      </c>
      <c r="L533" s="9" t="e">
        <f>IF(K533&lt;&gt;"",IF(_xlfn.RANK.EQ(K533,$K$2:$K$326,0)&lt;=ROUND(COUNTIFS($E$2:$E$326,"&gt;=50",$D$2:$D$326,"&gt;=55")/100*#REF!,0),"",E533),"")</f>
        <v>#REF!</v>
      </c>
      <c r="M533" s="9" t="e">
        <f>IF(L533&lt;&gt;"",IF(_xlfn.RANK.EQ(L533,$L$2:$L$326,0)&lt;=ROUND(COUNTIFS($E$2:$E$326,"&gt;=50",$D$2:$D$326,"&gt;=55")/100*#REF!,0),"",E533),"")</f>
        <v>#REF!</v>
      </c>
      <c r="N533" s="9" t="e">
        <f>IF(M533&lt;&gt;"",IF(_xlfn.RANK.EQ(M533,$M$2:$M$326,0)&lt;=ROUND(COUNTIFS($E$2:$E$326,"&gt;=50",$D$2:$D$326,"&gt;=55")/100*#REF!,0),"",E533),"")</f>
        <v>#REF!</v>
      </c>
      <c r="O533" s="9" t="e">
        <f>IF(N533&lt;&gt;"",IF(_xlfn.RANK.EQ(N533,$N$2:$N$326,0)&lt;=ROUND(COUNTIFS($E$2:$E$326,"&gt;=50",$D$2:$D$326,"&gt;=55")/100*#REF!,0),"",E533),"")</f>
        <v>#REF!</v>
      </c>
      <c r="P533" s="9" t="str" cm="1">
        <f t="array" ref="P533">IF(A493&lt;&gt;"",IF(_xlfn.BITOR(B493&lt;&gt;"GR",B493&lt;&gt;""),IF(AND(H533&gt;=50,B493&gt;=55),_xlfn.RANK.EQ(H533,$H$2:$H$1000,0),_xlfn.IFS(#REF!="FD",999,#REF!="FF",1000)),IF(AND(H533&gt;=50,D533&gt;=55),_xlfn.RANK.EQ(H533,$H$2:$H$326,0),_xlfn.IFS(#REF!="FD",999,#REF!="FF",1000))),"")</f>
        <v/>
      </c>
    </row>
    <row r="534" spans="1:16" x14ac:dyDescent="0.35">
      <c r="A534" s="3"/>
      <c r="B534" s="3"/>
      <c r="C534" s="16" t="e">
        <f>IF(_xlfn.BITOR(#REF!="GR",#REF!=""),0,#REF!)</f>
        <v>#REF!</v>
      </c>
      <c r="D534" s="16" t="e">
        <f>IF(_xlfn.BITOR(#REF!="",#REF!="GR"),0,#REF!)</f>
        <v>#REF!</v>
      </c>
      <c r="E534" s="9" t="e">
        <f t="shared" si="34"/>
        <v>#REF!</v>
      </c>
      <c r="F534" s="9" t="e">
        <f>IF(AND(B494&lt;&gt;"",B494&lt;&gt;"GR"),(C534*0.4)+(B494*0.6),E534)</f>
        <v>#REF!</v>
      </c>
      <c r="G534" s="9" t="e">
        <f t="shared" si="36"/>
        <v>#REF!</v>
      </c>
      <c r="H534" s="9" t="e">
        <f t="shared" si="37"/>
        <v>#REF!</v>
      </c>
      <c r="I534" s="9" t="e">
        <f t="shared" si="35"/>
        <v>#REF!</v>
      </c>
      <c r="J534" s="9" t="e">
        <f>IF(I534&lt;&gt;"",IF(_xlfn.RANK.EQ(I534,$I$2:$I$326,0)&lt;=ROUND(COUNTIFS($E$2:$E$326,"&gt;=50",$D$2:$D$326,"&gt;=55")/100*#REF!,0),"",E534),"")</f>
        <v>#REF!</v>
      </c>
      <c r="K534" s="9" t="e">
        <f>IF(J534&lt;&gt;"",IF(_xlfn.RANK.EQ(J534,$J$2:$J$326,0)&lt;=ROUND(COUNTIFS($E$2:$E$326,"&gt;=50",$D$2:$D$326,"&gt;=55")/100*#REF!,0),"",E534),"")</f>
        <v>#REF!</v>
      </c>
      <c r="L534" s="9" t="e">
        <f>IF(K534&lt;&gt;"",IF(_xlfn.RANK.EQ(K534,$K$2:$K$326,0)&lt;=ROUND(COUNTIFS($E$2:$E$326,"&gt;=50",$D$2:$D$326,"&gt;=55")/100*#REF!,0),"",E534),"")</f>
        <v>#REF!</v>
      </c>
      <c r="M534" s="9" t="e">
        <f>IF(L534&lt;&gt;"",IF(_xlfn.RANK.EQ(L534,$L$2:$L$326,0)&lt;=ROUND(COUNTIFS($E$2:$E$326,"&gt;=50",$D$2:$D$326,"&gt;=55")/100*#REF!,0),"",E534),"")</f>
        <v>#REF!</v>
      </c>
      <c r="N534" s="9" t="e">
        <f>IF(M534&lt;&gt;"",IF(_xlfn.RANK.EQ(M534,$M$2:$M$326,0)&lt;=ROUND(COUNTIFS($E$2:$E$326,"&gt;=50",$D$2:$D$326,"&gt;=55")/100*#REF!,0),"",E534),"")</f>
        <v>#REF!</v>
      </c>
      <c r="O534" s="9" t="e">
        <f>IF(N534&lt;&gt;"",IF(_xlfn.RANK.EQ(N534,$N$2:$N$326,0)&lt;=ROUND(COUNTIFS($E$2:$E$326,"&gt;=50",$D$2:$D$326,"&gt;=55")/100*#REF!,0),"",E534),"")</f>
        <v>#REF!</v>
      </c>
      <c r="P534" s="9" t="str" cm="1">
        <f t="array" ref="P534">IF(A494&lt;&gt;"",IF(_xlfn.BITOR(B494&lt;&gt;"GR",B494&lt;&gt;""),IF(AND(H534&gt;=50,B494&gt;=55),_xlfn.RANK.EQ(H534,$H$2:$H$1000,0),_xlfn.IFS(#REF!="FD",999,#REF!="FF",1000)),IF(AND(H534&gt;=50,D534&gt;=55),_xlfn.RANK.EQ(H534,$H$2:$H$326,0),_xlfn.IFS(#REF!="FD",999,#REF!="FF",1000))),"")</f>
        <v/>
      </c>
    </row>
    <row r="535" spans="1:16" x14ac:dyDescent="0.35">
      <c r="A535" s="3"/>
      <c r="B535" s="3"/>
      <c r="C535" s="16" t="e">
        <f>IF(_xlfn.BITOR(#REF!="GR",#REF!=""),0,#REF!)</f>
        <v>#REF!</v>
      </c>
      <c r="D535" s="16" t="e">
        <f>IF(_xlfn.BITOR(#REF!="",#REF!="GR"),0,#REF!)</f>
        <v>#REF!</v>
      </c>
      <c r="E535" s="9" t="e">
        <f t="shared" si="34"/>
        <v>#REF!</v>
      </c>
      <c r="F535" s="9" t="e">
        <f>IF(AND(B495&lt;&gt;"",B495&lt;&gt;"GR"),(C535*0.4)+(B495*0.6),E535)</f>
        <v>#REF!</v>
      </c>
      <c r="G535" s="9" t="e">
        <f t="shared" si="36"/>
        <v>#REF!</v>
      </c>
      <c r="H535" s="9" t="e">
        <f t="shared" si="37"/>
        <v>#REF!</v>
      </c>
      <c r="I535" s="9" t="e">
        <f t="shared" si="35"/>
        <v>#REF!</v>
      </c>
      <c r="J535" s="9" t="e">
        <f>IF(I535&lt;&gt;"",IF(_xlfn.RANK.EQ(I535,$I$2:$I$326,0)&lt;=ROUND(COUNTIFS($E$2:$E$326,"&gt;=50",$D$2:$D$326,"&gt;=55")/100*#REF!,0),"",E535),"")</f>
        <v>#REF!</v>
      </c>
      <c r="K535" s="9" t="e">
        <f>IF(J535&lt;&gt;"",IF(_xlfn.RANK.EQ(J535,$J$2:$J$326,0)&lt;=ROUND(COUNTIFS($E$2:$E$326,"&gt;=50",$D$2:$D$326,"&gt;=55")/100*#REF!,0),"",E535),"")</f>
        <v>#REF!</v>
      </c>
      <c r="L535" s="9" t="e">
        <f>IF(K535&lt;&gt;"",IF(_xlfn.RANK.EQ(K535,$K$2:$K$326,0)&lt;=ROUND(COUNTIFS($E$2:$E$326,"&gt;=50",$D$2:$D$326,"&gt;=55")/100*#REF!,0),"",E535),"")</f>
        <v>#REF!</v>
      </c>
      <c r="M535" s="9" t="e">
        <f>IF(L535&lt;&gt;"",IF(_xlfn.RANK.EQ(L535,$L$2:$L$326,0)&lt;=ROUND(COUNTIFS($E$2:$E$326,"&gt;=50",$D$2:$D$326,"&gt;=55")/100*#REF!,0),"",E535),"")</f>
        <v>#REF!</v>
      </c>
      <c r="N535" s="9" t="e">
        <f>IF(M535&lt;&gt;"",IF(_xlfn.RANK.EQ(M535,$M$2:$M$326,0)&lt;=ROUND(COUNTIFS($E$2:$E$326,"&gt;=50",$D$2:$D$326,"&gt;=55")/100*#REF!,0),"",E535),"")</f>
        <v>#REF!</v>
      </c>
      <c r="O535" s="9" t="e">
        <f>IF(N535&lt;&gt;"",IF(_xlfn.RANK.EQ(N535,$N$2:$N$326,0)&lt;=ROUND(COUNTIFS($E$2:$E$326,"&gt;=50",$D$2:$D$326,"&gt;=55")/100*#REF!,0),"",E535),"")</f>
        <v>#REF!</v>
      </c>
      <c r="P535" s="9" t="str" cm="1">
        <f t="array" ref="P535">IF(A495&lt;&gt;"",IF(_xlfn.BITOR(B495&lt;&gt;"GR",B495&lt;&gt;""),IF(AND(H535&gt;=50,B495&gt;=55),_xlfn.RANK.EQ(H535,$H$2:$H$1000,0),_xlfn.IFS(#REF!="FD",999,#REF!="FF",1000)),IF(AND(H535&gt;=50,D535&gt;=55),_xlfn.RANK.EQ(H535,$H$2:$H$326,0),_xlfn.IFS(#REF!="FD",999,#REF!="FF",1000))),"")</f>
        <v/>
      </c>
    </row>
    <row r="536" spans="1:16" x14ac:dyDescent="0.35">
      <c r="A536" s="3"/>
      <c r="B536" s="3"/>
      <c r="C536" s="16" t="e">
        <f>IF(_xlfn.BITOR(#REF!="GR",#REF!=""),0,#REF!)</f>
        <v>#REF!</v>
      </c>
      <c r="D536" s="16" t="e">
        <f>IF(_xlfn.BITOR(#REF!="",#REF!="GR"),0,#REF!)</f>
        <v>#REF!</v>
      </c>
      <c r="E536" s="9" t="e">
        <f t="shared" si="34"/>
        <v>#REF!</v>
      </c>
      <c r="F536" s="9" t="e">
        <f>IF(AND(B496&lt;&gt;"",B496&lt;&gt;"GR"),(C536*0.4)+(B496*0.6),E536)</f>
        <v>#REF!</v>
      </c>
      <c r="G536" s="9" t="e">
        <f t="shared" si="36"/>
        <v>#REF!</v>
      </c>
      <c r="H536" s="9" t="e">
        <f t="shared" si="37"/>
        <v>#REF!</v>
      </c>
      <c r="I536" s="9" t="e">
        <f t="shared" si="35"/>
        <v>#REF!</v>
      </c>
      <c r="J536" s="9" t="e">
        <f>IF(I536&lt;&gt;"",IF(_xlfn.RANK.EQ(I536,$I$2:$I$326,0)&lt;=ROUND(COUNTIFS($E$2:$E$326,"&gt;=50",$D$2:$D$326,"&gt;=55")/100*#REF!,0),"",E536),"")</f>
        <v>#REF!</v>
      </c>
      <c r="K536" s="9" t="e">
        <f>IF(J536&lt;&gt;"",IF(_xlfn.RANK.EQ(J536,$J$2:$J$326,0)&lt;=ROUND(COUNTIFS($E$2:$E$326,"&gt;=50",$D$2:$D$326,"&gt;=55")/100*#REF!,0),"",E536),"")</f>
        <v>#REF!</v>
      </c>
      <c r="L536" s="9" t="e">
        <f>IF(K536&lt;&gt;"",IF(_xlfn.RANK.EQ(K536,$K$2:$K$326,0)&lt;=ROUND(COUNTIFS($E$2:$E$326,"&gt;=50",$D$2:$D$326,"&gt;=55")/100*#REF!,0),"",E536),"")</f>
        <v>#REF!</v>
      </c>
      <c r="M536" s="9" t="e">
        <f>IF(L536&lt;&gt;"",IF(_xlfn.RANK.EQ(L536,$L$2:$L$326,0)&lt;=ROUND(COUNTIFS($E$2:$E$326,"&gt;=50",$D$2:$D$326,"&gt;=55")/100*#REF!,0),"",E536),"")</f>
        <v>#REF!</v>
      </c>
      <c r="N536" s="9" t="e">
        <f>IF(M536&lt;&gt;"",IF(_xlfn.RANK.EQ(M536,$M$2:$M$326,0)&lt;=ROUND(COUNTIFS($E$2:$E$326,"&gt;=50",$D$2:$D$326,"&gt;=55")/100*#REF!,0),"",E536),"")</f>
        <v>#REF!</v>
      </c>
      <c r="O536" s="9" t="e">
        <f>IF(N536&lt;&gt;"",IF(_xlfn.RANK.EQ(N536,$N$2:$N$326,0)&lt;=ROUND(COUNTIFS($E$2:$E$326,"&gt;=50",$D$2:$D$326,"&gt;=55")/100*#REF!,0),"",E536),"")</f>
        <v>#REF!</v>
      </c>
      <c r="P536" s="9" t="str" cm="1">
        <f t="array" ref="P536">IF(A496&lt;&gt;"",IF(_xlfn.BITOR(B496&lt;&gt;"GR",B496&lt;&gt;""),IF(AND(H536&gt;=50,B496&gt;=55),_xlfn.RANK.EQ(H536,$H$2:$H$1000,0),_xlfn.IFS(#REF!="FD",999,#REF!="FF",1000)),IF(AND(H536&gt;=50,D536&gt;=55),_xlfn.RANK.EQ(H536,$H$2:$H$326,0),_xlfn.IFS(#REF!="FD",999,#REF!="FF",1000))),"")</f>
        <v/>
      </c>
    </row>
    <row r="537" spans="1:16" x14ac:dyDescent="0.35">
      <c r="A537" s="3"/>
      <c r="B537" s="3"/>
      <c r="C537" s="16" t="e">
        <f>IF(_xlfn.BITOR(#REF!="GR",#REF!=""),0,#REF!)</f>
        <v>#REF!</v>
      </c>
      <c r="D537" s="16" t="e">
        <f>IF(_xlfn.BITOR(#REF!="",#REF!="GR"),0,#REF!)</f>
        <v>#REF!</v>
      </c>
      <c r="E537" s="9" t="e">
        <f t="shared" si="34"/>
        <v>#REF!</v>
      </c>
      <c r="F537" s="9" t="e">
        <f>IF(AND(B497&lt;&gt;"",B497&lt;&gt;"GR"),(C537*0.4)+(B497*0.6),E537)</f>
        <v>#REF!</v>
      </c>
      <c r="G537" s="9" t="e">
        <f t="shared" si="36"/>
        <v>#REF!</v>
      </c>
      <c r="H537" s="9" t="e">
        <f t="shared" si="37"/>
        <v>#REF!</v>
      </c>
      <c r="I537" s="9" t="e">
        <f t="shared" si="35"/>
        <v>#REF!</v>
      </c>
      <c r="J537" s="9" t="e">
        <f>IF(I537&lt;&gt;"",IF(_xlfn.RANK.EQ(I537,$I$2:$I$326,0)&lt;=ROUND(COUNTIFS($E$2:$E$326,"&gt;=50",$D$2:$D$326,"&gt;=55")/100*#REF!,0),"",E537),"")</f>
        <v>#REF!</v>
      </c>
      <c r="K537" s="9" t="e">
        <f>IF(J537&lt;&gt;"",IF(_xlfn.RANK.EQ(J537,$J$2:$J$326,0)&lt;=ROUND(COUNTIFS($E$2:$E$326,"&gt;=50",$D$2:$D$326,"&gt;=55")/100*#REF!,0),"",E537),"")</f>
        <v>#REF!</v>
      </c>
      <c r="L537" s="9" t="e">
        <f>IF(K537&lt;&gt;"",IF(_xlfn.RANK.EQ(K537,$K$2:$K$326,0)&lt;=ROUND(COUNTIFS($E$2:$E$326,"&gt;=50",$D$2:$D$326,"&gt;=55")/100*#REF!,0),"",E537),"")</f>
        <v>#REF!</v>
      </c>
      <c r="M537" s="9" t="e">
        <f>IF(L537&lt;&gt;"",IF(_xlfn.RANK.EQ(L537,$L$2:$L$326,0)&lt;=ROUND(COUNTIFS($E$2:$E$326,"&gt;=50",$D$2:$D$326,"&gt;=55")/100*#REF!,0),"",E537),"")</f>
        <v>#REF!</v>
      </c>
      <c r="N537" s="9" t="e">
        <f>IF(M537&lt;&gt;"",IF(_xlfn.RANK.EQ(M537,$M$2:$M$326,0)&lt;=ROUND(COUNTIFS($E$2:$E$326,"&gt;=50",$D$2:$D$326,"&gt;=55")/100*#REF!,0),"",E537),"")</f>
        <v>#REF!</v>
      </c>
      <c r="O537" s="9" t="e">
        <f>IF(N537&lt;&gt;"",IF(_xlfn.RANK.EQ(N537,$N$2:$N$326,0)&lt;=ROUND(COUNTIFS($E$2:$E$326,"&gt;=50",$D$2:$D$326,"&gt;=55")/100*#REF!,0),"",E537),"")</f>
        <v>#REF!</v>
      </c>
      <c r="P537" s="9" t="str" cm="1">
        <f t="array" ref="P537">IF(A497&lt;&gt;"",IF(_xlfn.BITOR(B497&lt;&gt;"GR",B497&lt;&gt;""),IF(AND(H537&gt;=50,B497&gt;=55),_xlfn.RANK.EQ(H537,$H$2:$H$1000,0),_xlfn.IFS(#REF!="FD",999,#REF!="FF",1000)),IF(AND(H537&gt;=50,D537&gt;=55),_xlfn.RANK.EQ(H537,$H$2:$H$326,0),_xlfn.IFS(#REF!="FD",999,#REF!="FF",1000))),"")</f>
        <v/>
      </c>
    </row>
    <row r="538" spans="1:16" x14ac:dyDescent="0.35">
      <c r="A538" s="3"/>
      <c r="B538" s="3"/>
      <c r="C538" s="16" t="e">
        <f>IF(_xlfn.BITOR(#REF!="GR",#REF!=""),0,#REF!)</f>
        <v>#REF!</v>
      </c>
      <c r="D538" s="16" t="e">
        <f>IF(_xlfn.BITOR(#REF!="",#REF!="GR"),0,#REF!)</f>
        <v>#REF!</v>
      </c>
      <c r="E538" s="9" t="e">
        <f t="shared" si="34"/>
        <v>#REF!</v>
      </c>
      <c r="F538" s="9" t="e">
        <f>IF(AND(B498&lt;&gt;"",B498&lt;&gt;"GR"),(C538*0.4)+(B498*0.6),E538)</f>
        <v>#REF!</v>
      </c>
      <c r="G538" s="9" t="e">
        <f t="shared" si="36"/>
        <v>#REF!</v>
      </c>
      <c r="H538" s="9" t="e">
        <f t="shared" si="37"/>
        <v>#REF!</v>
      </c>
      <c r="I538" s="9" t="e">
        <f t="shared" si="35"/>
        <v>#REF!</v>
      </c>
      <c r="J538" s="9" t="e">
        <f>IF(I538&lt;&gt;"",IF(_xlfn.RANK.EQ(I538,$I$2:$I$326,0)&lt;=ROUND(COUNTIFS($E$2:$E$326,"&gt;=50",$D$2:$D$326,"&gt;=55")/100*#REF!,0),"",E538),"")</f>
        <v>#REF!</v>
      </c>
      <c r="K538" s="9" t="e">
        <f>IF(J538&lt;&gt;"",IF(_xlfn.RANK.EQ(J538,$J$2:$J$326,0)&lt;=ROUND(COUNTIFS($E$2:$E$326,"&gt;=50",$D$2:$D$326,"&gt;=55")/100*#REF!,0),"",E538),"")</f>
        <v>#REF!</v>
      </c>
      <c r="L538" s="9" t="e">
        <f>IF(K538&lt;&gt;"",IF(_xlfn.RANK.EQ(K538,$K$2:$K$326,0)&lt;=ROUND(COUNTIFS($E$2:$E$326,"&gt;=50",$D$2:$D$326,"&gt;=55")/100*#REF!,0),"",E538),"")</f>
        <v>#REF!</v>
      </c>
      <c r="M538" s="9" t="e">
        <f>IF(L538&lt;&gt;"",IF(_xlfn.RANK.EQ(L538,$L$2:$L$326,0)&lt;=ROUND(COUNTIFS($E$2:$E$326,"&gt;=50",$D$2:$D$326,"&gt;=55")/100*#REF!,0),"",E538),"")</f>
        <v>#REF!</v>
      </c>
      <c r="N538" s="9" t="e">
        <f>IF(M538&lt;&gt;"",IF(_xlfn.RANK.EQ(M538,$M$2:$M$326,0)&lt;=ROUND(COUNTIFS($E$2:$E$326,"&gt;=50",$D$2:$D$326,"&gt;=55")/100*#REF!,0),"",E538),"")</f>
        <v>#REF!</v>
      </c>
      <c r="O538" s="9" t="e">
        <f>IF(N538&lt;&gt;"",IF(_xlfn.RANK.EQ(N538,$N$2:$N$326,0)&lt;=ROUND(COUNTIFS($E$2:$E$326,"&gt;=50",$D$2:$D$326,"&gt;=55")/100*#REF!,0),"",E538),"")</f>
        <v>#REF!</v>
      </c>
      <c r="P538" s="9" t="str" cm="1">
        <f t="array" ref="P538">IF(A498&lt;&gt;"",IF(_xlfn.BITOR(B498&lt;&gt;"GR",B498&lt;&gt;""),IF(AND(H538&gt;=50,B498&gt;=55),_xlfn.RANK.EQ(H538,$H$2:$H$1000,0),_xlfn.IFS(#REF!="FD",999,#REF!="FF",1000)),IF(AND(H538&gt;=50,D538&gt;=55),_xlfn.RANK.EQ(H538,$H$2:$H$326,0),_xlfn.IFS(#REF!="FD",999,#REF!="FF",1000))),"")</f>
        <v/>
      </c>
    </row>
    <row r="539" spans="1:16" x14ac:dyDescent="0.35">
      <c r="A539" s="3"/>
      <c r="B539" s="3"/>
      <c r="C539" s="16" t="e">
        <f>IF(_xlfn.BITOR(#REF!="GR",#REF!=""),0,#REF!)</f>
        <v>#REF!</v>
      </c>
      <c r="D539" s="16" t="e">
        <f>IF(_xlfn.BITOR(#REF!="",#REF!="GR"),0,#REF!)</f>
        <v>#REF!</v>
      </c>
      <c r="E539" s="9" t="e">
        <f t="shared" si="34"/>
        <v>#REF!</v>
      </c>
      <c r="F539" s="9" t="e">
        <f>IF(AND(B499&lt;&gt;"",B499&lt;&gt;"GR"),(C539*0.4)+(B499*0.6),E539)</f>
        <v>#REF!</v>
      </c>
      <c r="G539" s="9" t="e">
        <f t="shared" si="36"/>
        <v>#REF!</v>
      </c>
      <c r="H539" s="9" t="e">
        <f t="shared" si="37"/>
        <v>#REF!</v>
      </c>
      <c r="I539" s="9" t="e">
        <f t="shared" si="35"/>
        <v>#REF!</v>
      </c>
      <c r="J539" s="9" t="e">
        <f>IF(I539&lt;&gt;"",IF(_xlfn.RANK.EQ(I539,$I$2:$I$326,0)&lt;=ROUND(COUNTIFS($E$2:$E$326,"&gt;=50",$D$2:$D$326,"&gt;=55")/100*#REF!,0),"",E539),"")</f>
        <v>#REF!</v>
      </c>
      <c r="K539" s="9" t="e">
        <f>IF(J539&lt;&gt;"",IF(_xlfn.RANK.EQ(J539,$J$2:$J$326,0)&lt;=ROUND(COUNTIFS($E$2:$E$326,"&gt;=50",$D$2:$D$326,"&gt;=55")/100*#REF!,0),"",E539),"")</f>
        <v>#REF!</v>
      </c>
      <c r="L539" s="9" t="e">
        <f>IF(K539&lt;&gt;"",IF(_xlfn.RANK.EQ(K539,$K$2:$K$326,0)&lt;=ROUND(COUNTIFS($E$2:$E$326,"&gt;=50",$D$2:$D$326,"&gt;=55")/100*#REF!,0),"",E539),"")</f>
        <v>#REF!</v>
      </c>
      <c r="M539" s="9" t="e">
        <f>IF(L539&lt;&gt;"",IF(_xlfn.RANK.EQ(L539,$L$2:$L$326,0)&lt;=ROUND(COUNTIFS($E$2:$E$326,"&gt;=50",$D$2:$D$326,"&gt;=55")/100*#REF!,0),"",E539),"")</f>
        <v>#REF!</v>
      </c>
      <c r="N539" s="9" t="e">
        <f>IF(M539&lt;&gt;"",IF(_xlfn.RANK.EQ(M539,$M$2:$M$326,0)&lt;=ROUND(COUNTIFS($E$2:$E$326,"&gt;=50",$D$2:$D$326,"&gt;=55")/100*#REF!,0),"",E539),"")</f>
        <v>#REF!</v>
      </c>
      <c r="O539" s="9" t="e">
        <f>IF(N539&lt;&gt;"",IF(_xlfn.RANK.EQ(N539,$N$2:$N$326,0)&lt;=ROUND(COUNTIFS($E$2:$E$326,"&gt;=50",$D$2:$D$326,"&gt;=55")/100*#REF!,0),"",E539),"")</f>
        <v>#REF!</v>
      </c>
      <c r="P539" s="9" t="str" cm="1">
        <f t="array" ref="P539">IF(A499&lt;&gt;"",IF(_xlfn.BITOR(B499&lt;&gt;"GR",B499&lt;&gt;""),IF(AND(H539&gt;=50,B499&gt;=55),_xlfn.RANK.EQ(H539,$H$2:$H$1000,0),_xlfn.IFS(#REF!="FD",999,#REF!="FF",1000)),IF(AND(H539&gt;=50,D539&gt;=55),_xlfn.RANK.EQ(H539,$H$2:$H$326,0),_xlfn.IFS(#REF!="FD",999,#REF!="FF",1000))),"")</f>
        <v/>
      </c>
    </row>
    <row r="540" spans="1:16" x14ac:dyDescent="0.35">
      <c r="A540" s="3"/>
      <c r="B540" s="3"/>
      <c r="C540" s="16" t="e">
        <f>IF(_xlfn.BITOR(#REF!="GR",#REF!=""),0,#REF!)</f>
        <v>#REF!</v>
      </c>
      <c r="D540" s="16" t="e">
        <f>IF(_xlfn.BITOR(#REF!="",#REF!="GR"),0,#REF!)</f>
        <v>#REF!</v>
      </c>
      <c r="E540" s="9" t="e">
        <f t="shared" si="34"/>
        <v>#REF!</v>
      </c>
      <c r="F540" s="9" t="e">
        <f>IF(AND(B500&lt;&gt;"",B500&lt;&gt;"GR"),(C540*0.4)+(B500*0.6),E540)</f>
        <v>#REF!</v>
      </c>
      <c r="G540" s="9" t="e">
        <f t="shared" si="36"/>
        <v>#REF!</v>
      </c>
      <c r="H540" s="9" t="e">
        <f t="shared" si="37"/>
        <v>#REF!</v>
      </c>
      <c r="I540" s="9" t="e">
        <f t="shared" si="35"/>
        <v>#REF!</v>
      </c>
      <c r="J540" s="9" t="e">
        <f>IF(I540&lt;&gt;"",IF(_xlfn.RANK.EQ(I540,$I$2:$I$326,0)&lt;=ROUND(COUNTIFS($E$2:$E$326,"&gt;=50",$D$2:$D$326,"&gt;=55")/100*#REF!,0),"",E540),"")</f>
        <v>#REF!</v>
      </c>
      <c r="K540" s="9" t="e">
        <f>IF(J540&lt;&gt;"",IF(_xlfn.RANK.EQ(J540,$J$2:$J$326,0)&lt;=ROUND(COUNTIFS($E$2:$E$326,"&gt;=50",$D$2:$D$326,"&gt;=55")/100*#REF!,0),"",E540),"")</f>
        <v>#REF!</v>
      </c>
      <c r="L540" s="9" t="e">
        <f>IF(K540&lt;&gt;"",IF(_xlfn.RANK.EQ(K540,$K$2:$K$326,0)&lt;=ROUND(COUNTIFS($E$2:$E$326,"&gt;=50",$D$2:$D$326,"&gt;=55")/100*#REF!,0),"",E540),"")</f>
        <v>#REF!</v>
      </c>
      <c r="M540" s="9" t="e">
        <f>IF(L540&lt;&gt;"",IF(_xlfn.RANK.EQ(L540,$L$2:$L$326,0)&lt;=ROUND(COUNTIFS($E$2:$E$326,"&gt;=50",$D$2:$D$326,"&gt;=55")/100*#REF!,0),"",E540),"")</f>
        <v>#REF!</v>
      </c>
      <c r="N540" s="9" t="e">
        <f>IF(M540&lt;&gt;"",IF(_xlfn.RANK.EQ(M540,$M$2:$M$326,0)&lt;=ROUND(COUNTIFS($E$2:$E$326,"&gt;=50",$D$2:$D$326,"&gt;=55")/100*#REF!,0),"",E540),"")</f>
        <v>#REF!</v>
      </c>
      <c r="O540" s="9" t="e">
        <f>IF(N540&lt;&gt;"",IF(_xlfn.RANK.EQ(N540,$N$2:$N$326,0)&lt;=ROUND(COUNTIFS($E$2:$E$326,"&gt;=50",$D$2:$D$326,"&gt;=55")/100*#REF!,0),"",E540),"")</f>
        <v>#REF!</v>
      </c>
      <c r="P540" s="9" t="str" cm="1">
        <f t="array" ref="P540">IF(A500&lt;&gt;"",IF(_xlfn.BITOR(B500&lt;&gt;"GR",B500&lt;&gt;""),IF(AND(H540&gt;=50,B500&gt;=55),_xlfn.RANK.EQ(H540,$H$2:$H$1000,0),_xlfn.IFS(#REF!="FD",999,#REF!="FF",1000)),IF(AND(H540&gt;=50,D540&gt;=55),_xlfn.RANK.EQ(H540,$H$2:$H$326,0),_xlfn.IFS(#REF!="FD",999,#REF!="FF",1000))),"")</f>
        <v/>
      </c>
    </row>
    <row r="541" spans="1:16" x14ac:dyDescent="0.35">
      <c r="A541" s="3"/>
      <c r="B541" s="3"/>
      <c r="C541" s="16" t="e">
        <f>IF(_xlfn.BITOR(#REF!="GR",#REF!=""),0,#REF!)</f>
        <v>#REF!</v>
      </c>
      <c r="D541" s="16" t="e">
        <f>IF(_xlfn.BITOR(#REF!="",#REF!="GR"),0,#REF!)</f>
        <v>#REF!</v>
      </c>
      <c r="E541" s="9" t="e">
        <f t="shared" si="34"/>
        <v>#REF!</v>
      </c>
      <c r="F541" s="9" t="e">
        <f>IF(AND(B501&lt;&gt;"",B501&lt;&gt;"GR"),(C541*0.4)+(B501*0.6),E541)</f>
        <v>#REF!</v>
      </c>
      <c r="G541" s="9" t="e">
        <f t="shared" si="36"/>
        <v>#REF!</v>
      </c>
      <c r="H541" s="9" t="e">
        <f t="shared" si="37"/>
        <v>#REF!</v>
      </c>
      <c r="I541" s="9" t="e">
        <f t="shared" si="35"/>
        <v>#REF!</v>
      </c>
      <c r="J541" s="9" t="e">
        <f>IF(I541&lt;&gt;"",IF(_xlfn.RANK.EQ(I541,$I$2:$I$326,0)&lt;=ROUND(COUNTIFS($E$2:$E$326,"&gt;=50",$D$2:$D$326,"&gt;=55")/100*#REF!,0),"",E541),"")</f>
        <v>#REF!</v>
      </c>
      <c r="K541" s="9" t="e">
        <f>IF(J541&lt;&gt;"",IF(_xlfn.RANK.EQ(J541,$J$2:$J$326,0)&lt;=ROUND(COUNTIFS($E$2:$E$326,"&gt;=50",$D$2:$D$326,"&gt;=55")/100*#REF!,0),"",E541),"")</f>
        <v>#REF!</v>
      </c>
      <c r="L541" s="9" t="e">
        <f>IF(K541&lt;&gt;"",IF(_xlfn.RANK.EQ(K541,$K$2:$K$326,0)&lt;=ROUND(COUNTIFS($E$2:$E$326,"&gt;=50",$D$2:$D$326,"&gt;=55")/100*#REF!,0),"",E541),"")</f>
        <v>#REF!</v>
      </c>
      <c r="M541" s="9" t="e">
        <f>IF(L541&lt;&gt;"",IF(_xlfn.RANK.EQ(L541,$L$2:$L$326,0)&lt;=ROUND(COUNTIFS($E$2:$E$326,"&gt;=50",$D$2:$D$326,"&gt;=55")/100*#REF!,0),"",E541),"")</f>
        <v>#REF!</v>
      </c>
      <c r="N541" s="9" t="e">
        <f>IF(M541&lt;&gt;"",IF(_xlfn.RANK.EQ(M541,$M$2:$M$326,0)&lt;=ROUND(COUNTIFS($E$2:$E$326,"&gt;=50",$D$2:$D$326,"&gt;=55")/100*#REF!,0),"",E541),"")</f>
        <v>#REF!</v>
      </c>
      <c r="O541" s="9" t="e">
        <f>IF(N541&lt;&gt;"",IF(_xlfn.RANK.EQ(N541,$N$2:$N$326,0)&lt;=ROUND(COUNTIFS($E$2:$E$326,"&gt;=50",$D$2:$D$326,"&gt;=55")/100*#REF!,0),"",E541),"")</f>
        <v>#REF!</v>
      </c>
      <c r="P541" s="9" t="str" cm="1">
        <f t="array" ref="P541">IF(A501&lt;&gt;"",IF(_xlfn.BITOR(B501&lt;&gt;"GR",B501&lt;&gt;""),IF(AND(H541&gt;=50,B501&gt;=55),_xlfn.RANK.EQ(H541,$H$2:$H$1000,0),_xlfn.IFS(#REF!="FD",999,#REF!="FF",1000)),IF(AND(H541&gt;=50,D541&gt;=55),_xlfn.RANK.EQ(H541,$H$2:$H$326,0),_xlfn.IFS(#REF!="FD",999,#REF!="FF",1000))),"")</f>
        <v/>
      </c>
    </row>
    <row r="542" spans="1:16" x14ac:dyDescent="0.35">
      <c r="A542" s="3"/>
      <c r="B542" s="3"/>
      <c r="C542" s="16" t="e">
        <f>IF(_xlfn.BITOR(#REF!="GR",#REF!=""),0,#REF!)</f>
        <v>#REF!</v>
      </c>
      <c r="D542" s="16" t="e">
        <f>IF(_xlfn.BITOR(#REF!="",#REF!="GR"),0,#REF!)</f>
        <v>#REF!</v>
      </c>
      <c r="E542" s="9" t="e">
        <f t="shared" si="34"/>
        <v>#REF!</v>
      </c>
      <c r="F542" s="9" t="e">
        <f>IF(AND(B502&lt;&gt;"",B502&lt;&gt;"GR"),(C542*0.4)+(B502*0.6),E542)</f>
        <v>#REF!</v>
      </c>
      <c r="G542" s="9" t="e">
        <f t="shared" si="36"/>
        <v>#REF!</v>
      </c>
      <c r="H542" s="9" t="e">
        <f t="shared" si="37"/>
        <v>#REF!</v>
      </c>
      <c r="I542" s="9" t="e">
        <f t="shared" si="35"/>
        <v>#REF!</v>
      </c>
      <c r="J542" s="9" t="e">
        <f>IF(I542&lt;&gt;"",IF(_xlfn.RANK.EQ(I542,$I$2:$I$326,0)&lt;=ROUND(COUNTIFS($E$2:$E$326,"&gt;=50",$D$2:$D$326,"&gt;=55")/100*#REF!,0),"",E542),"")</f>
        <v>#REF!</v>
      </c>
      <c r="K542" s="9" t="e">
        <f>IF(J542&lt;&gt;"",IF(_xlfn.RANK.EQ(J542,$J$2:$J$326,0)&lt;=ROUND(COUNTIFS($E$2:$E$326,"&gt;=50",$D$2:$D$326,"&gt;=55")/100*#REF!,0),"",E542),"")</f>
        <v>#REF!</v>
      </c>
      <c r="L542" s="9" t="e">
        <f>IF(K542&lt;&gt;"",IF(_xlfn.RANK.EQ(K542,$K$2:$K$326,0)&lt;=ROUND(COUNTIFS($E$2:$E$326,"&gt;=50",$D$2:$D$326,"&gt;=55")/100*#REF!,0),"",E542),"")</f>
        <v>#REF!</v>
      </c>
      <c r="M542" s="9" t="e">
        <f>IF(L542&lt;&gt;"",IF(_xlfn.RANK.EQ(L542,$L$2:$L$326,0)&lt;=ROUND(COUNTIFS($E$2:$E$326,"&gt;=50",$D$2:$D$326,"&gt;=55")/100*#REF!,0),"",E542),"")</f>
        <v>#REF!</v>
      </c>
      <c r="N542" s="9" t="e">
        <f>IF(M542&lt;&gt;"",IF(_xlfn.RANK.EQ(M542,$M$2:$M$326,0)&lt;=ROUND(COUNTIFS($E$2:$E$326,"&gt;=50",$D$2:$D$326,"&gt;=55")/100*#REF!,0),"",E542),"")</f>
        <v>#REF!</v>
      </c>
      <c r="O542" s="9" t="e">
        <f>IF(N542&lt;&gt;"",IF(_xlfn.RANK.EQ(N542,$N$2:$N$326,0)&lt;=ROUND(COUNTIFS($E$2:$E$326,"&gt;=50",$D$2:$D$326,"&gt;=55")/100*#REF!,0),"",E542),"")</f>
        <v>#REF!</v>
      </c>
      <c r="P542" s="9" t="str" cm="1">
        <f t="array" ref="P542">IF(A502&lt;&gt;"",IF(_xlfn.BITOR(B502&lt;&gt;"GR",B502&lt;&gt;""),IF(AND(H542&gt;=50,B502&gt;=55),_xlfn.RANK.EQ(H542,$H$2:$H$1000,0),_xlfn.IFS(#REF!="FD",999,#REF!="FF",1000)),IF(AND(H542&gt;=50,D542&gt;=55),_xlfn.RANK.EQ(H542,$H$2:$H$326,0),_xlfn.IFS(#REF!="FD",999,#REF!="FF",1000))),"")</f>
        <v/>
      </c>
    </row>
    <row r="543" spans="1:16" x14ac:dyDescent="0.35">
      <c r="A543" s="3"/>
      <c r="B543" s="3"/>
      <c r="C543" s="16" t="e">
        <f>IF(_xlfn.BITOR(#REF!="GR",#REF!=""),0,#REF!)</f>
        <v>#REF!</v>
      </c>
      <c r="D543" s="16" t="e">
        <f>IF(_xlfn.BITOR(#REF!="",#REF!="GR"),0,#REF!)</f>
        <v>#REF!</v>
      </c>
      <c r="E543" s="9" t="e">
        <f t="shared" si="34"/>
        <v>#REF!</v>
      </c>
      <c r="F543" s="9" t="e">
        <f>IF(AND(B503&lt;&gt;"",B503&lt;&gt;"GR"),(C543*0.4)+(B503*0.6),E543)</f>
        <v>#REF!</v>
      </c>
      <c r="G543" s="9" t="e">
        <f t="shared" si="36"/>
        <v>#REF!</v>
      </c>
      <c r="H543" s="9" t="e">
        <f t="shared" si="37"/>
        <v>#REF!</v>
      </c>
      <c r="I543" s="9" t="e">
        <f t="shared" si="35"/>
        <v>#REF!</v>
      </c>
      <c r="J543" s="9" t="e">
        <f>IF(I543&lt;&gt;"",IF(_xlfn.RANK.EQ(I543,$I$2:$I$326,0)&lt;=ROUND(COUNTIFS($E$2:$E$326,"&gt;=50",$D$2:$D$326,"&gt;=55")/100*#REF!,0),"",E543),"")</f>
        <v>#REF!</v>
      </c>
      <c r="K543" s="9" t="e">
        <f>IF(J543&lt;&gt;"",IF(_xlfn.RANK.EQ(J543,$J$2:$J$326,0)&lt;=ROUND(COUNTIFS($E$2:$E$326,"&gt;=50",$D$2:$D$326,"&gt;=55")/100*#REF!,0),"",E543),"")</f>
        <v>#REF!</v>
      </c>
      <c r="L543" s="9" t="e">
        <f>IF(K543&lt;&gt;"",IF(_xlfn.RANK.EQ(K543,$K$2:$K$326,0)&lt;=ROUND(COUNTIFS($E$2:$E$326,"&gt;=50",$D$2:$D$326,"&gt;=55")/100*#REF!,0),"",E543),"")</f>
        <v>#REF!</v>
      </c>
      <c r="M543" s="9" t="e">
        <f>IF(L543&lt;&gt;"",IF(_xlfn.RANK.EQ(L543,$L$2:$L$326,0)&lt;=ROUND(COUNTIFS($E$2:$E$326,"&gt;=50",$D$2:$D$326,"&gt;=55")/100*#REF!,0),"",E543),"")</f>
        <v>#REF!</v>
      </c>
      <c r="N543" s="9" t="e">
        <f>IF(M543&lt;&gt;"",IF(_xlfn.RANK.EQ(M543,$M$2:$M$326,0)&lt;=ROUND(COUNTIFS($E$2:$E$326,"&gt;=50",$D$2:$D$326,"&gt;=55")/100*#REF!,0),"",E543),"")</f>
        <v>#REF!</v>
      </c>
      <c r="O543" s="9" t="e">
        <f>IF(N543&lt;&gt;"",IF(_xlfn.RANK.EQ(N543,$N$2:$N$326,0)&lt;=ROUND(COUNTIFS($E$2:$E$326,"&gt;=50",$D$2:$D$326,"&gt;=55")/100*#REF!,0),"",E543),"")</f>
        <v>#REF!</v>
      </c>
      <c r="P543" s="9" t="str" cm="1">
        <f t="array" ref="P543">IF(A503&lt;&gt;"",IF(_xlfn.BITOR(B503&lt;&gt;"GR",B503&lt;&gt;""),IF(AND(H543&gt;=50,B503&gt;=55),_xlfn.RANK.EQ(H543,$H$2:$H$1000,0),_xlfn.IFS(#REF!="FD",999,#REF!="FF",1000)),IF(AND(H543&gt;=50,D543&gt;=55),_xlfn.RANK.EQ(H543,$H$2:$H$326,0),_xlfn.IFS(#REF!="FD",999,#REF!="FF",1000))),"")</f>
        <v/>
      </c>
    </row>
    <row r="544" spans="1:16" x14ac:dyDescent="0.35">
      <c r="A544" s="3"/>
      <c r="B544" s="3"/>
      <c r="C544" s="16" t="e">
        <f>IF(_xlfn.BITOR(#REF!="GR",#REF!=""),0,#REF!)</f>
        <v>#REF!</v>
      </c>
      <c r="D544" s="16" t="e">
        <f>IF(_xlfn.BITOR(#REF!="",#REF!="GR"),0,#REF!)</f>
        <v>#REF!</v>
      </c>
      <c r="E544" s="9" t="e">
        <f t="shared" si="34"/>
        <v>#REF!</v>
      </c>
      <c r="F544" s="9" t="e">
        <f>IF(AND(B504&lt;&gt;"",B504&lt;&gt;"GR"),(C544*0.4)+(B504*0.6),E544)</f>
        <v>#REF!</v>
      </c>
      <c r="G544" s="9" t="e">
        <f t="shared" si="36"/>
        <v>#REF!</v>
      </c>
      <c r="H544" s="9" t="e">
        <f t="shared" si="37"/>
        <v>#REF!</v>
      </c>
      <c r="I544" s="9" t="e">
        <f t="shared" si="35"/>
        <v>#REF!</v>
      </c>
      <c r="J544" s="9" t="e">
        <f>IF(I544&lt;&gt;"",IF(_xlfn.RANK.EQ(I544,$I$2:$I$326,0)&lt;=ROUND(COUNTIFS($E$2:$E$326,"&gt;=50",$D$2:$D$326,"&gt;=55")/100*#REF!,0),"",E544),"")</f>
        <v>#REF!</v>
      </c>
      <c r="K544" s="9" t="e">
        <f>IF(J544&lt;&gt;"",IF(_xlfn.RANK.EQ(J544,$J$2:$J$326,0)&lt;=ROUND(COUNTIFS($E$2:$E$326,"&gt;=50",$D$2:$D$326,"&gt;=55")/100*#REF!,0),"",E544),"")</f>
        <v>#REF!</v>
      </c>
      <c r="L544" s="9" t="e">
        <f>IF(K544&lt;&gt;"",IF(_xlfn.RANK.EQ(K544,$K$2:$K$326,0)&lt;=ROUND(COUNTIFS($E$2:$E$326,"&gt;=50",$D$2:$D$326,"&gt;=55")/100*#REF!,0),"",E544),"")</f>
        <v>#REF!</v>
      </c>
      <c r="M544" s="9" t="e">
        <f>IF(L544&lt;&gt;"",IF(_xlfn.RANK.EQ(L544,$L$2:$L$326,0)&lt;=ROUND(COUNTIFS($E$2:$E$326,"&gt;=50",$D$2:$D$326,"&gt;=55")/100*#REF!,0),"",E544),"")</f>
        <v>#REF!</v>
      </c>
      <c r="N544" s="9" t="e">
        <f>IF(M544&lt;&gt;"",IF(_xlfn.RANK.EQ(M544,$M$2:$M$326,0)&lt;=ROUND(COUNTIFS($E$2:$E$326,"&gt;=50",$D$2:$D$326,"&gt;=55")/100*#REF!,0),"",E544),"")</f>
        <v>#REF!</v>
      </c>
      <c r="O544" s="9" t="e">
        <f>IF(N544&lt;&gt;"",IF(_xlfn.RANK.EQ(N544,$N$2:$N$326,0)&lt;=ROUND(COUNTIFS($E$2:$E$326,"&gt;=50",$D$2:$D$326,"&gt;=55")/100*#REF!,0),"",E544),"")</f>
        <v>#REF!</v>
      </c>
      <c r="P544" s="9" t="str" cm="1">
        <f t="array" ref="P544">IF(A504&lt;&gt;"",IF(_xlfn.BITOR(B504&lt;&gt;"GR",B504&lt;&gt;""),IF(AND(H544&gt;=50,B504&gt;=55),_xlfn.RANK.EQ(H544,$H$2:$H$1000,0),_xlfn.IFS(#REF!="FD",999,#REF!="FF",1000)),IF(AND(H544&gt;=50,D544&gt;=55),_xlfn.RANK.EQ(H544,$H$2:$H$326,0),_xlfn.IFS(#REF!="FD",999,#REF!="FF",1000))),"")</f>
        <v/>
      </c>
    </row>
    <row r="545" spans="1:16" x14ac:dyDescent="0.35">
      <c r="A545" s="3"/>
      <c r="B545" s="3"/>
      <c r="C545" s="16" t="e">
        <f>IF(_xlfn.BITOR(#REF!="GR",#REF!=""),0,#REF!)</f>
        <v>#REF!</v>
      </c>
      <c r="D545" s="16" t="e">
        <f>IF(_xlfn.BITOR(#REF!="",#REF!="GR"),0,#REF!)</f>
        <v>#REF!</v>
      </c>
      <c r="E545" s="9" t="e">
        <f t="shared" si="34"/>
        <v>#REF!</v>
      </c>
      <c r="F545" s="9" t="e">
        <f>IF(AND(B505&lt;&gt;"",B505&lt;&gt;"GR"),(C545*0.4)+(B505*0.6),E545)</f>
        <v>#REF!</v>
      </c>
      <c r="G545" s="9" t="e">
        <f t="shared" si="36"/>
        <v>#REF!</v>
      </c>
      <c r="H545" s="9" t="e">
        <f t="shared" si="37"/>
        <v>#REF!</v>
      </c>
      <c r="I545" s="9" t="e">
        <f t="shared" si="35"/>
        <v>#REF!</v>
      </c>
      <c r="J545" s="9" t="e">
        <f>IF(I545&lt;&gt;"",IF(_xlfn.RANK.EQ(I545,$I$2:$I$326,0)&lt;=ROUND(COUNTIFS($E$2:$E$326,"&gt;=50",$D$2:$D$326,"&gt;=55")/100*#REF!,0),"",E545),"")</f>
        <v>#REF!</v>
      </c>
      <c r="K545" s="9" t="e">
        <f>IF(J545&lt;&gt;"",IF(_xlfn.RANK.EQ(J545,$J$2:$J$326,0)&lt;=ROUND(COUNTIFS($E$2:$E$326,"&gt;=50",$D$2:$D$326,"&gt;=55")/100*#REF!,0),"",E545),"")</f>
        <v>#REF!</v>
      </c>
      <c r="L545" s="9" t="e">
        <f>IF(K545&lt;&gt;"",IF(_xlfn.RANK.EQ(K545,$K$2:$K$326,0)&lt;=ROUND(COUNTIFS($E$2:$E$326,"&gt;=50",$D$2:$D$326,"&gt;=55")/100*#REF!,0),"",E545),"")</f>
        <v>#REF!</v>
      </c>
      <c r="M545" s="9" t="e">
        <f>IF(L545&lt;&gt;"",IF(_xlfn.RANK.EQ(L545,$L$2:$L$326,0)&lt;=ROUND(COUNTIFS($E$2:$E$326,"&gt;=50",$D$2:$D$326,"&gt;=55")/100*#REF!,0),"",E545),"")</f>
        <v>#REF!</v>
      </c>
      <c r="N545" s="9" t="e">
        <f>IF(M545&lt;&gt;"",IF(_xlfn.RANK.EQ(M545,$M$2:$M$326,0)&lt;=ROUND(COUNTIFS($E$2:$E$326,"&gt;=50",$D$2:$D$326,"&gt;=55")/100*#REF!,0),"",E545),"")</f>
        <v>#REF!</v>
      </c>
      <c r="O545" s="9" t="e">
        <f>IF(N545&lt;&gt;"",IF(_xlfn.RANK.EQ(N545,$N$2:$N$326,0)&lt;=ROUND(COUNTIFS($E$2:$E$326,"&gt;=50",$D$2:$D$326,"&gt;=55")/100*#REF!,0),"",E545),"")</f>
        <v>#REF!</v>
      </c>
      <c r="P545" s="9" t="str" cm="1">
        <f t="array" ref="P545">IF(A505&lt;&gt;"",IF(_xlfn.BITOR(B505&lt;&gt;"GR",B505&lt;&gt;""),IF(AND(H545&gt;=50,B505&gt;=55),_xlfn.RANK.EQ(H545,$H$2:$H$1000,0),_xlfn.IFS(#REF!="FD",999,#REF!="FF",1000)),IF(AND(H545&gt;=50,D545&gt;=55),_xlfn.RANK.EQ(H545,$H$2:$H$326,0),_xlfn.IFS(#REF!="FD",999,#REF!="FF",1000))),"")</f>
        <v/>
      </c>
    </row>
    <row r="546" spans="1:16" x14ac:dyDescent="0.35">
      <c r="A546" s="3"/>
      <c r="B546" s="3"/>
      <c r="C546" s="16" t="e">
        <f>IF(_xlfn.BITOR(#REF!="GR",#REF!=""),0,#REF!)</f>
        <v>#REF!</v>
      </c>
      <c r="D546" s="16" t="e">
        <f>IF(_xlfn.BITOR(#REF!="",#REF!="GR"),0,#REF!)</f>
        <v>#REF!</v>
      </c>
      <c r="E546" s="9" t="e">
        <f t="shared" si="34"/>
        <v>#REF!</v>
      </c>
      <c r="F546" s="9" t="e">
        <f>IF(AND(B506&lt;&gt;"",B506&lt;&gt;"GR"),(C546*0.4)+(B506*0.6),E546)</f>
        <v>#REF!</v>
      </c>
      <c r="G546" s="9" t="e">
        <f t="shared" si="36"/>
        <v>#REF!</v>
      </c>
      <c r="H546" s="9" t="e">
        <f t="shared" si="37"/>
        <v>#REF!</v>
      </c>
      <c r="I546" s="9" t="e">
        <f t="shared" si="35"/>
        <v>#REF!</v>
      </c>
      <c r="J546" s="9" t="e">
        <f>IF(I546&lt;&gt;"",IF(_xlfn.RANK.EQ(I546,$I$2:$I$326,0)&lt;=ROUND(COUNTIFS($E$2:$E$326,"&gt;=50",$D$2:$D$326,"&gt;=55")/100*#REF!,0),"",E546),"")</f>
        <v>#REF!</v>
      </c>
      <c r="K546" s="9" t="e">
        <f>IF(J546&lt;&gt;"",IF(_xlfn.RANK.EQ(J546,$J$2:$J$326,0)&lt;=ROUND(COUNTIFS($E$2:$E$326,"&gt;=50",$D$2:$D$326,"&gt;=55")/100*#REF!,0),"",E546),"")</f>
        <v>#REF!</v>
      </c>
      <c r="L546" s="9" t="e">
        <f>IF(K546&lt;&gt;"",IF(_xlfn.RANK.EQ(K546,$K$2:$K$326,0)&lt;=ROUND(COUNTIFS($E$2:$E$326,"&gt;=50",$D$2:$D$326,"&gt;=55")/100*#REF!,0),"",E546),"")</f>
        <v>#REF!</v>
      </c>
      <c r="M546" s="9" t="e">
        <f>IF(L546&lt;&gt;"",IF(_xlfn.RANK.EQ(L546,$L$2:$L$326,0)&lt;=ROUND(COUNTIFS($E$2:$E$326,"&gt;=50",$D$2:$D$326,"&gt;=55")/100*#REF!,0),"",E546),"")</f>
        <v>#REF!</v>
      </c>
      <c r="N546" s="9" t="e">
        <f>IF(M546&lt;&gt;"",IF(_xlfn.RANK.EQ(M546,$M$2:$M$326,0)&lt;=ROUND(COUNTIFS($E$2:$E$326,"&gt;=50",$D$2:$D$326,"&gt;=55")/100*#REF!,0),"",E546),"")</f>
        <v>#REF!</v>
      </c>
      <c r="O546" s="9" t="e">
        <f>IF(N546&lt;&gt;"",IF(_xlfn.RANK.EQ(N546,$N$2:$N$326,0)&lt;=ROUND(COUNTIFS($E$2:$E$326,"&gt;=50",$D$2:$D$326,"&gt;=55")/100*#REF!,0),"",E546),"")</f>
        <v>#REF!</v>
      </c>
      <c r="P546" s="9" t="str" cm="1">
        <f t="array" ref="P546">IF(A506&lt;&gt;"",IF(_xlfn.BITOR(B506&lt;&gt;"GR",B506&lt;&gt;""),IF(AND(H546&gt;=50,B506&gt;=55),_xlfn.RANK.EQ(H546,$H$2:$H$1000,0),_xlfn.IFS(#REF!="FD",999,#REF!="FF",1000)),IF(AND(H546&gt;=50,D546&gt;=55),_xlfn.RANK.EQ(H546,$H$2:$H$326,0),_xlfn.IFS(#REF!="FD",999,#REF!="FF",1000))),"")</f>
        <v/>
      </c>
    </row>
    <row r="547" spans="1:16" x14ac:dyDescent="0.35">
      <c r="A547" s="3"/>
      <c r="B547" s="3"/>
      <c r="C547" s="16" t="e">
        <f>IF(_xlfn.BITOR(#REF!="GR",#REF!=""),0,#REF!)</f>
        <v>#REF!</v>
      </c>
      <c r="D547" s="16" t="e">
        <f>IF(_xlfn.BITOR(#REF!="",#REF!="GR"),0,#REF!)</f>
        <v>#REF!</v>
      </c>
      <c r="E547" s="9" t="e">
        <f t="shared" si="34"/>
        <v>#REF!</v>
      </c>
      <c r="F547" s="9" t="e">
        <f>IF(AND(B507&lt;&gt;"",B507&lt;&gt;"GR"),(C547*0.4)+(B507*0.6),E547)</f>
        <v>#REF!</v>
      </c>
      <c r="G547" s="9" t="e">
        <f t="shared" si="36"/>
        <v>#REF!</v>
      </c>
      <c r="H547" s="9" t="e">
        <f t="shared" si="37"/>
        <v>#REF!</v>
      </c>
      <c r="I547" s="9" t="e">
        <f t="shared" si="35"/>
        <v>#REF!</v>
      </c>
      <c r="J547" s="9" t="e">
        <f>IF(I547&lt;&gt;"",IF(_xlfn.RANK.EQ(I547,$I$2:$I$326,0)&lt;=ROUND(COUNTIFS($E$2:$E$326,"&gt;=50",$D$2:$D$326,"&gt;=55")/100*#REF!,0),"",E547),"")</f>
        <v>#REF!</v>
      </c>
      <c r="K547" s="9" t="e">
        <f>IF(J547&lt;&gt;"",IF(_xlfn.RANK.EQ(J547,$J$2:$J$326,0)&lt;=ROUND(COUNTIFS($E$2:$E$326,"&gt;=50",$D$2:$D$326,"&gt;=55")/100*#REF!,0),"",E547),"")</f>
        <v>#REF!</v>
      </c>
      <c r="L547" s="9" t="e">
        <f>IF(K547&lt;&gt;"",IF(_xlfn.RANK.EQ(K547,$K$2:$K$326,0)&lt;=ROUND(COUNTIFS($E$2:$E$326,"&gt;=50",$D$2:$D$326,"&gt;=55")/100*#REF!,0),"",E547),"")</f>
        <v>#REF!</v>
      </c>
      <c r="M547" s="9" t="e">
        <f>IF(L547&lt;&gt;"",IF(_xlfn.RANK.EQ(L547,$L$2:$L$326,0)&lt;=ROUND(COUNTIFS($E$2:$E$326,"&gt;=50",$D$2:$D$326,"&gt;=55")/100*#REF!,0),"",E547),"")</f>
        <v>#REF!</v>
      </c>
      <c r="N547" s="9" t="e">
        <f>IF(M547&lt;&gt;"",IF(_xlfn.RANK.EQ(M547,$M$2:$M$326,0)&lt;=ROUND(COUNTIFS($E$2:$E$326,"&gt;=50",$D$2:$D$326,"&gt;=55")/100*#REF!,0),"",E547),"")</f>
        <v>#REF!</v>
      </c>
      <c r="O547" s="9" t="e">
        <f>IF(N547&lt;&gt;"",IF(_xlfn.RANK.EQ(N547,$N$2:$N$326,0)&lt;=ROUND(COUNTIFS($E$2:$E$326,"&gt;=50",$D$2:$D$326,"&gt;=55")/100*#REF!,0),"",E547),"")</f>
        <v>#REF!</v>
      </c>
      <c r="P547" s="9" t="str" cm="1">
        <f t="array" ref="P547">IF(A507&lt;&gt;"",IF(_xlfn.BITOR(B507&lt;&gt;"GR",B507&lt;&gt;""),IF(AND(H547&gt;=50,B507&gt;=55),_xlfn.RANK.EQ(H547,$H$2:$H$1000,0),_xlfn.IFS(#REF!="FD",999,#REF!="FF",1000)),IF(AND(H547&gt;=50,D547&gt;=55),_xlfn.RANK.EQ(H547,$H$2:$H$326,0),_xlfn.IFS(#REF!="FD",999,#REF!="FF",1000))),"")</f>
        <v/>
      </c>
    </row>
    <row r="548" spans="1:16" x14ac:dyDescent="0.35">
      <c r="A548" s="3"/>
      <c r="B548" s="3"/>
      <c r="C548" s="16" t="e">
        <f>IF(_xlfn.BITOR(#REF!="GR",#REF!=""),0,#REF!)</f>
        <v>#REF!</v>
      </c>
      <c r="D548" s="16" t="e">
        <f>IF(_xlfn.BITOR(#REF!="",#REF!="GR"),0,#REF!)</f>
        <v>#REF!</v>
      </c>
      <c r="E548" s="9" t="e">
        <f t="shared" si="34"/>
        <v>#REF!</v>
      </c>
      <c r="F548" s="9" t="e">
        <f>IF(AND(B508&lt;&gt;"",B508&lt;&gt;"GR"),(C548*0.4)+(B508*0.6),E548)</f>
        <v>#REF!</v>
      </c>
      <c r="G548" s="9" t="e">
        <f t="shared" si="36"/>
        <v>#REF!</v>
      </c>
      <c r="H548" s="9" t="e">
        <f t="shared" si="37"/>
        <v>#REF!</v>
      </c>
      <c r="I548" s="9" t="e">
        <f t="shared" si="35"/>
        <v>#REF!</v>
      </c>
      <c r="J548" s="9" t="e">
        <f>IF(I548&lt;&gt;"",IF(_xlfn.RANK.EQ(I548,$I$2:$I$326,0)&lt;=ROUND(COUNTIFS($E$2:$E$326,"&gt;=50",$D$2:$D$326,"&gt;=55")/100*#REF!,0),"",E548),"")</f>
        <v>#REF!</v>
      </c>
      <c r="K548" s="9" t="e">
        <f>IF(J548&lt;&gt;"",IF(_xlfn.RANK.EQ(J548,$J$2:$J$326,0)&lt;=ROUND(COUNTIFS($E$2:$E$326,"&gt;=50",$D$2:$D$326,"&gt;=55")/100*#REF!,0),"",E548),"")</f>
        <v>#REF!</v>
      </c>
      <c r="L548" s="9" t="e">
        <f>IF(K548&lt;&gt;"",IF(_xlfn.RANK.EQ(K548,$K$2:$K$326,0)&lt;=ROUND(COUNTIFS($E$2:$E$326,"&gt;=50",$D$2:$D$326,"&gt;=55")/100*#REF!,0),"",E548),"")</f>
        <v>#REF!</v>
      </c>
      <c r="M548" s="9" t="e">
        <f>IF(L548&lt;&gt;"",IF(_xlfn.RANK.EQ(L548,$L$2:$L$326,0)&lt;=ROUND(COUNTIFS($E$2:$E$326,"&gt;=50",$D$2:$D$326,"&gt;=55")/100*#REF!,0),"",E548),"")</f>
        <v>#REF!</v>
      </c>
      <c r="N548" s="9" t="e">
        <f>IF(M548&lt;&gt;"",IF(_xlfn.RANK.EQ(M548,$M$2:$M$326,0)&lt;=ROUND(COUNTIFS($E$2:$E$326,"&gt;=50",$D$2:$D$326,"&gt;=55")/100*#REF!,0),"",E548),"")</f>
        <v>#REF!</v>
      </c>
      <c r="O548" s="9" t="e">
        <f>IF(N548&lt;&gt;"",IF(_xlfn.RANK.EQ(N548,$N$2:$N$326,0)&lt;=ROUND(COUNTIFS($E$2:$E$326,"&gt;=50",$D$2:$D$326,"&gt;=55")/100*#REF!,0),"",E548),"")</f>
        <v>#REF!</v>
      </c>
      <c r="P548" s="9" t="str" cm="1">
        <f t="array" ref="P548">IF(A508&lt;&gt;"",IF(_xlfn.BITOR(B508&lt;&gt;"GR",B508&lt;&gt;""),IF(AND(H548&gt;=50,B508&gt;=55),_xlfn.RANK.EQ(H548,$H$2:$H$1000,0),_xlfn.IFS(#REF!="FD",999,#REF!="FF",1000)),IF(AND(H548&gt;=50,D548&gt;=55),_xlfn.RANK.EQ(H548,$H$2:$H$326,0),_xlfn.IFS(#REF!="FD",999,#REF!="FF",1000))),"")</f>
        <v/>
      </c>
    </row>
    <row r="549" spans="1:16" x14ac:dyDescent="0.35">
      <c r="A549" s="3"/>
      <c r="B549" s="3"/>
      <c r="C549" s="16" t="e">
        <f>IF(_xlfn.BITOR(#REF!="GR",#REF!=""),0,#REF!)</f>
        <v>#REF!</v>
      </c>
      <c r="D549" s="16" t="e">
        <f>IF(_xlfn.BITOR(#REF!="",#REF!="GR"),0,#REF!)</f>
        <v>#REF!</v>
      </c>
      <c r="E549" s="9" t="e">
        <f t="shared" si="34"/>
        <v>#REF!</v>
      </c>
      <c r="F549" s="9" t="e">
        <f>IF(AND(B509&lt;&gt;"",B509&lt;&gt;"GR"),(C549*0.4)+(B509*0.6),E549)</f>
        <v>#REF!</v>
      </c>
      <c r="G549" s="9" t="e">
        <f t="shared" si="36"/>
        <v>#REF!</v>
      </c>
      <c r="H549" s="9" t="e">
        <f t="shared" si="37"/>
        <v>#REF!</v>
      </c>
      <c r="I549" s="9" t="e">
        <f t="shared" si="35"/>
        <v>#REF!</v>
      </c>
      <c r="J549" s="9" t="e">
        <f>IF(I549&lt;&gt;"",IF(_xlfn.RANK.EQ(I549,$I$2:$I$326,0)&lt;=ROUND(COUNTIFS($E$2:$E$326,"&gt;=50",$D$2:$D$326,"&gt;=55")/100*#REF!,0),"",E549),"")</f>
        <v>#REF!</v>
      </c>
      <c r="K549" s="9" t="e">
        <f>IF(J549&lt;&gt;"",IF(_xlfn.RANK.EQ(J549,$J$2:$J$326,0)&lt;=ROUND(COUNTIFS($E$2:$E$326,"&gt;=50",$D$2:$D$326,"&gt;=55")/100*#REF!,0),"",E549),"")</f>
        <v>#REF!</v>
      </c>
      <c r="L549" s="9" t="e">
        <f>IF(K549&lt;&gt;"",IF(_xlfn.RANK.EQ(K549,$K$2:$K$326,0)&lt;=ROUND(COUNTIFS($E$2:$E$326,"&gt;=50",$D$2:$D$326,"&gt;=55")/100*#REF!,0),"",E549),"")</f>
        <v>#REF!</v>
      </c>
      <c r="M549" s="9" t="e">
        <f>IF(L549&lt;&gt;"",IF(_xlfn.RANK.EQ(L549,$L$2:$L$326,0)&lt;=ROUND(COUNTIFS($E$2:$E$326,"&gt;=50",$D$2:$D$326,"&gt;=55")/100*#REF!,0),"",E549),"")</f>
        <v>#REF!</v>
      </c>
      <c r="N549" s="9" t="e">
        <f>IF(M549&lt;&gt;"",IF(_xlfn.RANK.EQ(M549,$M$2:$M$326,0)&lt;=ROUND(COUNTIFS($E$2:$E$326,"&gt;=50",$D$2:$D$326,"&gt;=55")/100*#REF!,0),"",E549),"")</f>
        <v>#REF!</v>
      </c>
      <c r="O549" s="9" t="e">
        <f>IF(N549&lt;&gt;"",IF(_xlfn.RANK.EQ(N549,$N$2:$N$326,0)&lt;=ROUND(COUNTIFS($E$2:$E$326,"&gt;=50",$D$2:$D$326,"&gt;=55")/100*#REF!,0),"",E549),"")</f>
        <v>#REF!</v>
      </c>
      <c r="P549" s="9" t="str" cm="1">
        <f t="array" ref="P549">IF(A509&lt;&gt;"",IF(_xlfn.BITOR(B509&lt;&gt;"GR",B509&lt;&gt;""),IF(AND(H549&gt;=50,B509&gt;=55),_xlfn.RANK.EQ(H549,$H$2:$H$1000,0),_xlfn.IFS(#REF!="FD",999,#REF!="FF",1000)),IF(AND(H549&gt;=50,D549&gt;=55),_xlfn.RANK.EQ(H549,$H$2:$H$326,0),_xlfn.IFS(#REF!="FD",999,#REF!="FF",1000))),"")</f>
        <v/>
      </c>
    </row>
    <row r="550" spans="1:16" x14ac:dyDescent="0.35">
      <c r="A550" s="3"/>
      <c r="B550" s="3"/>
      <c r="C550" s="16" t="e">
        <f>IF(_xlfn.BITOR(#REF!="GR",#REF!=""),0,#REF!)</f>
        <v>#REF!</v>
      </c>
      <c r="D550" s="16" t="e">
        <f>IF(_xlfn.BITOR(#REF!="",#REF!="GR"),0,#REF!)</f>
        <v>#REF!</v>
      </c>
      <c r="E550" s="9" t="e">
        <f t="shared" si="34"/>
        <v>#REF!</v>
      </c>
      <c r="F550" s="9" t="e">
        <f>IF(AND(B510&lt;&gt;"",B510&lt;&gt;"GR"),(C550*0.4)+(B510*0.6),E550)</f>
        <v>#REF!</v>
      </c>
      <c r="G550" s="9" t="e">
        <f t="shared" si="36"/>
        <v>#REF!</v>
      </c>
      <c r="H550" s="9" t="e">
        <f t="shared" si="37"/>
        <v>#REF!</v>
      </c>
      <c r="I550" s="9" t="e">
        <f t="shared" si="35"/>
        <v>#REF!</v>
      </c>
      <c r="J550" s="9" t="e">
        <f>IF(I550&lt;&gt;"",IF(_xlfn.RANK.EQ(I550,$I$2:$I$326,0)&lt;=ROUND(COUNTIFS($E$2:$E$326,"&gt;=50",$D$2:$D$326,"&gt;=55")/100*#REF!,0),"",E550),"")</f>
        <v>#REF!</v>
      </c>
      <c r="K550" s="9" t="e">
        <f>IF(J550&lt;&gt;"",IF(_xlfn.RANK.EQ(J550,$J$2:$J$326,0)&lt;=ROUND(COUNTIFS($E$2:$E$326,"&gt;=50",$D$2:$D$326,"&gt;=55")/100*#REF!,0),"",E550),"")</f>
        <v>#REF!</v>
      </c>
      <c r="L550" s="9" t="e">
        <f>IF(K550&lt;&gt;"",IF(_xlfn.RANK.EQ(K550,$K$2:$K$326,0)&lt;=ROUND(COUNTIFS($E$2:$E$326,"&gt;=50",$D$2:$D$326,"&gt;=55")/100*#REF!,0),"",E550),"")</f>
        <v>#REF!</v>
      </c>
      <c r="M550" s="9" t="e">
        <f>IF(L550&lt;&gt;"",IF(_xlfn.RANK.EQ(L550,$L$2:$L$326,0)&lt;=ROUND(COUNTIFS($E$2:$E$326,"&gt;=50",$D$2:$D$326,"&gt;=55")/100*#REF!,0),"",E550),"")</f>
        <v>#REF!</v>
      </c>
      <c r="N550" s="9" t="e">
        <f>IF(M550&lt;&gt;"",IF(_xlfn.RANK.EQ(M550,$M$2:$M$326,0)&lt;=ROUND(COUNTIFS($E$2:$E$326,"&gt;=50",$D$2:$D$326,"&gt;=55")/100*#REF!,0),"",E550),"")</f>
        <v>#REF!</v>
      </c>
      <c r="O550" s="9" t="e">
        <f>IF(N550&lt;&gt;"",IF(_xlfn.RANK.EQ(N550,$N$2:$N$326,0)&lt;=ROUND(COUNTIFS($E$2:$E$326,"&gt;=50",$D$2:$D$326,"&gt;=55")/100*#REF!,0),"",E550),"")</f>
        <v>#REF!</v>
      </c>
      <c r="P550" s="9" t="str" cm="1">
        <f t="array" ref="P550">IF(A510&lt;&gt;"",IF(_xlfn.BITOR(B510&lt;&gt;"GR",B510&lt;&gt;""),IF(AND(H550&gt;=50,B510&gt;=55),_xlfn.RANK.EQ(H550,$H$2:$H$1000,0),_xlfn.IFS(#REF!="FD",999,#REF!="FF",1000)),IF(AND(H550&gt;=50,D550&gt;=55),_xlfn.RANK.EQ(H550,$H$2:$H$326,0),_xlfn.IFS(#REF!="FD",999,#REF!="FF",1000))),"")</f>
        <v/>
      </c>
    </row>
    <row r="551" spans="1:16" x14ac:dyDescent="0.35">
      <c r="A551" s="3"/>
      <c r="B551" s="3"/>
      <c r="C551" s="16" t="e">
        <f>IF(_xlfn.BITOR(#REF!="GR",#REF!=""),0,#REF!)</f>
        <v>#REF!</v>
      </c>
      <c r="D551" s="16" t="e">
        <f>IF(_xlfn.BITOR(#REF!="",#REF!="GR"),0,#REF!)</f>
        <v>#REF!</v>
      </c>
      <c r="E551" s="9" t="e">
        <f t="shared" si="34"/>
        <v>#REF!</v>
      </c>
      <c r="F551" s="9" t="e">
        <f>IF(AND(B511&lt;&gt;"",B511&lt;&gt;"GR"),(C551*0.4)+(B511*0.6),E551)</f>
        <v>#REF!</v>
      </c>
      <c r="G551" s="9" t="e">
        <f t="shared" si="36"/>
        <v>#REF!</v>
      </c>
      <c r="H551" s="9" t="e">
        <f t="shared" si="37"/>
        <v>#REF!</v>
      </c>
      <c r="I551" s="9" t="e">
        <f t="shared" si="35"/>
        <v>#REF!</v>
      </c>
      <c r="J551" s="9" t="e">
        <f>IF(I551&lt;&gt;"",IF(_xlfn.RANK.EQ(I551,$I$2:$I$326,0)&lt;=ROUND(COUNTIFS($E$2:$E$326,"&gt;=50",$D$2:$D$326,"&gt;=55")/100*#REF!,0),"",E551),"")</f>
        <v>#REF!</v>
      </c>
      <c r="K551" s="9" t="e">
        <f>IF(J551&lt;&gt;"",IF(_xlfn.RANK.EQ(J551,$J$2:$J$326,0)&lt;=ROUND(COUNTIFS($E$2:$E$326,"&gt;=50",$D$2:$D$326,"&gt;=55")/100*#REF!,0),"",E551),"")</f>
        <v>#REF!</v>
      </c>
      <c r="L551" s="9" t="e">
        <f>IF(K551&lt;&gt;"",IF(_xlfn.RANK.EQ(K551,$K$2:$K$326,0)&lt;=ROUND(COUNTIFS($E$2:$E$326,"&gt;=50",$D$2:$D$326,"&gt;=55")/100*#REF!,0),"",E551),"")</f>
        <v>#REF!</v>
      </c>
      <c r="M551" s="9" t="e">
        <f>IF(L551&lt;&gt;"",IF(_xlfn.RANK.EQ(L551,$L$2:$L$326,0)&lt;=ROUND(COUNTIFS($E$2:$E$326,"&gt;=50",$D$2:$D$326,"&gt;=55")/100*#REF!,0),"",E551),"")</f>
        <v>#REF!</v>
      </c>
      <c r="N551" s="9" t="e">
        <f>IF(M551&lt;&gt;"",IF(_xlfn.RANK.EQ(M551,$M$2:$M$326,0)&lt;=ROUND(COUNTIFS($E$2:$E$326,"&gt;=50",$D$2:$D$326,"&gt;=55")/100*#REF!,0),"",E551),"")</f>
        <v>#REF!</v>
      </c>
      <c r="O551" s="9" t="e">
        <f>IF(N551&lt;&gt;"",IF(_xlfn.RANK.EQ(N551,$N$2:$N$326,0)&lt;=ROUND(COUNTIFS($E$2:$E$326,"&gt;=50",$D$2:$D$326,"&gt;=55")/100*#REF!,0),"",E551),"")</f>
        <v>#REF!</v>
      </c>
      <c r="P551" s="9" t="str" cm="1">
        <f t="array" ref="P551">IF(A511&lt;&gt;"",IF(_xlfn.BITOR(B511&lt;&gt;"GR",B511&lt;&gt;""),IF(AND(H551&gt;=50,B511&gt;=55),_xlfn.RANK.EQ(H551,$H$2:$H$1000,0),_xlfn.IFS(#REF!="FD",999,#REF!="FF",1000)),IF(AND(H551&gt;=50,D551&gt;=55),_xlfn.RANK.EQ(H551,$H$2:$H$326,0),_xlfn.IFS(#REF!="FD",999,#REF!="FF",1000))),"")</f>
        <v/>
      </c>
    </row>
    <row r="552" spans="1:16" x14ac:dyDescent="0.35">
      <c r="A552" s="3"/>
      <c r="B552" s="3"/>
      <c r="C552" s="16" t="e">
        <f>IF(_xlfn.BITOR(#REF!="GR",#REF!=""),0,#REF!)</f>
        <v>#REF!</v>
      </c>
      <c r="D552" s="16" t="e">
        <f>IF(_xlfn.BITOR(#REF!="",#REF!="GR"),0,#REF!)</f>
        <v>#REF!</v>
      </c>
      <c r="E552" s="9" t="e">
        <f t="shared" si="34"/>
        <v>#REF!</v>
      </c>
      <c r="F552" s="9" t="e">
        <f>IF(AND(B512&lt;&gt;"",B512&lt;&gt;"GR"),(C552*0.4)+(B512*0.6),E552)</f>
        <v>#REF!</v>
      </c>
      <c r="G552" s="9" t="e">
        <f t="shared" si="36"/>
        <v>#REF!</v>
      </c>
      <c r="H552" s="9" t="e">
        <f t="shared" si="37"/>
        <v>#REF!</v>
      </c>
      <c r="I552" s="9" t="e">
        <f t="shared" si="35"/>
        <v>#REF!</v>
      </c>
      <c r="J552" s="9" t="e">
        <f>IF(I552&lt;&gt;"",IF(_xlfn.RANK.EQ(I552,$I$2:$I$326,0)&lt;=ROUND(COUNTIFS($E$2:$E$326,"&gt;=50",$D$2:$D$326,"&gt;=55")/100*#REF!,0),"",E552),"")</f>
        <v>#REF!</v>
      </c>
      <c r="K552" s="9" t="e">
        <f>IF(J552&lt;&gt;"",IF(_xlfn.RANK.EQ(J552,$J$2:$J$326,0)&lt;=ROUND(COUNTIFS($E$2:$E$326,"&gt;=50",$D$2:$D$326,"&gt;=55")/100*#REF!,0),"",E552),"")</f>
        <v>#REF!</v>
      </c>
      <c r="L552" s="9" t="e">
        <f>IF(K552&lt;&gt;"",IF(_xlfn.RANK.EQ(K552,$K$2:$K$326,0)&lt;=ROUND(COUNTIFS($E$2:$E$326,"&gt;=50",$D$2:$D$326,"&gt;=55")/100*#REF!,0),"",E552),"")</f>
        <v>#REF!</v>
      </c>
      <c r="M552" s="9" t="e">
        <f>IF(L552&lt;&gt;"",IF(_xlfn.RANK.EQ(L552,$L$2:$L$326,0)&lt;=ROUND(COUNTIFS($E$2:$E$326,"&gt;=50",$D$2:$D$326,"&gt;=55")/100*#REF!,0),"",E552),"")</f>
        <v>#REF!</v>
      </c>
      <c r="N552" s="9" t="e">
        <f>IF(M552&lt;&gt;"",IF(_xlfn.RANK.EQ(M552,$M$2:$M$326,0)&lt;=ROUND(COUNTIFS($E$2:$E$326,"&gt;=50",$D$2:$D$326,"&gt;=55")/100*#REF!,0),"",E552),"")</f>
        <v>#REF!</v>
      </c>
      <c r="O552" s="9" t="e">
        <f>IF(N552&lt;&gt;"",IF(_xlfn.RANK.EQ(N552,$N$2:$N$326,0)&lt;=ROUND(COUNTIFS($E$2:$E$326,"&gt;=50",$D$2:$D$326,"&gt;=55")/100*#REF!,0),"",E552),"")</f>
        <v>#REF!</v>
      </c>
      <c r="P552" s="9" t="str" cm="1">
        <f t="array" ref="P552">IF(A512&lt;&gt;"",IF(_xlfn.BITOR(B512&lt;&gt;"GR",B512&lt;&gt;""),IF(AND(H552&gt;=50,B512&gt;=55),_xlfn.RANK.EQ(H552,$H$2:$H$1000,0),_xlfn.IFS(#REF!="FD",999,#REF!="FF",1000)),IF(AND(H552&gt;=50,D552&gt;=55),_xlfn.RANK.EQ(H552,$H$2:$H$326,0),_xlfn.IFS(#REF!="FD",999,#REF!="FF",1000))),"")</f>
        <v/>
      </c>
    </row>
    <row r="553" spans="1:16" x14ac:dyDescent="0.35">
      <c r="A553" s="3"/>
      <c r="B553" s="3"/>
      <c r="C553" s="16" t="e">
        <f>IF(_xlfn.BITOR(#REF!="GR",#REF!=""),0,#REF!)</f>
        <v>#REF!</v>
      </c>
      <c r="D553" s="16" t="e">
        <f>IF(_xlfn.BITOR(#REF!="",#REF!="GR"),0,#REF!)</f>
        <v>#REF!</v>
      </c>
      <c r="E553" s="9" t="e">
        <f t="shared" si="34"/>
        <v>#REF!</v>
      </c>
      <c r="F553" s="9" t="e">
        <f>IF(AND(B513&lt;&gt;"",B513&lt;&gt;"GR"),(C553*0.4)+(B513*0.6),E553)</f>
        <v>#REF!</v>
      </c>
      <c r="G553" s="9" t="e">
        <f t="shared" si="36"/>
        <v>#REF!</v>
      </c>
      <c r="H553" s="9" t="e">
        <f t="shared" si="37"/>
        <v>#REF!</v>
      </c>
      <c r="I553" s="9" t="e">
        <f t="shared" si="35"/>
        <v>#REF!</v>
      </c>
      <c r="J553" s="9" t="e">
        <f>IF(I553&lt;&gt;"",IF(_xlfn.RANK.EQ(I553,$I$2:$I$326,0)&lt;=ROUND(COUNTIFS($E$2:$E$326,"&gt;=50",$D$2:$D$326,"&gt;=55")/100*#REF!,0),"",E553),"")</f>
        <v>#REF!</v>
      </c>
      <c r="K553" s="9" t="e">
        <f>IF(J553&lt;&gt;"",IF(_xlfn.RANK.EQ(J553,$J$2:$J$326,0)&lt;=ROUND(COUNTIFS($E$2:$E$326,"&gt;=50",$D$2:$D$326,"&gt;=55")/100*#REF!,0),"",E553),"")</f>
        <v>#REF!</v>
      </c>
      <c r="L553" s="9" t="e">
        <f>IF(K553&lt;&gt;"",IF(_xlfn.RANK.EQ(K553,$K$2:$K$326,0)&lt;=ROUND(COUNTIFS($E$2:$E$326,"&gt;=50",$D$2:$D$326,"&gt;=55")/100*#REF!,0),"",E553),"")</f>
        <v>#REF!</v>
      </c>
      <c r="M553" s="9" t="e">
        <f>IF(L553&lt;&gt;"",IF(_xlfn.RANK.EQ(L553,$L$2:$L$326,0)&lt;=ROUND(COUNTIFS($E$2:$E$326,"&gt;=50",$D$2:$D$326,"&gt;=55")/100*#REF!,0),"",E553),"")</f>
        <v>#REF!</v>
      </c>
      <c r="N553" s="9" t="e">
        <f>IF(M553&lt;&gt;"",IF(_xlfn.RANK.EQ(M553,$M$2:$M$326,0)&lt;=ROUND(COUNTIFS($E$2:$E$326,"&gt;=50",$D$2:$D$326,"&gt;=55")/100*#REF!,0),"",E553),"")</f>
        <v>#REF!</v>
      </c>
      <c r="O553" s="9" t="e">
        <f>IF(N553&lt;&gt;"",IF(_xlfn.RANK.EQ(N553,$N$2:$N$326,0)&lt;=ROUND(COUNTIFS($E$2:$E$326,"&gt;=50",$D$2:$D$326,"&gt;=55")/100*#REF!,0),"",E553),"")</f>
        <v>#REF!</v>
      </c>
      <c r="P553" s="9" t="str" cm="1">
        <f t="array" ref="P553">IF(A513&lt;&gt;"",IF(_xlfn.BITOR(B513&lt;&gt;"GR",B513&lt;&gt;""),IF(AND(H553&gt;=50,B513&gt;=55),_xlfn.RANK.EQ(H553,$H$2:$H$1000,0),_xlfn.IFS(#REF!="FD",999,#REF!="FF",1000)),IF(AND(H553&gt;=50,D553&gt;=55),_xlfn.RANK.EQ(H553,$H$2:$H$326,0),_xlfn.IFS(#REF!="FD",999,#REF!="FF",1000))),"")</f>
        <v/>
      </c>
    </row>
    <row r="554" spans="1:16" x14ac:dyDescent="0.35">
      <c r="A554" s="3"/>
      <c r="B554" s="3"/>
      <c r="C554" s="16" t="e">
        <f>IF(_xlfn.BITOR(#REF!="GR",#REF!=""),0,#REF!)</f>
        <v>#REF!</v>
      </c>
      <c r="D554" s="16" t="e">
        <f>IF(_xlfn.BITOR(#REF!="",#REF!="GR"),0,#REF!)</f>
        <v>#REF!</v>
      </c>
      <c r="E554" s="9" t="e">
        <f t="shared" si="34"/>
        <v>#REF!</v>
      </c>
      <c r="F554" s="9" t="e">
        <f>IF(AND(B514&lt;&gt;"",B514&lt;&gt;"GR"),(C554*0.4)+(B514*0.6),E554)</f>
        <v>#REF!</v>
      </c>
      <c r="G554" s="9" t="e">
        <f t="shared" si="36"/>
        <v>#REF!</v>
      </c>
      <c r="H554" s="9" t="e">
        <f t="shared" si="37"/>
        <v>#REF!</v>
      </c>
      <c r="I554" s="9" t="e">
        <f t="shared" si="35"/>
        <v>#REF!</v>
      </c>
      <c r="J554" s="9" t="e">
        <f>IF(I554&lt;&gt;"",IF(_xlfn.RANK.EQ(I554,$I$2:$I$326,0)&lt;=ROUND(COUNTIFS($E$2:$E$326,"&gt;=50",$D$2:$D$326,"&gt;=55")/100*#REF!,0),"",E554),"")</f>
        <v>#REF!</v>
      </c>
      <c r="K554" s="9" t="e">
        <f>IF(J554&lt;&gt;"",IF(_xlfn.RANK.EQ(J554,$J$2:$J$326,0)&lt;=ROUND(COUNTIFS($E$2:$E$326,"&gt;=50",$D$2:$D$326,"&gt;=55")/100*#REF!,0),"",E554),"")</f>
        <v>#REF!</v>
      </c>
      <c r="L554" s="9" t="e">
        <f>IF(K554&lt;&gt;"",IF(_xlfn.RANK.EQ(K554,$K$2:$K$326,0)&lt;=ROUND(COUNTIFS($E$2:$E$326,"&gt;=50",$D$2:$D$326,"&gt;=55")/100*#REF!,0),"",E554),"")</f>
        <v>#REF!</v>
      </c>
      <c r="M554" s="9" t="e">
        <f>IF(L554&lt;&gt;"",IF(_xlfn.RANK.EQ(L554,$L$2:$L$326,0)&lt;=ROUND(COUNTIFS($E$2:$E$326,"&gt;=50",$D$2:$D$326,"&gt;=55")/100*#REF!,0),"",E554),"")</f>
        <v>#REF!</v>
      </c>
      <c r="N554" s="9" t="e">
        <f>IF(M554&lt;&gt;"",IF(_xlfn.RANK.EQ(M554,$M$2:$M$326,0)&lt;=ROUND(COUNTIFS($E$2:$E$326,"&gt;=50",$D$2:$D$326,"&gt;=55")/100*#REF!,0),"",E554),"")</f>
        <v>#REF!</v>
      </c>
      <c r="O554" s="9" t="e">
        <f>IF(N554&lt;&gt;"",IF(_xlfn.RANK.EQ(N554,$N$2:$N$326,0)&lt;=ROUND(COUNTIFS($E$2:$E$326,"&gt;=50",$D$2:$D$326,"&gt;=55")/100*#REF!,0),"",E554),"")</f>
        <v>#REF!</v>
      </c>
      <c r="P554" s="9" t="str" cm="1">
        <f t="array" ref="P554">IF(A514&lt;&gt;"",IF(_xlfn.BITOR(B514&lt;&gt;"GR",B514&lt;&gt;""),IF(AND(H554&gt;=50,B514&gt;=55),_xlfn.RANK.EQ(H554,$H$2:$H$1000,0),_xlfn.IFS(#REF!="FD",999,#REF!="FF",1000)),IF(AND(H554&gt;=50,D554&gt;=55),_xlfn.RANK.EQ(H554,$H$2:$H$326,0),_xlfn.IFS(#REF!="FD",999,#REF!="FF",1000))),"")</f>
        <v/>
      </c>
    </row>
    <row r="555" spans="1:16" x14ac:dyDescent="0.35">
      <c r="A555" s="3"/>
      <c r="B555" s="3"/>
      <c r="C555" s="16" t="e">
        <f>IF(_xlfn.BITOR(#REF!="GR",#REF!=""),0,#REF!)</f>
        <v>#REF!</v>
      </c>
      <c r="D555" s="16" t="e">
        <f>IF(_xlfn.BITOR(#REF!="",#REF!="GR"),0,#REF!)</f>
        <v>#REF!</v>
      </c>
      <c r="E555" s="9" t="e">
        <f t="shared" si="34"/>
        <v>#REF!</v>
      </c>
      <c r="F555" s="9" t="e">
        <f>IF(AND(B515&lt;&gt;"",B515&lt;&gt;"GR"),(C555*0.4)+(B515*0.6),E555)</f>
        <v>#REF!</v>
      </c>
      <c r="G555" s="9" t="e">
        <f t="shared" si="36"/>
        <v>#REF!</v>
      </c>
      <c r="H555" s="9" t="e">
        <f t="shared" si="37"/>
        <v>#REF!</v>
      </c>
      <c r="I555" s="9" t="e">
        <f t="shared" si="35"/>
        <v>#REF!</v>
      </c>
      <c r="J555" s="9" t="e">
        <f>IF(I555&lt;&gt;"",IF(_xlfn.RANK.EQ(I555,$I$2:$I$326,0)&lt;=ROUND(COUNTIFS($E$2:$E$326,"&gt;=50",$D$2:$D$326,"&gt;=55")/100*#REF!,0),"",E555),"")</f>
        <v>#REF!</v>
      </c>
      <c r="K555" s="9" t="e">
        <f>IF(J555&lt;&gt;"",IF(_xlfn.RANK.EQ(J555,$J$2:$J$326,0)&lt;=ROUND(COUNTIFS($E$2:$E$326,"&gt;=50",$D$2:$D$326,"&gt;=55")/100*#REF!,0),"",E555),"")</f>
        <v>#REF!</v>
      </c>
      <c r="L555" s="9" t="e">
        <f>IF(K555&lt;&gt;"",IF(_xlfn.RANK.EQ(K555,$K$2:$K$326,0)&lt;=ROUND(COUNTIFS($E$2:$E$326,"&gt;=50",$D$2:$D$326,"&gt;=55")/100*#REF!,0),"",E555),"")</f>
        <v>#REF!</v>
      </c>
      <c r="M555" s="9" t="e">
        <f>IF(L555&lt;&gt;"",IF(_xlfn.RANK.EQ(L555,$L$2:$L$326,0)&lt;=ROUND(COUNTIFS($E$2:$E$326,"&gt;=50",$D$2:$D$326,"&gt;=55")/100*#REF!,0),"",E555),"")</f>
        <v>#REF!</v>
      </c>
      <c r="N555" s="9" t="e">
        <f>IF(M555&lt;&gt;"",IF(_xlfn.RANK.EQ(M555,$M$2:$M$326,0)&lt;=ROUND(COUNTIFS($E$2:$E$326,"&gt;=50",$D$2:$D$326,"&gt;=55")/100*#REF!,0),"",E555),"")</f>
        <v>#REF!</v>
      </c>
      <c r="O555" s="9" t="e">
        <f>IF(N555&lt;&gt;"",IF(_xlfn.RANK.EQ(N555,$N$2:$N$326,0)&lt;=ROUND(COUNTIFS($E$2:$E$326,"&gt;=50",$D$2:$D$326,"&gt;=55")/100*#REF!,0),"",E555),"")</f>
        <v>#REF!</v>
      </c>
      <c r="P555" s="9" t="str" cm="1">
        <f t="array" ref="P555">IF(A515&lt;&gt;"",IF(_xlfn.BITOR(B515&lt;&gt;"GR",B515&lt;&gt;""),IF(AND(H555&gt;=50,B515&gt;=55),_xlfn.RANK.EQ(H555,$H$2:$H$1000,0),_xlfn.IFS(#REF!="FD",999,#REF!="FF",1000)),IF(AND(H555&gt;=50,D555&gt;=55),_xlfn.RANK.EQ(H555,$H$2:$H$326,0),_xlfn.IFS(#REF!="FD",999,#REF!="FF",1000))),"")</f>
        <v/>
      </c>
    </row>
    <row r="556" spans="1:16" x14ac:dyDescent="0.35">
      <c r="A556" s="3"/>
      <c r="B556" s="3"/>
      <c r="C556" s="16" t="e">
        <f>IF(_xlfn.BITOR(#REF!="GR",#REF!=""),0,#REF!)</f>
        <v>#REF!</v>
      </c>
      <c r="D556" s="16" t="e">
        <f>IF(_xlfn.BITOR(#REF!="",#REF!="GR"),0,#REF!)</f>
        <v>#REF!</v>
      </c>
      <c r="E556" s="9" t="e">
        <f t="shared" si="34"/>
        <v>#REF!</v>
      </c>
      <c r="F556" s="9" t="e">
        <f>IF(AND(B516&lt;&gt;"",B516&lt;&gt;"GR"),(C556*0.4)+(B516*0.6),E556)</f>
        <v>#REF!</v>
      </c>
      <c r="G556" s="9" t="e">
        <f t="shared" si="36"/>
        <v>#REF!</v>
      </c>
      <c r="H556" s="9" t="e">
        <f t="shared" si="37"/>
        <v>#REF!</v>
      </c>
      <c r="I556" s="9" t="e">
        <f t="shared" si="35"/>
        <v>#REF!</v>
      </c>
      <c r="J556" s="9" t="e">
        <f>IF(I556&lt;&gt;"",IF(_xlfn.RANK.EQ(I556,$I$2:$I$326,0)&lt;=ROUND(COUNTIFS($E$2:$E$326,"&gt;=50",$D$2:$D$326,"&gt;=55")/100*#REF!,0),"",E556),"")</f>
        <v>#REF!</v>
      </c>
      <c r="K556" s="9" t="e">
        <f>IF(J556&lt;&gt;"",IF(_xlfn.RANK.EQ(J556,$J$2:$J$326,0)&lt;=ROUND(COUNTIFS($E$2:$E$326,"&gt;=50",$D$2:$D$326,"&gt;=55")/100*#REF!,0),"",E556),"")</f>
        <v>#REF!</v>
      </c>
      <c r="L556" s="9" t="e">
        <f>IF(K556&lt;&gt;"",IF(_xlfn.RANK.EQ(K556,$K$2:$K$326,0)&lt;=ROUND(COUNTIFS($E$2:$E$326,"&gt;=50",$D$2:$D$326,"&gt;=55")/100*#REF!,0),"",E556),"")</f>
        <v>#REF!</v>
      </c>
      <c r="M556" s="9" t="e">
        <f>IF(L556&lt;&gt;"",IF(_xlfn.RANK.EQ(L556,$L$2:$L$326,0)&lt;=ROUND(COUNTIFS($E$2:$E$326,"&gt;=50",$D$2:$D$326,"&gt;=55")/100*#REF!,0),"",E556),"")</f>
        <v>#REF!</v>
      </c>
      <c r="N556" s="9" t="e">
        <f>IF(M556&lt;&gt;"",IF(_xlfn.RANK.EQ(M556,$M$2:$M$326,0)&lt;=ROUND(COUNTIFS($E$2:$E$326,"&gt;=50",$D$2:$D$326,"&gt;=55")/100*#REF!,0),"",E556),"")</f>
        <v>#REF!</v>
      </c>
      <c r="O556" s="9" t="e">
        <f>IF(N556&lt;&gt;"",IF(_xlfn.RANK.EQ(N556,$N$2:$N$326,0)&lt;=ROUND(COUNTIFS($E$2:$E$326,"&gt;=50",$D$2:$D$326,"&gt;=55")/100*#REF!,0),"",E556),"")</f>
        <v>#REF!</v>
      </c>
      <c r="P556" s="9" t="str" cm="1">
        <f t="array" ref="P556">IF(A516&lt;&gt;"",IF(_xlfn.BITOR(B516&lt;&gt;"GR",B516&lt;&gt;""),IF(AND(H556&gt;=50,B516&gt;=55),_xlfn.RANK.EQ(H556,$H$2:$H$1000,0),_xlfn.IFS(#REF!="FD",999,#REF!="FF",1000)),IF(AND(H556&gt;=50,D556&gt;=55),_xlfn.RANK.EQ(H556,$H$2:$H$326,0),_xlfn.IFS(#REF!="FD",999,#REF!="FF",1000))),"")</f>
        <v/>
      </c>
    </row>
    <row r="557" spans="1:16" x14ac:dyDescent="0.35">
      <c r="A557" s="3"/>
      <c r="B557" s="3"/>
      <c r="C557" s="16" t="e">
        <f>IF(_xlfn.BITOR(#REF!="GR",#REF!=""),0,#REF!)</f>
        <v>#REF!</v>
      </c>
      <c r="D557" s="16" t="e">
        <f>IF(_xlfn.BITOR(#REF!="",#REF!="GR"),0,#REF!)</f>
        <v>#REF!</v>
      </c>
      <c r="E557" s="9" t="e">
        <f t="shared" si="34"/>
        <v>#REF!</v>
      </c>
      <c r="F557" s="9" t="e">
        <f>IF(AND(B517&lt;&gt;"",B517&lt;&gt;"GR"),(C557*0.4)+(B517*0.6),E557)</f>
        <v>#REF!</v>
      </c>
      <c r="G557" s="9" t="e">
        <f t="shared" si="36"/>
        <v>#REF!</v>
      </c>
      <c r="H557" s="9" t="e">
        <f t="shared" si="37"/>
        <v>#REF!</v>
      </c>
      <c r="I557" s="9" t="e">
        <f t="shared" si="35"/>
        <v>#REF!</v>
      </c>
      <c r="J557" s="9" t="e">
        <f>IF(I557&lt;&gt;"",IF(_xlfn.RANK.EQ(I557,$I$2:$I$326,0)&lt;=ROUND(COUNTIFS($E$2:$E$326,"&gt;=50",$D$2:$D$326,"&gt;=55")/100*#REF!,0),"",E557),"")</f>
        <v>#REF!</v>
      </c>
      <c r="K557" s="9" t="e">
        <f>IF(J557&lt;&gt;"",IF(_xlfn.RANK.EQ(J557,$J$2:$J$326,0)&lt;=ROUND(COUNTIFS($E$2:$E$326,"&gt;=50",$D$2:$D$326,"&gt;=55")/100*#REF!,0),"",E557),"")</f>
        <v>#REF!</v>
      </c>
      <c r="L557" s="9" t="e">
        <f>IF(K557&lt;&gt;"",IF(_xlfn.RANK.EQ(K557,$K$2:$K$326,0)&lt;=ROUND(COUNTIFS($E$2:$E$326,"&gt;=50",$D$2:$D$326,"&gt;=55")/100*#REF!,0),"",E557),"")</f>
        <v>#REF!</v>
      </c>
      <c r="M557" s="9" t="e">
        <f>IF(L557&lt;&gt;"",IF(_xlfn.RANK.EQ(L557,$L$2:$L$326,0)&lt;=ROUND(COUNTIFS($E$2:$E$326,"&gt;=50",$D$2:$D$326,"&gt;=55")/100*#REF!,0),"",E557),"")</f>
        <v>#REF!</v>
      </c>
      <c r="N557" s="9" t="e">
        <f>IF(M557&lt;&gt;"",IF(_xlfn.RANK.EQ(M557,$M$2:$M$326,0)&lt;=ROUND(COUNTIFS($E$2:$E$326,"&gt;=50",$D$2:$D$326,"&gt;=55")/100*#REF!,0),"",E557),"")</f>
        <v>#REF!</v>
      </c>
      <c r="O557" s="9" t="e">
        <f>IF(N557&lt;&gt;"",IF(_xlfn.RANK.EQ(N557,$N$2:$N$326,0)&lt;=ROUND(COUNTIFS($E$2:$E$326,"&gt;=50",$D$2:$D$326,"&gt;=55")/100*#REF!,0),"",E557),"")</f>
        <v>#REF!</v>
      </c>
      <c r="P557" s="9" t="str" cm="1">
        <f t="array" ref="P557">IF(A517&lt;&gt;"",IF(_xlfn.BITOR(B517&lt;&gt;"GR",B517&lt;&gt;""),IF(AND(H557&gt;=50,B517&gt;=55),_xlfn.RANK.EQ(H557,$H$2:$H$1000,0),_xlfn.IFS(#REF!="FD",999,#REF!="FF",1000)),IF(AND(H557&gt;=50,D557&gt;=55),_xlfn.RANK.EQ(H557,$H$2:$H$326,0),_xlfn.IFS(#REF!="FD",999,#REF!="FF",1000))),"")</f>
        <v/>
      </c>
    </row>
    <row r="558" spans="1:16" x14ac:dyDescent="0.35">
      <c r="A558" s="3"/>
      <c r="B558" s="3"/>
      <c r="C558" s="16" t="e">
        <f>IF(_xlfn.BITOR(#REF!="GR",#REF!=""),0,#REF!)</f>
        <v>#REF!</v>
      </c>
      <c r="D558" s="16" t="e">
        <f>IF(_xlfn.BITOR(#REF!="",#REF!="GR"),0,#REF!)</f>
        <v>#REF!</v>
      </c>
      <c r="E558" s="9" t="e">
        <f t="shared" si="34"/>
        <v>#REF!</v>
      </c>
      <c r="F558" s="9" t="e">
        <f>IF(AND(B518&lt;&gt;"",B518&lt;&gt;"GR"),(C558*0.4)+(B518*0.6),E558)</f>
        <v>#REF!</v>
      </c>
      <c r="G558" s="9" t="e">
        <f t="shared" si="36"/>
        <v>#REF!</v>
      </c>
      <c r="H558" s="9" t="e">
        <f t="shared" si="37"/>
        <v>#REF!</v>
      </c>
      <c r="I558" s="9" t="e">
        <f t="shared" si="35"/>
        <v>#REF!</v>
      </c>
      <c r="J558" s="9" t="e">
        <f>IF(I558&lt;&gt;"",IF(_xlfn.RANK.EQ(I558,$I$2:$I$326,0)&lt;=ROUND(COUNTIFS($E$2:$E$326,"&gt;=50",$D$2:$D$326,"&gt;=55")/100*#REF!,0),"",E558),"")</f>
        <v>#REF!</v>
      </c>
      <c r="K558" s="9" t="e">
        <f>IF(J558&lt;&gt;"",IF(_xlfn.RANK.EQ(J558,$J$2:$J$326,0)&lt;=ROUND(COUNTIFS($E$2:$E$326,"&gt;=50",$D$2:$D$326,"&gt;=55")/100*#REF!,0),"",E558),"")</f>
        <v>#REF!</v>
      </c>
      <c r="L558" s="9" t="e">
        <f>IF(K558&lt;&gt;"",IF(_xlfn.RANK.EQ(K558,$K$2:$K$326,0)&lt;=ROUND(COUNTIFS($E$2:$E$326,"&gt;=50",$D$2:$D$326,"&gt;=55")/100*#REF!,0),"",E558),"")</f>
        <v>#REF!</v>
      </c>
      <c r="M558" s="9" t="e">
        <f>IF(L558&lt;&gt;"",IF(_xlfn.RANK.EQ(L558,$L$2:$L$326,0)&lt;=ROUND(COUNTIFS($E$2:$E$326,"&gt;=50",$D$2:$D$326,"&gt;=55")/100*#REF!,0),"",E558),"")</f>
        <v>#REF!</v>
      </c>
      <c r="N558" s="9" t="e">
        <f>IF(M558&lt;&gt;"",IF(_xlfn.RANK.EQ(M558,$M$2:$M$326,0)&lt;=ROUND(COUNTIFS($E$2:$E$326,"&gt;=50",$D$2:$D$326,"&gt;=55")/100*#REF!,0),"",E558),"")</f>
        <v>#REF!</v>
      </c>
      <c r="O558" s="9" t="e">
        <f>IF(N558&lt;&gt;"",IF(_xlfn.RANK.EQ(N558,$N$2:$N$326,0)&lt;=ROUND(COUNTIFS($E$2:$E$326,"&gt;=50",$D$2:$D$326,"&gt;=55")/100*#REF!,0),"",E558),"")</f>
        <v>#REF!</v>
      </c>
      <c r="P558" s="9" t="str" cm="1">
        <f t="array" ref="P558">IF(A518&lt;&gt;"",IF(_xlfn.BITOR(B518&lt;&gt;"GR",B518&lt;&gt;""),IF(AND(H558&gt;=50,B518&gt;=55),_xlfn.RANK.EQ(H558,$H$2:$H$1000,0),_xlfn.IFS(#REF!="FD",999,#REF!="FF",1000)),IF(AND(H558&gt;=50,D558&gt;=55),_xlfn.RANK.EQ(H558,$H$2:$H$326,0),_xlfn.IFS(#REF!="FD",999,#REF!="FF",1000))),"")</f>
        <v/>
      </c>
    </row>
    <row r="559" spans="1:16" x14ac:dyDescent="0.35">
      <c r="A559" s="3"/>
      <c r="B559" s="3"/>
      <c r="C559" s="16" t="e">
        <f>IF(_xlfn.BITOR(#REF!="GR",#REF!=""),0,#REF!)</f>
        <v>#REF!</v>
      </c>
      <c r="D559" s="16" t="e">
        <f>IF(_xlfn.BITOR(#REF!="",#REF!="GR"),0,#REF!)</f>
        <v>#REF!</v>
      </c>
      <c r="E559" s="9" t="e">
        <f t="shared" si="34"/>
        <v>#REF!</v>
      </c>
      <c r="F559" s="9" t="e">
        <f>IF(AND(B519&lt;&gt;"",B519&lt;&gt;"GR"),(C559*0.4)+(B519*0.6),E559)</f>
        <v>#REF!</v>
      </c>
      <c r="G559" s="9" t="e">
        <f t="shared" si="36"/>
        <v>#REF!</v>
      </c>
      <c r="H559" s="9" t="e">
        <f t="shared" si="37"/>
        <v>#REF!</v>
      </c>
      <c r="I559" s="9" t="e">
        <f t="shared" si="35"/>
        <v>#REF!</v>
      </c>
      <c r="J559" s="9" t="e">
        <f>IF(I559&lt;&gt;"",IF(_xlfn.RANK.EQ(I559,$I$2:$I$326,0)&lt;=ROUND(COUNTIFS($E$2:$E$326,"&gt;=50",$D$2:$D$326,"&gt;=55")/100*#REF!,0),"",E559),"")</f>
        <v>#REF!</v>
      </c>
      <c r="K559" s="9" t="e">
        <f>IF(J559&lt;&gt;"",IF(_xlfn.RANK.EQ(J559,$J$2:$J$326,0)&lt;=ROUND(COUNTIFS($E$2:$E$326,"&gt;=50",$D$2:$D$326,"&gt;=55")/100*#REF!,0),"",E559),"")</f>
        <v>#REF!</v>
      </c>
      <c r="L559" s="9" t="e">
        <f>IF(K559&lt;&gt;"",IF(_xlfn.RANK.EQ(K559,$K$2:$K$326,0)&lt;=ROUND(COUNTIFS($E$2:$E$326,"&gt;=50",$D$2:$D$326,"&gt;=55")/100*#REF!,0),"",E559),"")</f>
        <v>#REF!</v>
      </c>
      <c r="M559" s="9" t="e">
        <f>IF(L559&lt;&gt;"",IF(_xlfn.RANK.EQ(L559,$L$2:$L$326,0)&lt;=ROUND(COUNTIFS($E$2:$E$326,"&gt;=50",$D$2:$D$326,"&gt;=55")/100*#REF!,0),"",E559),"")</f>
        <v>#REF!</v>
      </c>
      <c r="N559" s="9" t="e">
        <f>IF(M559&lt;&gt;"",IF(_xlfn.RANK.EQ(M559,$M$2:$M$326,0)&lt;=ROUND(COUNTIFS($E$2:$E$326,"&gt;=50",$D$2:$D$326,"&gt;=55")/100*#REF!,0),"",E559),"")</f>
        <v>#REF!</v>
      </c>
      <c r="O559" s="9" t="e">
        <f>IF(N559&lt;&gt;"",IF(_xlfn.RANK.EQ(N559,$N$2:$N$326,0)&lt;=ROUND(COUNTIFS($E$2:$E$326,"&gt;=50",$D$2:$D$326,"&gt;=55")/100*#REF!,0),"",E559),"")</f>
        <v>#REF!</v>
      </c>
      <c r="P559" s="9" t="str" cm="1">
        <f t="array" ref="P559">IF(A519&lt;&gt;"",IF(_xlfn.BITOR(B519&lt;&gt;"GR",B519&lt;&gt;""),IF(AND(H559&gt;=50,B519&gt;=55),_xlfn.RANK.EQ(H559,$H$2:$H$1000,0),_xlfn.IFS(#REF!="FD",999,#REF!="FF",1000)),IF(AND(H559&gt;=50,D559&gt;=55),_xlfn.RANK.EQ(H559,$H$2:$H$326,0),_xlfn.IFS(#REF!="FD",999,#REF!="FF",1000))),"")</f>
        <v/>
      </c>
    </row>
    <row r="560" spans="1:16" x14ac:dyDescent="0.35">
      <c r="A560" s="3"/>
      <c r="B560" s="3"/>
      <c r="C560" s="16" t="e">
        <f>IF(_xlfn.BITOR(#REF!="GR",#REF!=""),0,#REF!)</f>
        <v>#REF!</v>
      </c>
      <c r="D560" s="16" t="e">
        <f>IF(_xlfn.BITOR(#REF!="",#REF!="GR"),0,#REF!)</f>
        <v>#REF!</v>
      </c>
      <c r="E560" s="9" t="e">
        <f t="shared" si="34"/>
        <v>#REF!</v>
      </c>
      <c r="F560" s="9" t="e">
        <f>IF(AND(B520&lt;&gt;"",B520&lt;&gt;"GR"),(C560*0.4)+(B520*0.6),E560)</f>
        <v>#REF!</v>
      </c>
      <c r="G560" s="9" t="e">
        <f t="shared" si="36"/>
        <v>#REF!</v>
      </c>
      <c r="H560" s="9" t="e">
        <f t="shared" si="37"/>
        <v>#REF!</v>
      </c>
      <c r="I560" s="9" t="e">
        <f t="shared" si="35"/>
        <v>#REF!</v>
      </c>
      <c r="J560" s="9" t="e">
        <f>IF(I560&lt;&gt;"",IF(_xlfn.RANK.EQ(I560,$I$2:$I$326,0)&lt;=ROUND(COUNTIFS($E$2:$E$326,"&gt;=50",$D$2:$D$326,"&gt;=55")/100*#REF!,0),"",E560),"")</f>
        <v>#REF!</v>
      </c>
      <c r="K560" s="9" t="e">
        <f>IF(J560&lt;&gt;"",IF(_xlfn.RANK.EQ(J560,$J$2:$J$326,0)&lt;=ROUND(COUNTIFS($E$2:$E$326,"&gt;=50",$D$2:$D$326,"&gt;=55")/100*#REF!,0),"",E560),"")</f>
        <v>#REF!</v>
      </c>
      <c r="L560" s="9" t="e">
        <f>IF(K560&lt;&gt;"",IF(_xlfn.RANK.EQ(K560,$K$2:$K$326,0)&lt;=ROUND(COUNTIFS($E$2:$E$326,"&gt;=50",$D$2:$D$326,"&gt;=55")/100*#REF!,0),"",E560),"")</f>
        <v>#REF!</v>
      </c>
      <c r="M560" s="9" t="e">
        <f>IF(L560&lt;&gt;"",IF(_xlfn.RANK.EQ(L560,$L$2:$L$326,0)&lt;=ROUND(COUNTIFS($E$2:$E$326,"&gt;=50",$D$2:$D$326,"&gt;=55")/100*#REF!,0),"",E560),"")</f>
        <v>#REF!</v>
      </c>
      <c r="N560" s="9" t="e">
        <f>IF(M560&lt;&gt;"",IF(_xlfn.RANK.EQ(M560,$M$2:$M$326,0)&lt;=ROUND(COUNTIFS($E$2:$E$326,"&gt;=50",$D$2:$D$326,"&gt;=55")/100*#REF!,0),"",E560),"")</f>
        <v>#REF!</v>
      </c>
      <c r="O560" s="9" t="e">
        <f>IF(N560&lt;&gt;"",IF(_xlfn.RANK.EQ(N560,$N$2:$N$326,0)&lt;=ROUND(COUNTIFS($E$2:$E$326,"&gt;=50",$D$2:$D$326,"&gt;=55")/100*#REF!,0),"",E560),"")</f>
        <v>#REF!</v>
      </c>
      <c r="P560" s="9" t="str" cm="1">
        <f t="array" ref="P560">IF(A520&lt;&gt;"",IF(_xlfn.BITOR(B520&lt;&gt;"GR",B520&lt;&gt;""),IF(AND(H560&gt;=50,B520&gt;=55),_xlfn.RANK.EQ(H560,$H$2:$H$1000,0),_xlfn.IFS(#REF!="FD",999,#REF!="FF",1000)),IF(AND(H560&gt;=50,D560&gt;=55),_xlfn.RANK.EQ(H560,$H$2:$H$326,0),_xlfn.IFS(#REF!="FD",999,#REF!="FF",1000))),"")</f>
        <v/>
      </c>
    </row>
    <row r="561" spans="1:16" x14ac:dyDescent="0.35">
      <c r="A561" s="3"/>
      <c r="B561" s="3"/>
      <c r="C561" s="16" t="e">
        <f>IF(_xlfn.BITOR(#REF!="GR",#REF!=""),0,#REF!)</f>
        <v>#REF!</v>
      </c>
      <c r="D561" s="16" t="e">
        <f>IF(_xlfn.BITOR(#REF!="",#REF!="GR"),0,#REF!)</f>
        <v>#REF!</v>
      </c>
      <c r="E561" s="9" t="e">
        <f t="shared" si="34"/>
        <v>#REF!</v>
      </c>
      <c r="F561" s="9" t="e">
        <f>IF(AND(B521&lt;&gt;"",B521&lt;&gt;"GR"),(C561*0.4)+(B521*0.6),E561)</f>
        <v>#REF!</v>
      </c>
      <c r="G561" s="9" t="e">
        <f t="shared" si="36"/>
        <v>#REF!</v>
      </c>
      <c r="H561" s="9" t="e">
        <f t="shared" si="37"/>
        <v>#REF!</v>
      </c>
      <c r="I561" s="9" t="e">
        <f t="shared" si="35"/>
        <v>#REF!</v>
      </c>
      <c r="J561" s="9" t="e">
        <f>IF(I561&lt;&gt;"",IF(_xlfn.RANK.EQ(I561,$I$2:$I$326,0)&lt;=ROUND(COUNTIFS($E$2:$E$326,"&gt;=50",$D$2:$D$326,"&gt;=55")/100*#REF!,0),"",E561),"")</f>
        <v>#REF!</v>
      </c>
      <c r="K561" s="9" t="e">
        <f>IF(J561&lt;&gt;"",IF(_xlfn.RANK.EQ(J561,$J$2:$J$326,0)&lt;=ROUND(COUNTIFS($E$2:$E$326,"&gt;=50",$D$2:$D$326,"&gt;=55")/100*#REF!,0),"",E561),"")</f>
        <v>#REF!</v>
      </c>
      <c r="L561" s="9" t="e">
        <f>IF(K561&lt;&gt;"",IF(_xlfn.RANK.EQ(K561,$K$2:$K$326,0)&lt;=ROUND(COUNTIFS($E$2:$E$326,"&gt;=50",$D$2:$D$326,"&gt;=55")/100*#REF!,0),"",E561),"")</f>
        <v>#REF!</v>
      </c>
      <c r="M561" s="9" t="e">
        <f>IF(L561&lt;&gt;"",IF(_xlfn.RANK.EQ(L561,$L$2:$L$326,0)&lt;=ROUND(COUNTIFS($E$2:$E$326,"&gt;=50",$D$2:$D$326,"&gt;=55")/100*#REF!,0),"",E561),"")</f>
        <v>#REF!</v>
      </c>
      <c r="N561" s="9" t="e">
        <f>IF(M561&lt;&gt;"",IF(_xlfn.RANK.EQ(M561,$M$2:$M$326,0)&lt;=ROUND(COUNTIFS($E$2:$E$326,"&gt;=50",$D$2:$D$326,"&gt;=55")/100*#REF!,0),"",E561),"")</f>
        <v>#REF!</v>
      </c>
      <c r="O561" s="9" t="e">
        <f>IF(N561&lt;&gt;"",IF(_xlfn.RANK.EQ(N561,$N$2:$N$326,0)&lt;=ROUND(COUNTIFS($E$2:$E$326,"&gt;=50",$D$2:$D$326,"&gt;=55")/100*#REF!,0),"",E561),"")</f>
        <v>#REF!</v>
      </c>
      <c r="P561" s="9" t="str" cm="1">
        <f t="array" ref="P561">IF(A521&lt;&gt;"",IF(_xlfn.BITOR(B521&lt;&gt;"GR",B521&lt;&gt;""),IF(AND(H561&gt;=50,B521&gt;=55),_xlfn.RANK.EQ(H561,$H$2:$H$1000,0),_xlfn.IFS(#REF!="FD",999,#REF!="FF",1000)),IF(AND(H561&gt;=50,D561&gt;=55),_xlfn.RANK.EQ(H561,$H$2:$H$326,0),_xlfn.IFS(#REF!="FD",999,#REF!="FF",1000))),"")</f>
        <v/>
      </c>
    </row>
    <row r="562" spans="1:16" x14ac:dyDescent="0.35">
      <c r="A562" s="3"/>
      <c r="B562" s="3"/>
      <c r="C562" s="16" t="e">
        <f>IF(_xlfn.BITOR(#REF!="GR",#REF!=""),0,#REF!)</f>
        <v>#REF!</v>
      </c>
      <c r="D562" s="16" t="e">
        <f>IF(_xlfn.BITOR(#REF!="",#REF!="GR"),0,#REF!)</f>
        <v>#REF!</v>
      </c>
      <c r="E562" s="9" t="e">
        <f t="shared" si="34"/>
        <v>#REF!</v>
      </c>
      <c r="F562" s="9" t="e">
        <f>IF(AND(B522&lt;&gt;"",B522&lt;&gt;"GR"),(C562*0.4)+(B522*0.6),E562)</f>
        <v>#REF!</v>
      </c>
      <c r="G562" s="9" t="e">
        <f t="shared" si="36"/>
        <v>#REF!</v>
      </c>
      <c r="H562" s="9" t="e">
        <f t="shared" si="37"/>
        <v>#REF!</v>
      </c>
      <c r="I562" s="9" t="e">
        <f t="shared" si="35"/>
        <v>#REF!</v>
      </c>
      <c r="J562" s="9" t="e">
        <f>IF(I562&lt;&gt;"",IF(_xlfn.RANK.EQ(I562,$I$2:$I$326,0)&lt;=ROUND(COUNTIFS($E$2:$E$326,"&gt;=50",$D$2:$D$326,"&gt;=55")/100*#REF!,0),"",E562),"")</f>
        <v>#REF!</v>
      </c>
      <c r="K562" s="9" t="e">
        <f>IF(J562&lt;&gt;"",IF(_xlfn.RANK.EQ(J562,$J$2:$J$326,0)&lt;=ROUND(COUNTIFS($E$2:$E$326,"&gt;=50",$D$2:$D$326,"&gt;=55")/100*#REF!,0),"",E562),"")</f>
        <v>#REF!</v>
      </c>
      <c r="L562" s="9" t="e">
        <f>IF(K562&lt;&gt;"",IF(_xlfn.RANK.EQ(K562,$K$2:$K$326,0)&lt;=ROUND(COUNTIFS($E$2:$E$326,"&gt;=50",$D$2:$D$326,"&gt;=55")/100*#REF!,0),"",E562),"")</f>
        <v>#REF!</v>
      </c>
      <c r="M562" s="9" t="e">
        <f>IF(L562&lt;&gt;"",IF(_xlfn.RANK.EQ(L562,$L$2:$L$326,0)&lt;=ROUND(COUNTIFS($E$2:$E$326,"&gt;=50",$D$2:$D$326,"&gt;=55")/100*#REF!,0),"",E562),"")</f>
        <v>#REF!</v>
      </c>
      <c r="N562" s="9" t="e">
        <f>IF(M562&lt;&gt;"",IF(_xlfn.RANK.EQ(M562,$M$2:$M$326,0)&lt;=ROUND(COUNTIFS($E$2:$E$326,"&gt;=50",$D$2:$D$326,"&gt;=55")/100*#REF!,0),"",E562),"")</f>
        <v>#REF!</v>
      </c>
      <c r="O562" s="9" t="e">
        <f>IF(N562&lt;&gt;"",IF(_xlfn.RANK.EQ(N562,$N$2:$N$326,0)&lt;=ROUND(COUNTIFS($E$2:$E$326,"&gt;=50",$D$2:$D$326,"&gt;=55")/100*#REF!,0),"",E562),"")</f>
        <v>#REF!</v>
      </c>
      <c r="P562" s="9" t="str" cm="1">
        <f t="array" ref="P562">IF(A522&lt;&gt;"",IF(_xlfn.BITOR(B522&lt;&gt;"GR",B522&lt;&gt;""),IF(AND(H562&gt;=50,B522&gt;=55),_xlfn.RANK.EQ(H562,$H$2:$H$1000,0),_xlfn.IFS(#REF!="FD",999,#REF!="FF",1000)),IF(AND(H562&gt;=50,D562&gt;=55),_xlfn.RANK.EQ(H562,$H$2:$H$326,0),_xlfn.IFS(#REF!="FD",999,#REF!="FF",1000))),"")</f>
        <v/>
      </c>
    </row>
    <row r="563" spans="1:16" x14ac:dyDescent="0.35">
      <c r="A563" s="3"/>
      <c r="B563" s="3"/>
      <c r="C563" s="16" t="e">
        <f>IF(_xlfn.BITOR(#REF!="GR",#REF!=""),0,#REF!)</f>
        <v>#REF!</v>
      </c>
      <c r="D563" s="16" t="e">
        <f>IF(_xlfn.BITOR(#REF!="",#REF!="GR"),0,#REF!)</f>
        <v>#REF!</v>
      </c>
      <c r="E563" s="9" t="e">
        <f t="shared" si="34"/>
        <v>#REF!</v>
      </c>
      <c r="F563" s="9" t="e">
        <f>IF(AND(B523&lt;&gt;"",B523&lt;&gt;"GR"),(C563*0.4)+(B523*0.6),E563)</f>
        <v>#REF!</v>
      </c>
      <c r="G563" s="9" t="e">
        <f t="shared" si="36"/>
        <v>#REF!</v>
      </c>
      <c r="H563" s="9" t="e">
        <f t="shared" si="37"/>
        <v>#REF!</v>
      </c>
      <c r="I563" s="9" t="e">
        <f t="shared" si="35"/>
        <v>#REF!</v>
      </c>
      <c r="J563" s="9" t="e">
        <f>IF(I563&lt;&gt;"",IF(_xlfn.RANK.EQ(I563,$I$2:$I$326,0)&lt;=ROUND(COUNTIFS($E$2:$E$326,"&gt;=50",$D$2:$D$326,"&gt;=55")/100*#REF!,0),"",E563),"")</f>
        <v>#REF!</v>
      </c>
      <c r="K563" s="9" t="e">
        <f>IF(J563&lt;&gt;"",IF(_xlfn.RANK.EQ(J563,$J$2:$J$326,0)&lt;=ROUND(COUNTIFS($E$2:$E$326,"&gt;=50",$D$2:$D$326,"&gt;=55")/100*#REF!,0),"",E563),"")</f>
        <v>#REF!</v>
      </c>
      <c r="L563" s="9" t="e">
        <f>IF(K563&lt;&gt;"",IF(_xlfn.RANK.EQ(K563,$K$2:$K$326,0)&lt;=ROUND(COUNTIFS($E$2:$E$326,"&gt;=50",$D$2:$D$326,"&gt;=55")/100*#REF!,0),"",E563),"")</f>
        <v>#REF!</v>
      </c>
      <c r="M563" s="9" t="e">
        <f>IF(L563&lt;&gt;"",IF(_xlfn.RANK.EQ(L563,$L$2:$L$326,0)&lt;=ROUND(COUNTIFS($E$2:$E$326,"&gt;=50",$D$2:$D$326,"&gt;=55")/100*#REF!,0),"",E563),"")</f>
        <v>#REF!</v>
      </c>
      <c r="N563" s="9" t="e">
        <f>IF(M563&lt;&gt;"",IF(_xlfn.RANK.EQ(M563,$M$2:$M$326,0)&lt;=ROUND(COUNTIFS($E$2:$E$326,"&gt;=50",$D$2:$D$326,"&gt;=55")/100*#REF!,0),"",E563),"")</f>
        <v>#REF!</v>
      </c>
      <c r="O563" s="9" t="e">
        <f>IF(N563&lt;&gt;"",IF(_xlfn.RANK.EQ(N563,$N$2:$N$326,0)&lt;=ROUND(COUNTIFS($E$2:$E$326,"&gt;=50",$D$2:$D$326,"&gt;=55")/100*#REF!,0),"",E563),"")</f>
        <v>#REF!</v>
      </c>
      <c r="P563" s="9" t="str" cm="1">
        <f t="array" ref="P563">IF(A523&lt;&gt;"",IF(_xlfn.BITOR(B523&lt;&gt;"GR",B523&lt;&gt;""),IF(AND(H563&gt;=50,B523&gt;=55),_xlfn.RANK.EQ(H563,$H$2:$H$1000,0),_xlfn.IFS(#REF!="FD",999,#REF!="FF",1000)),IF(AND(H563&gt;=50,D563&gt;=55),_xlfn.RANK.EQ(H563,$H$2:$H$326,0),_xlfn.IFS(#REF!="FD",999,#REF!="FF",1000))),"")</f>
        <v/>
      </c>
    </row>
    <row r="564" spans="1:16" x14ac:dyDescent="0.35">
      <c r="A564" s="3"/>
      <c r="B564" s="3"/>
      <c r="C564" s="16" t="e">
        <f>IF(_xlfn.BITOR(#REF!="GR",#REF!=""),0,#REF!)</f>
        <v>#REF!</v>
      </c>
      <c r="D564" s="16" t="e">
        <f>IF(_xlfn.BITOR(#REF!="",#REF!="GR"),0,#REF!)</f>
        <v>#REF!</v>
      </c>
      <c r="E564" s="9" t="e">
        <f t="shared" si="34"/>
        <v>#REF!</v>
      </c>
      <c r="F564" s="9" t="e">
        <f>IF(AND(B524&lt;&gt;"",B524&lt;&gt;"GR"),(C564*0.4)+(B524*0.6),E564)</f>
        <v>#REF!</v>
      </c>
      <c r="G564" s="9" t="e">
        <f t="shared" si="36"/>
        <v>#REF!</v>
      </c>
      <c r="H564" s="9" t="e">
        <f t="shared" si="37"/>
        <v>#REF!</v>
      </c>
      <c r="I564" s="9" t="e">
        <f t="shared" si="35"/>
        <v>#REF!</v>
      </c>
      <c r="J564" s="9" t="e">
        <f>IF(I564&lt;&gt;"",IF(_xlfn.RANK.EQ(I564,$I$2:$I$326,0)&lt;=ROUND(COUNTIFS($E$2:$E$326,"&gt;=50",$D$2:$D$326,"&gt;=55")/100*#REF!,0),"",E564),"")</f>
        <v>#REF!</v>
      </c>
      <c r="K564" s="9" t="e">
        <f>IF(J564&lt;&gt;"",IF(_xlfn.RANK.EQ(J564,$J$2:$J$326,0)&lt;=ROUND(COUNTIFS($E$2:$E$326,"&gt;=50",$D$2:$D$326,"&gt;=55")/100*#REF!,0),"",E564),"")</f>
        <v>#REF!</v>
      </c>
      <c r="L564" s="9" t="e">
        <f>IF(K564&lt;&gt;"",IF(_xlfn.RANK.EQ(K564,$K$2:$K$326,0)&lt;=ROUND(COUNTIFS($E$2:$E$326,"&gt;=50",$D$2:$D$326,"&gt;=55")/100*#REF!,0),"",E564),"")</f>
        <v>#REF!</v>
      </c>
      <c r="M564" s="9" t="e">
        <f>IF(L564&lt;&gt;"",IF(_xlfn.RANK.EQ(L564,$L$2:$L$326,0)&lt;=ROUND(COUNTIFS($E$2:$E$326,"&gt;=50",$D$2:$D$326,"&gt;=55")/100*#REF!,0),"",E564),"")</f>
        <v>#REF!</v>
      </c>
      <c r="N564" s="9" t="e">
        <f>IF(M564&lt;&gt;"",IF(_xlfn.RANK.EQ(M564,$M$2:$M$326,0)&lt;=ROUND(COUNTIFS($E$2:$E$326,"&gt;=50",$D$2:$D$326,"&gt;=55")/100*#REF!,0),"",E564),"")</f>
        <v>#REF!</v>
      </c>
      <c r="O564" s="9" t="e">
        <f>IF(N564&lt;&gt;"",IF(_xlfn.RANK.EQ(N564,$N$2:$N$326,0)&lt;=ROUND(COUNTIFS($E$2:$E$326,"&gt;=50",$D$2:$D$326,"&gt;=55")/100*#REF!,0),"",E564),"")</f>
        <v>#REF!</v>
      </c>
      <c r="P564" s="9" t="str" cm="1">
        <f t="array" ref="P564">IF(A524&lt;&gt;"",IF(_xlfn.BITOR(B524&lt;&gt;"GR",B524&lt;&gt;""),IF(AND(H564&gt;=50,B524&gt;=55),_xlfn.RANK.EQ(H564,$H$2:$H$1000,0),_xlfn.IFS(#REF!="FD",999,#REF!="FF",1000)),IF(AND(H564&gt;=50,D564&gt;=55),_xlfn.RANK.EQ(H564,$H$2:$H$326,0),_xlfn.IFS(#REF!="FD",999,#REF!="FF",1000))),"")</f>
        <v/>
      </c>
    </row>
    <row r="565" spans="1:16" x14ac:dyDescent="0.35">
      <c r="A565" s="3"/>
      <c r="B565" s="3"/>
      <c r="C565" s="16" t="e">
        <f>IF(_xlfn.BITOR(#REF!="GR",#REF!=""),0,#REF!)</f>
        <v>#REF!</v>
      </c>
      <c r="D565" s="16" t="e">
        <f>IF(_xlfn.BITOR(#REF!="",#REF!="GR"),0,#REF!)</f>
        <v>#REF!</v>
      </c>
      <c r="E565" s="9" t="e">
        <f t="shared" si="34"/>
        <v>#REF!</v>
      </c>
      <c r="F565" s="9" t="e">
        <f>IF(AND(B525&lt;&gt;"",B525&lt;&gt;"GR"),(C565*0.4)+(B525*0.6),E565)</f>
        <v>#REF!</v>
      </c>
      <c r="G565" s="9" t="e">
        <f t="shared" si="36"/>
        <v>#REF!</v>
      </c>
      <c r="H565" s="9" t="e">
        <f t="shared" si="37"/>
        <v>#REF!</v>
      </c>
      <c r="I565" s="9" t="e">
        <f t="shared" si="35"/>
        <v>#REF!</v>
      </c>
      <c r="J565" s="9" t="e">
        <f>IF(I565&lt;&gt;"",IF(_xlfn.RANK.EQ(I565,$I$2:$I$326,0)&lt;=ROUND(COUNTIFS($E$2:$E$326,"&gt;=50",$D$2:$D$326,"&gt;=55")/100*#REF!,0),"",E565),"")</f>
        <v>#REF!</v>
      </c>
      <c r="K565" s="9" t="e">
        <f>IF(J565&lt;&gt;"",IF(_xlfn.RANK.EQ(J565,$J$2:$J$326,0)&lt;=ROUND(COUNTIFS($E$2:$E$326,"&gt;=50",$D$2:$D$326,"&gt;=55")/100*#REF!,0),"",E565),"")</f>
        <v>#REF!</v>
      </c>
      <c r="L565" s="9" t="e">
        <f>IF(K565&lt;&gt;"",IF(_xlfn.RANK.EQ(K565,$K$2:$K$326,0)&lt;=ROUND(COUNTIFS($E$2:$E$326,"&gt;=50",$D$2:$D$326,"&gt;=55")/100*#REF!,0),"",E565),"")</f>
        <v>#REF!</v>
      </c>
      <c r="M565" s="9" t="e">
        <f>IF(L565&lt;&gt;"",IF(_xlfn.RANK.EQ(L565,$L$2:$L$326,0)&lt;=ROUND(COUNTIFS($E$2:$E$326,"&gt;=50",$D$2:$D$326,"&gt;=55")/100*#REF!,0),"",E565),"")</f>
        <v>#REF!</v>
      </c>
      <c r="N565" s="9" t="e">
        <f>IF(M565&lt;&gt;"",IF(_xlfn.RANK.EQ(M565,$M$2:$M$326,0)&lt;=ROUND(COUNTIFS($E$2:$E$326,"&gt;=50",$D$2:$D$326,"&gt;=55")/100*#REF!,0),"",E565),"")</f>
        <v>#REF!</v>
      </c>
      <c r="O565" s="9" t="e">
        <f>IF(N565&lt;&gt;"",IF(_xlfn.RANK.EQ(N565,$N$2:$N$326,0)&lt;=ROUND(COUNTIFS($E$2:$E$326,"&gt;=50",$D$2:$D$326,"&gt;=55")/100*#REF!,0),"",E565),"")</f>
        <v>#REF!</v>
      </c>
      <c r="P565" s="9" t="str" cm="1">
        <f t="array" ref="P565">IF(A525&lt;&gt;"",IF(_xlfn.BITOR(B525&lt;&gt;"GR",B525&lt;&gt;""),IF(AND(H565&gt;=50,B525&gt;=55),_xlfn.RANK.EQ(H565,$H$2:$H$1000,0),_xlfn.IFS(#REF!="FD",999,#REF!="FF",1000)),IF(AND(H565&gt;=50,D565&gt;=55),_xlfn.RANK.EQ(H565,$H$2:$H$326,0),_xlfn.IFS(#REF!="FD",999,#REF!="FF",1000))),"")</f>
        <v/>
      </c>
    </row>
    <row r="566" spans="1:16" x14ac:dyDescent="0.35">
      <c r="A566" s="3"/>
      <c r="B566" s="3"/>
      <c r="C566" s="16" t="e">
        <f>IF(_xlfn.BITOR(#REF!="GR",#REF!=""),0,#REF!)</f>
        <v>#REF!</v>
      </c>
      <c r="D566" s="16" t="e">
        <f>IF(_xlfn.BITOR(#REF!="",#REF!="GR"),0,#REF!)</f>
        <v>#REF!</v>
      </c>
      <c r="E566" s="9" t="e">
        <f t="shared" si="34"/>
        <v>#REF!</v>
      </c>
      <c r="F566" s="9" t="e">
        <f>IF(AND(B526&lt;&gt;"",B526&lt;&gt;"GR"),(C566*0.4)+(B526*0.6),E566)</f>
        <v>#REF!</v>
      </c>
      <c r="G566" s="9" t="e">
        <f t="shared" si="36"/>
        <v>#REF!</v>
      </c>
      <c r="H566" s="9" t="e">
        <f t="shared" si="37"/>
        <v>#REF!</v>
      </c>
      <c r="I566" s="9" t="e">
        <f t="shared" si="35"/>
        <v>#REF!</v>
      </c>
      <c r="J566" s="9" t="e">
        <f>IF(I566&lt;&gt;"",IF(_xlfn.RANK.EQ(I566,$I$2:$I$326,0)&lt;=ROUND(COUNTIFS($E$2:$E$326,"&gt;=50",$D$2:$D$326,"&gt;=55")/100*#REF!,0),"",E566),"")</f>
        <v>#REF!</v>
      </c>
      <c r="K566" s="9" t="e">
        <f>IF(J566&lt;&gt;"",IF(_xlfn.RANK.EQ(J566,$J$2:$J$326,0)&lt;=ROUND(COUNTIFS($E$2:$E$326,"&gt;=50",$D$2:$D$326,"&gt;=55")/100*#REF!,0),"",E566),"")</f>
        <v>#REF!</v>
      </c>
      <c r="L566" s="9" t="e">
        <f>IF(K566&lt;&gt;"",IF(_xlfn.RANK.EQ(K566,$K$2:$K$326,0)&lt;=ROUND(COUNTIFS($E$2:$E$326,"&gt;=50",$D$2:$D$326,"&gt;=55")/100*#REF!,0),"",E566),"")</f>
        <v>#REF!</v>
      </c>
      <c r="M566" s="9" t="e">
        <f>IF(L566&lt;&gt;"",IF(_xlfn.RANK.EQ(L566,$L$2:$L$326,0)&lt;=ROUND(COUNTIFS($E$2:$E$326,"&gt;=50",$D$2:$D$326,"&gt;=55")/100*#REF!,0),"",E566),"")</f>
        <v>#REF!</v>
      </c>
      <c r="N566" s="9" t="e">
        <f>IF(M566&lt;&gt;"",IF(_xlfn.RANK.EQ(M566,$M$2:$M$326,0)&lt;=ROUND(COUNTIFS($E$2:$E$326,"&gt;=50",$D$2:$D$326,"&gt;=55")/100*#REF!,0),"",E566),"")</f>
        <v>#REF!</v>
      </c>
      <c r="O566" s="9" t="e">
        <f>IF(N566&lt;&gt;"",IF(_xlfn.RANK.EQ(N566,$N$2:$N$326,0)&lt;=ROUND(COUNTIFS($E$2:$E$326,"&gt;=50",$D$2:$D$326,"&gt;=55")/100*#REF!,0),"",E566),"")</f>
        <v>#REF!</v>
      </c>
      <c r="P566" s="9" t="str" cm="1">
        <f t="array" ref="P566">IF(A526&lt;&gt;"",IF(_xlfn.BITOR(B526&lt;&gt;"GR",B526&lt;&gt;""),IF(AND(H566&gt;=50,B526&gt;=55),_xlfn.RANK.EQ(H566,$H$2:$H$1000,0),_xlfn.IFS(#REF!="FD",999,#REF!="FF",1000)),IF(AND(H566&gt;=50,D566&gt;=55),_xlfn.RANK.EQ(H566,$H$2:$H$326,0),_xlfn.IFS(#REF!="FD",999,#REF!="FF",1000))),"")</f>
        <v/>
      </c>
    </row>
    <row r="567" spans="1:16" x14ac:dyDescent="0.35">
      <c r="A567" s="3"/>
      <c r="B567" s="3"/>
      <c r="C567" s="16" t="e">
        <f>IF(_xlfn.BITOR(#REF!="GR",#REF!=""),0,#REF!)</f>
        <v>#REF!</v>
      </c>
      <c r="D567" s="16" t="e">
        <f>IF(_xlfn.BITOR(#REF!="",#REF!="GR"),0,#REF!)</f>
        <v>#REF!</v>
      </c>
      <c r="E567" s="9" t="e">
        <f t="shared" si="34"/>
        <v>#REF!</v>
      </c>
      <c r="F567" s="9" t="e">
        <f>IF(AND(B527&lt;&gt;"",B527&lt;&gt;"GR"),(C567*0.4)+(B527*0.6),E567)</f>
        <v>#REF!</v>
      </c>
      <c r="G567" s="9" t="e">
        <f t="shared" si="36"/>
        <v>#REF!</v>
      </c>
      <c r="H567" s="9" t="e">
        <f t="shared" si="37"/>
        <v>#REF!</v>
      </c>
      <c r="I567" s="9" t="e">
        <f t="shared" si="35"/>
        <v>#REF!</v>
      </c>
      <c r="J567" s="9" t="e">
        <f>IF(I567&lt;&gt;"",IF(_xlfn.RANK.EQ(I567,$I$2:$I$326,0)&lt;=ROUND(COUNTIFS($E$2:$E$326,"&gt;=50",$D$2:$D$326,"&gt;=55")/100*#REF!,0),"",E567),"")</f>
        <v>#REF!</v>
      </c>
      <c r="K567" s="9" t="e">
        <f>IF(J567&lt;&gt;"",IF(_xlfn.RANK.EQ(J567,$J$2:$J$326,0)&lt;=ROUND(COUNTIFS($E$2:$E$326,"&gt;=50",$D$2:$D$326,"&gt;=55")/100*#REF!,0),"",E567),"")</f>
        <v>#REF!</v>
      </c>
      <c r="L567" s="9" t="e">
        <f>IF(K567&lt;&gt;"",IF(_xlfn.RANK.EQ(K567,$K$2:$K$326,0)&lt;=ROUND(COUNTIFS($E$2:$E$326,"&gt;=50",$D$2:$D$326,"&gt;=55")/100*#REF!,0),"",E567),"")</f>
        <v>#REF!</v>
      </c>
      <c r="M567" s="9" t="e">
        <f>IF(L567&lt;&gt;"",IF(_xlfn.RANK.EQ(L567,$L$2:$L$326,0)&lt;=ROUND(COUNTIFS($E$2:$E$326,"&gt;=50",$D$2:$D$326,"&gt;=55")/100*#REF!,0),"",E567),"")</f>
        <v>#REF!</v>
      </c>
      <c r="N567" s="9" t="e">
        <f>IF(M567&lt;&gt;"",IF(_xlfn.RANK.EQ(M567,$M$2:$M$326,0)&lt;=ROUND(COUNTIFS($E$2:$E$326,"&gt;=50",$D$2:$D$326,"&gt;=55")/100*#REF!,0),"",E567),"")</f>
        <v>#REF!</v>
      </c>
      <c r="O567" s="9" t="e">
        <f>IF(N567&lt;&gt;"",IF(_xlfn.RANK.EQ(N567,$N$2:$N$326,0)&lt;=ROUND(COUNTIFS($E$2:$E$326,"&gt;=50",$D$2:$D$326,"&gt;=55")/100*#REF!,0),"",E567),"")</f>
        <v>#REF!</v>
      </c>
      <c r="P567" s="9" t="str" cm="1">
        <f t="array" ref="P567">IF(A527&lt;&gt;"",IF(_xlfn.BITOR(B527&lt;&gt;"GR",B527&lt;&gt;""),IF(AND(H567&gt;=50,B527&gt;=55),_xlfn.RANK.EQ(H567,$H$2:$H$1000,0),_xlfn.IFS(#REF!="FD",999,#REF!="FF",1000)),IF(AND(H567&gt;=50,D567&gt;=55),_xlfn.RANK.EQ(H567,$H$2:$H$326,0),_xlfn.IFS(#REF!="FD",999,#REF!="FF",1000))),"")</f>
        <v/>
      </c>
    </row>
    <row r="568" spans="1:16" x14ac:dyDescent="0.35">
      <c r="A568" s="3"/>
      <c r="B568" s="3"/>
      <c r="C568" s="16" t="e">
        <f>IF(_xlfn.BITOR(#REF!="GR",#REF!=""),0,#REF!)</f>
        <v>#REF!</v>
      </c>
      <c r="D568" s="16" t="e">
        <f>IF(_xlfn.BITOR(#REF!="",#REF!="GR"),0,#REF!)</f>
        <v>#REF!</v>
      </c>
      <c r="E568" s="9" t="e">
        <f t="shared" si="34"/>
        <v>#REF!</v>
      </c>
      <c r="F568" s="9" t="e">
        <f>IF(AND(B528&lt;&gt;"",B528&lt;&gt;"GR"),(C568*0.4)+(B528*0.6),E568)</f>
        <v>#REF!</v>
      </c>
      <c r="G568" s="9" t="e">
        <f t="shared" si="36"/>
        <v>#REF!</v>
      </c>
      <c r="H568" s="9" t="e">
        <f t="shared" si="37"/>
        <v>#REF!</v>
      </c>
      <c r="I568" s="9" t="e">
        <f t="shared" si="35"/>
        <v>#REF!</v>
      </c>
      <c r="J568" s="9" t="e">
        <f>IF(I568&lt;&gt;"",IF(_xlfn.RANK.EQ(I568,$I$2:$I$326,0)&lt;=ROUND(COUNTIFS($E$2:$E$326,"&gt;=50",$D$2:$D$326,"&gt;=55")/100*#REF!,0),"",E568),"")</f>
        <v>#REF!</v>
      </c>
      <c r="K568" s="9" t="e">
        <f>IF(J568&lt;&gt;"",IF(_xlfn.RANK.EQ(J568,$J$2:$J$326,0)&lt;=ROUND(COUNTIFS($E$2:$E$326,"&gt;=50",$D$2:$D$326,"&gt;=55")/100*#REF!,0),"",E568),"")</f>
        <v>#REF!</v>
      </c>
      <c r="L568" s="9" t="e">
        <f>IF(K568&lt;&gt;"",IF(_xlfn.RANK.EQ(K568,$K$2:$K$326,0)&lt;=ROUND(COUNTIFS($E$2:$E$326,"&gt;=50",$D$2:$D$326,"&gt;=55")/100*#REF!,0),"",E568),"")</f>
        <v>#REF!</v>
      </c>
      <c r="M568" s="9" t="e">
        <f>IF(L568&lt;&gt;"",IF(_xlfn.RANK.EQ(L568,$L$2:$L$326,0)&lt;=ROUND(COUNTIFS($E$2:$E$326,"&gt;=50",$D$2:$D$326,"&gt;=55")/100*#REF!,0),"",E568),"")</f>
        <v>#REF!</v>
      </c>
      <c r="N568" s="9" t="e">
        <f>IF(M568&lt;&gt;"",IF(_xlfn.RANK.EQ(M568,$M$2:$M$326,0)&lt;=ROUND(COUNTIFS($E$2:$E$326,"&gt;=50",$D$2:$D$326,"&gt;=55")/100*#REF!,0),"",E568),"")</f>
        <v>#REF!</v>
      </c>
      <c r="O568" s="9" t="e">
        <f>IF(N568&lt;&gt;"",IF(_xlfn.RANK.EQ(N568,$N$2:$N$326,0)&lt;=ROUND(COUNTIFS($E$2:$E$326,"&gt;=50",$D$2:$D$326,"&gt;=55")/100*#REF!,0),"",E568),"")</f>
        <v>#REF!</v>
      </c>
      <c r="P568" s="9" t="str" cm="1">
        <f t="array" ref="P568">IF(A528&lt;&gt;"",IF(_xlfn.BITOR(B528&lt;&gt;"GR",B528&lt;&gt;""),IF(AND(H568&gt;=50,B528&gt;=55),_xlfn.RANK.EQ(H568,$H$2:$H$1000,0),_xlfn.IFS(#REF!="FD",999,#REF!="FF",1000)),IF(AND(H568&gt;=50,D568&gt;=55),_xlfn.RANK.EQ(H568,$H$2:$H$326,0),_xlfn.IFS(#REF!="FD",999,#REF!="FF",1000))),"")</f>
        <v/>
      </c>
    </row>
    <row r="569" spans="1:16" x14ac:dyDescent="0.35">
      <c r="A569" s="3"/>
      <c r="B569" s="3"/>
      <c r="C569" s="16" t="e">
        <f>IF(_xlfn.BITOR(#REF!="GR",#REF!=""),0,#REF!)</f>
        <v>#REF!</v>
      </c>
      <c r="D569" s="16" t="e">
        <f>IF(_xlfn.BITOR(#REF!="",#REF!="GR"),0,#REF!)</f>
        <v>#REF!</v>
      </c>
      <c r="E569" s="9" t="e">
        <f t="shared" si="34"/>
        <v>#REF!</v>
      </c>
      <c r="F569" s="9" t="e">
        <f>IF(AND(B529&lt;&gt;"",B529&lt;&gt;"GR"),(C569*0.4)+(B529*0.6),E569)</f>
        <v>#REF!</v>
      </c>
      <c r="G569" s="9" t="e">
        <f t="shared" si="36"/>
        <v>#REF!</v>
      </c>
      <c r="H569" s="9" t="e">
        <f t="shared" si="37"/>
        <v>#REF!</v>
      </c>
      <c r="I569" s="9" t="e">
        <f t="shared" si="35"/>
        <v>#REF!</v>
      </c>
      <c r="J569" s="9" t="e">
        <f>IF(I569&lt;&gt;"",IF(_xlfn.RANK.EQ(I569,$I$2:$I$326,0)&lt;=ROUND(COUNTIFS($E$2:$E$326,"&gt;=50",$D$2:$D$326,"&gt;=55")/100*#REF!,0),"",E569),"")</f>
        <v>#REF!</v>
      </c>
      <c r="K569" s="9" t="e">
        <f>IF(J569&lt;&gt;"",IF(_xlfn.RANK.EQ(J569,$J$2:$J$326,0)&lt;=ROUND(COUNTIFS($E$2:$E$326,"&gt;=50",$D$2:$D$326,"&gt;=55")/100*#REF!,0),"",E569),"")</f>
        <v>#REF!</v>
      </c>
      <c r="L569" s="9" t="e">
        <f>IF(K569&lt;&gt;"",IF(_xlfn.RANK.EQ(K569,$K$2:$K$326,0)&lt;=ROUND(COUNTIFS($E$2:$E$326,"&gt;=50",$D$2:$D$326,"&gt;=55")/100*#REF!,0),"",E569),"")</f>
        <v>#REF!</v>
      </c>
      <c r="M569" s="9" t="e">
        <f>IF(L569&lt;&gt;"",IF(_xlfn.RANK.EQ(L569,$L$2:$L$326,0)&lt;=ROUND(COUNTIFS($E$2:$E$326,"&gt;=50",$D$2:$D$326,"&gt;=55")/100*#REF!,0),"",E569),"")</f>
        <v>#REF!</v>
      </c>
      <c r="N569" s="9" t="e">
        <f>IF(M569&lt;&gt;"",IF(_xlfn.RANK.EQ(M569,$M$2:$M$326,0)&lt;=ROUND(COUNTIFS($E$2:$E$326,"&gt;=50",$D$2:$D$326,"&gt;=55")/100*#REF!,0),"",E569),"")</f>
        <v>#REF!</v>
      </c>
      <c r="O569" s="9" t="e">
        <f>IF(N569&lt;&gt;"",IF(_xlfn.RANK.EQ(N569,$N$2:$N$326,0)&lt;=ROUND(COUNTIFS($E$2:$E$326,"&gt;=50",$D$2:$D$326,"&gt;=55")/100*#REF!,0),"",E569),"")</f>
        <v>#REF!</v>
      </c>
      <c r="P569" s="9" t="str" cm="1">
        <f t="array" ref="P569">IF(A529&lt;&gt;"",IF(_xlfn.BITOR(B529&lt;&gt;"GR",B529&lt;&gt;""),IF(AND(H569&gt;=50,B529&gt;=55),_xlfn.RANK.EQ(H569,$H$2:$H$1000,0),_xlfn.IFS(#REF!="FD",999,#REF!="FF",1000)),IF(AND(H569&gt;=50,D569&gt;=55),_xlfn.RANK.EQ(H569,$H$2:$H$326,0),_xlfn.IFS(#REF!="FD",999,#REF!="FF",1000))),"")</f>
        <v/>
      </c>
    </row>
    <row r="570" spans="1:16" x14ac:dyDescent="0.35">
      <c r="A570" s="3"/>
      <c r="B570" s="3"/>
      <c r="C570" s="16" t="e">
        <f>IF(_xlfn.BITOR(#REF!="GR",#REF!=""),0,#REF!)</f>
        <v>#REF!</v>
      </c>
      <c r="D570" s="16" t="e">
        <f>IF(_xlfn.BITOR(#REF!="",#REF!="GR"),0,#REF!)</f>
        <v>#REF!</v>
      </c>
      <c r="E570" s="9" t="e">
        <f t="shared" si="34"/>
        <v>#REF!</v>
      </c>
      <c r="F570" s="9" t="e">
        <f>IF(AND(B530&lt;&gt;"",B530&lt;&gt;"GR"),(C570*0.4)+(B530*0.6),E570)</f>
        <v>#REF!</v>
      </c>
      <c r="G570" s="9" t="e">
        <f t="shared" si="36"/>
        <v>#REF!</v>
      </c>
      <c r="H570" s="9" t="e">
        <f t="shared" si="37"/>
        <v>#REF!</v>
      </c>
      <c r="I570" s="9" t="e">
        <f t="shared" si="35"/>
        <v>#REF!</v>
      </c>
      <c r="J570" s="9" t="e">
        <f>IF(I570&lt;&gt;"",IF(_xlfn.RANK.EQ(I570,$I$2:$I$326,0)&lt;=ROUND(COUNTIFS($E$2:$E$326,"&gt;=50",$D$2:$D$326,"&gt;=55")/100*#REF!,0),"",E570),"")</f>
        <v>#REF!</v>
      </c>
      <c r="K570" s="9" t="e">
        <f>IF(J570&lt;&gt;"",IF(_xlfn.RANK.EQ(J570,$J$2:$J$326,0)&lt;=ROUND(COUNTIFS($E$2:$E$326,"&gt;=50",$D$2:$D$326,"&gt;=55")/100*#REF!,0),"",E570),"")</f>
        <v>#REF!</v>
      </c>
      <c r="L570" s="9" t="e">
        <f>IF(K570&lt;&gt;"",IF(_xlfn.RANK.EQ(K570,$K$2:$K$326,0)&lt;=ROUND(COUNTIFS($E$2:$E$326,"&gt;=50",$D$2:$D$326,"&gt;=55")/100*#REF!,0),"",E570),"")</f>
        <v>#REF!</v>
      </c>
      <c r="M570" s="9" t="e">
        <f>IF(L570&lt;&gt;"",IF(_xlfn.RANK.EQ(L570,$L$2:$L$326,0)&lt;=ROUND(COUNTIFS($E$2:$E$326,"&gt;=50",$D$2:$D$326,"&gt;=55")/100*#REF!,0),"",E570),"")</f>
        <v>#REF!</v>
      </c>
      <c r="N570" s="9" t="e">
        <f>IF(M570&lt;&gt;"",IF(_xlfn.RANK.EQ(M570,$M$2:$M$326,0)&lt;=ROUND(COUNTIFS($E$2:$E$326,"&gt;=50",$D$2:$D$326,"&gt;=55")/100*#REF!,0),"",E570),"")</f>
        <v>#REF!</v>
      </c>
      <c r="O570" s="9" t="e">
        <f>IF(N570&lt;&gt;"",IF(_xlfn.RANK.EQ(N570,$N$2:$N$326,0)&lt;=ROUND(COUNTIFS($E$2:$E$326,"&gt;=50",$D$2:$D$326,"&gt;=55")/100*#REF!,0),"",E570),"")</f>
        <v>#REF!</v>
      </c>
      <c r="P570" s="9" t="str" cm="1">
        <f t="array" ref="P570">IF(A530&lt;&gt;"",IF(_xlfn.BITOR(B530&lt;&gt;"GR",B530&lt;&gt;""),IF(AND(H570&gt;=50,B530&gt;=55),_xlfn.RANK.EQ(H570,$H$2:$H$1000,0),_xlfn.IFS(#REF!="FD",999,#REF!="FF",1000)),IF(AND(H570&gt;=50,D570&gt;=55),_xlfn.RANK.EQ(H570,$H$2:$H$326,0),_xlfn.IFS(#REF!="FD",999,#REF!="FF",1000))),"")</f>
        <v/>
      </c>
    </row>
    <row r="571" spans="1:16" x14ac:dyDescent="0.35">
      <c r="A571" s="3"/>
      <c r="B571" s="3"/>
      <c r="C571" s="16" t="e">
        <f>IF(_xlfn.BITOR(#REF!="GR",#REF!=""),0,#REF!)</f>
        <v>#REF!</v>
      </c>
      <c r="D571" s="16" t="e">
        <f>IF(_xlfn.BITOR(#REF!="",#REF!="GR"),0,#REF!)</f>
        <v>#REF!</v>
      </c>
      <c r="E571" s="9" t="e">
        <f t="shared" si="34"/>
        <v>#REF!</v>
      </c>
      <c r="F571" s="9" t="e">
        <f>IF(AND(B531&lt;&gt;"",B531&lt;&gt;"GR"),(C571*0.4)+(B531*0.6),E571)</f>
        <v>#REF!</v>
      </c>
      <c r="G571" s="9" t="e">
        <f t="shared" si="36"/>
        <v>#REF!</v>
      </c>
      <c r="H571" s="9" t="e">
        <f t="shared" si="37"/>
        <v>#REF!</v>
      </c>
      <c r="I571" s="9" t="e">
        <f t="shared" si="35"/>
        <v>#REF!</v>
      </c>
      <c r="J571" s="9" t="e">
        <f>IF(I571&lt;&gt;"",IF(_xlfn.RANK.EQ(I571,$I$2:$I$326,0)&lt;=ROUND(COUNTIFS($E$2:$E$326,"&gt;=50",$D$2:$D$326,"&gt;=55")/100*#REF!,0),"",E571),"")</f>
        <v>#REF!</v>
      </c>
      <c r="K571" s="9" t="e">
        <f>IF(J571&lt;&gt;"",IF(_xlfn.RANK.EQ(J571,$J$2:$J$326,0)&lt;=ROUND(COUNTIFS($E$2:$E$326,"&gt;=50",$D$2:$D$326,"&gt;=55")/100*#REF!,0),"",E571),"")</f>
        <v>#REF!</v>
      </c>
      <c r="L571" s="9" t="e">
        <f>IF(K571&lt;&gt;"",IF(_xlfn.RANK.EQ(K571,$K$2:$K$326,0)&lt;=ROUND(COUNTIFS($E$2:$E$326,"&gt;=50",$D$2:$D$326,"&gt;=55")/100*#REF!,0),"",E571),"")</f>
        <v>#REF!</v>
      </c>
      <c r="M571" s="9" t="e">
        <f>IF(L571&lt;&gt;"",IF(_xlfn.RANK.EQ(L571,$L$2:$L$326,0)&lt;=ROUND(COUNTIFS($E$2:$E$326,"&gt;=50",$D$2:$D$326,"&gt;=55")/100*#REF!,0),"",E571),"")</f>
        <v>#REF!</v>
      </c>
      <c r="N571" s="9" t="e">
        <f>IF(M571&lt;&gt;"",IF(_xlfn.RANK.EQ(M571,$M$2:$M$326,0)&lt;=ROUND(COUNTIFS($E$2:$E$326,"&gt;=50",$D$2:$D$326,"&gt;=55")/100*#REF!,0),"",E571),"")</f>
        <v>#REF!</v>
      </c>
      <c r="O571" s="9" t="e">
        <f>IF(N571&lt;&gt;"",IF(_xlfn.RANK.EQ(N571,$N$2:$N$326,0)&lt;=ROUND(COUNTIFS($E$2:$E$326,"&gt;=50",$D$2:$D$326,"&gt;=55")/100*#REF!,0),"",E571),"")</f>
        <v>#REF!</v>
      </c>
      <c r="P571" s="9" t="str" cm="1">
        <f t="array" ref="P571">IF(A531&lt;&gt;"",IF(_xlfn.BITOR(B531&lt;&gt;"GR",B531&lt;&gt;""),IF(AND(H571&gt;=50,B531&gt;=55),_xlfn.RANK.EQ(H571,$H$2:$H$1000,0),_xlfn.IFS(#REF!="FD",999,#REF!="FF",1000)),IF(AND(H571&gt;=50,D571&gt;=55),_xlfn.RANK.EQ(H571,$H$2:$H$326,0),_xlfn.IFS(#REF!="FD",999,#REF!="FF",1000))),"")</f>
        <v/>
      </c>
    </row>
    <row r="572" spans="1:16" x14ac:dyDescent="0.35">
      <c r="A572" s="3"/>
      <c r="B572" s="3"/>
      <c r="C572" s="16" t="e">
        <f>IF(_xlfn.BITOR(#REF!="GR",#REF!=""),0,#REF!)</f>
        <v>#REF!</v>
      </c>
      <c r="D572" s="16" t="e">
        <f>IF(_xlfn.BITOR(#REF!="",#REF!="GR"),0,#REF!)</f>
        <v>#REF!</v>
      </c>
      <c r="E572" s="9" t="e">
        <f t="shared" si="34"/>
        <v>#REF!</v>
      </c>
      <c r="F572" s="9" t="e">
        <f>IF(AND(B532&lt;&gt;"",B532&lt;&gt;"GR"),(C572*0.4)+(B532*0.6),E572)</f>
        <v>#REF!</v>
      </c>
      <c r="G572" s="9" t="e">
        <f t="shared" si="36"/>
        <v>#REF!</v>
      </c>
      <c r="H572" s="9" t="e">
        <f t="shared" si="37"/>
        <v>#REF!</v>
      </c>
      <c r="I572" s="9" t="e">
        <f t="shared" si="35"/>
        <v>#REF!</v>
      </c>
      <c r="J572" s="9" t="e">
        <f>IF(I572&lt;&gt;"",IF(_xlfn.RANK.EQ(I572,$I$2:$I$326,0)&lt;=ROUND(COUNTIFS($E$2:$E$326,"&gt;=50",$D$2:$D$326,"&gt;=55")/100*#REF!,0),"",E572),"")</f>
        <v>#REF!</v>
      </c>
      <c r="K572" s="9" t="e">
        <f>IF(J572&lt;&gt;"",IF(_xlfn.RANK.EQ(J572,$J$2:$J$326,0)&lt;=ROUND(COUNTIFS($E$2:$E$326,"&gt;=50",$D$2:$D$326,"&gt;=55")/100*#REF!,0),"",E572),"")</f>
        <v>#REF!</v>
      </c>
      <c r="L572" s="9" t="e">
        <f>IF(K572&lt;&gt;"",IF(_xlfn.RANK.EQ(K572,$K$2:$K$326,0)&lt;=ROUND(COUNTIFS($E$2:$E$326,"&gt;=50",$D$2:$D$326,"&gt;=55")/100*#REF!,0),"",E572),"")</f>
        <v>#REF!</v>
      </c>
      <c r="M572" s="9" t="e">
        <f>IF(L572&lt;&gt;"",IF(_xlfn.RANK.EQ(L572,$L$2:$L$326,0)&lt;=ROUND(COUNTIFS($E$2:$E$326,"&gt;=50",$D$2:$D$326,"&gt;=55")/100*#REF!,0),"",E572),"")</f>
        <v>#REF!</v>
      </c>
      <c r="N572" s="9" t="e">
        <f>IF(M572&lt;&gt;"",IF(_xlfn.RANK.EQ(M572,$M$2:$M$326,0)&lt;=ROUND(COUNTIFS($E$2:$E$326,"&gt;=50",$D$2:$D$326,"&gt;=55")/100*#REF!,0),"",E572),"")</f>
        <v>#REF!</v>
      </c>
      <c r="O572" s="9" t="e">
        <f>IF(N572&lt;&gt;"",IF(_xlfn.RANK.EQ(N572,$N$2:$N$326,0)&lt;=ROUND(COUNTIFS($E$2:$E$326,"&gt;=50",$D$2:$D$326,"&gt;=55")/100*#REF!,0),"",E572),"")</f>
        <v>#REF!</v>
      </c>
      <c r="P572" s="9" t="str" cm="1">
        <f t="array" ref="P572">IF(A532&lt;&gt;"",IF(_xlfn.BITOR(B532&lt;&gt;"GR",B532&lt;&gt;""),IF(AND(H572&gt;=50,B532&gt;=55),_xlfn.RANK.EQ(H572,$H$2:$H$1000,0),_xlfn.IFS(#REF!="FD",999,#REF!="FF",1000)),IF(AND(H572&gt;=50,D572&gt;=55),_xlfn.RANK.EQ(H572,$H$2:$H$326,0),_xlfn.IFS(#REF!="FD",999,#REF!="FF",1000))),"")</f>
        <v/>
      </c>
    </row>
    <row r="573" spans="1:16" x14ac:dyDescent="0.35">
      <c r="A573" s="3"/>
      <c r="B573" s="3"/>
      <c r="C573" s="16" t="e">
        <f>IF(_xlfn.BITOR(#REF!="GR",#REF!=""),0,#REF!)</f>
        <v>#REF!</v>
      </c>
      <c r="D573" s="16" t="e">
        <f>IF(_xlfn.BITOR(#REF!="",#REF!="GR"),0,#REF!)</f>
        <v>#REF!</v>
      </c>
      <c r="E573" s="9" t="e">
        <f t="shared" si="34"/>
        <v>#REF!</v>
      </c>
      <c r="F573" s="9" t="e">
        <f>IF(AND(B533&lt;&gt;"",B533&lt;&gt;"GR"),(C573*0.4)+(B533*0.6),E573)</f>
        <v>#REF!</v>
      </c>
      <c r="G573" s="9" t="e">
        <f t="shared" si="36"/>
        <v>#REF!</v>
      </c>
      <c r="H573" s="9" t="e">
        <f t="shared" si="37"/>
        <v>#REF!</v>
      </c>
      <c r="I573" s="9" t="e">
        <f t="shared" si="35"/>
        <v>#REF!</v>
      </c>
      <c r="J573" s="9" t="e">
        <f>IF(I573&lt;&gt;"",IF(_xlfn.RANK.EQ(I573,$I$2:$I$326,0)&lt;=ROUND(COUNTIFS($E$2:$E$326,"&gt;=50",$D$2:$D$326,"&gt;=55")/100*#REF!,0),"",E573),"")</f>
        <v>#REF!</v>
      </c>
      <c r="K573" s="9" t="e">
        <f>IF(J573&lt;&gt;"",IF(_xlfn.RANK.EQ(J573,$J$2:$J$326,0)&lt;=ROUND(COUNTIFS($E$2:$E$326,"&gt;=50",$D$2:$D$326,"&gt;=55")/100*#REF!,0),"",E573),"")</f>
        <v>#REF!</v>
      </c>
      <c r="L573" s="9" t="e">
        <f>IF(K573&lt;&gt;"",IF(_xlfn.RANK.EQ(K573,$K$2:$K$326,0)&lt;=ROUND(COUNTIFS($E$2:$E$326,"&gt;=50",$D$2:$D$326,"&gt;=55")/100*#REF!,0),"",E573),"")</f>
        <v>#REF!</v>
      </c>
      <c r="M573" s="9" t="e">
        <f>IF(L573&lt;&gt;"",IF(_xlfn.RANK.EQ(L573,$L$2:$L$326,0)&lt;=ROUND(COUNTIFS($E$2:$E$326,"&gt;=50",$D$2:$D$326,"&gt;=55")/100*#REF!,0),"",E573),"")</f>
        <v>#REF!</v>
      </c>
      <c r="N573" s="9" t="e">
        <f>IF(M573&lt;&gt;"",IF(_xlfn.RANK.EQ(M573,$M$2:$M$326,0)&lt;=ROUND(COUNTIFS($E$2:$E$326,"&gt;=50",$D$2:$D$326,"&gt;=55")/100*#REF!,0),"",E573),"")</f>
        <v>#REF!</v>
      </c>
      <c r="O573" s="9" t="e">
        <f>IF(N573&lt;&gt;"",IF(_xlfn.RANK.EQ(N573,$N$2:$N$326,0)&lt;=ROUND(COUNTIFS($E$2:$E$326,"&gt;=50",$D$2:$D$326,"&gt;=55")/100*#REF!,0),"",E573),"")</f>
        <v>#REF!</v>
      </c>
      <c r="P573" s="9" t="str" cm="1">
        <f t="array" ref="P573">IF(A533&lt;&gt;"",IF(_xlfn.BITOR(B533&lt;&gt;"GR",B533&lt;&gt;""),IF(AND(H573&gt;=50,B533&gt;=55),_xlfn.RANK.EQ(H573,$H$2:$H$1000,0),_xlfn.IFS(#REF!="FD",999,#REF!="FF",1000)),IF(AND(H573&gt;=50,D573&gt;=55),_xlfn.RANK.EQ(H573,$H$2:$H$326,0),_xlfn.IFS(#REF!="FD",999,#REF!="FF",1000))),"")</f>
        <v/>
      </c>
    </row>
    <row r="574" spans="1:16" x14ac:dyDescent="0.35">
      <c r="A574" s="3"/>
      <c r="B574" s="3"/>
      <c r="C574" s="16" t="e">
        <f>IF(_xlfn.BITOR(#REF!="GR",#REF!=""),0,#REF!)</f>
        <v>#REF!</v>
      </c>
      <c r="D574" s="16" t="e">
        <f>IF(_xlfn.BITOR(#REF!="",#REF!="GR"),0,#REF!)</f>
        <v>#REF!</v>
      </c>
      <c r="E574" s="9" t="e">
        <f t="shared" si="34"/>
        <v>#REF!</v>
      </c>
      <c r="F574" s="9" t="e">
        <f>IF(AND(B534&lt;&gt;"",B534&lt;&gt;"GR"),(C574*0.4)+(B534*0.6),E574)</f>
        <v>#REF!</v>
      </c>
      <c r="G574" s="9" t="e">
        <f t="shared" si="36"/>
        <v>#REF!</v>
      </c>
      <c r="H574" s="9" t="e">
        <f t="shared" si="37"/>
        <v>#REF!</v>
      </c>
      <c r="I574" s="9" t="e">
        <f t="shared" si="35"/>
        <v>#REF!</v>
      </c>
      <c r="J574" s="9" t="e">
        <f>IF(I574&lt;&gt;"",IF(_xlfn.RANK.EQ(I574,$I$2:$I$326,0)&lt;=ROUND(COUNTIFS($E$2:$E$326,"&gt;=50",$D$2:$D$326,"&gt;=55")/100*#REF!,0),"",E574),"")</f>
        <v>#REF!</v>
      </c>
      <c r="K574" s="9" t="e">
        <f>IF(J574&lt;&gt;"",IF(_xlfn.RANK.EQ(J574,$J$2:$J$326,0)&lt;=ROUND(COUNTIFS($E$2:$E$326,"&gt;=50",$D$2:$D$326,"&gt;=55")/100*#REF!,0),"",E574),"")</f>
        <v>#REF!</v>
      </c>
      <c r="L574" s="9" t="e">
        <f>IF(K574&lt;&gt;"",IF(_xlfn.RANK.EQ(K574,$K$2:$K$326,0)&lt;=ROUND(COUNTIFS($E$2:$E$326,"&gt;=50",$D$2:$D$326,"&gt;=55")/100*#REF!,0),"",E574),"")</f>
        <v>#REF!</v>
      </c>
      <c r="M574" s="9" t="e">
        <f>IF(L574&lt;&gt;"",IF(_xlfn.RANK.EQ(L574,$L$2:$L$326,0)&lt;=ROUND(COUNTIFS($E$2:$E$326,"&gt;=50",$D$2:$D$326,"&gt;=55")/100*#REF!,0),"",E574),"")</f>
        <v>#REF!</v>
      </c>
      <c r="N574" s="9" t="e">
        <f>IF(M574&lt;&gt;"",IF(_xlfn.RANK.EQ(M574,$M$2:$M$326,0)&lt;=ROUND(COUNTIFS($E$2:$E$326,"&gt;=50",$D$2:$D$326,"&gt;=55")/100*#REF!,0),"",E574),"")</f>
        <v>#REF!</v>
      </c>
      <c r="O574" s="9" t="e">
        <f>IF(N574&lt;&gt;"",IF(_xlfn.RANK.EQ(N574,$N$2:$N$326,0)&lt;=ROUND(COUNTIFS($E$2:$E$326,"&gt;=50",$D$2:$D$326,"&gt;=55")/100*#REF!,0),"",E574),"")</f>
        <v>#REF!</v>
      </c>
      <c r="P574" s="9" t="str" cm="1">
        <f t="array" ref="P574">IF(A534&lt;&gt;"",IF(_xlfn.BITOR(B534&lt;&gt;"GR",B534&lt;&gt;""),IF(AND(H574&gt;=50,B534&gt;=55),_xlfn.RANK.EQ(H574,$H$2:$H$1000,0),_xlfn.IFS(#REF!="FD",999,#REF!="FF",1000)),IF(AND(H574&gt;=50,D574&gt;=55),_xlfn.RANK.EQ(H574,$H$2:$H$326,0),_xlfn.IFS(#REF!="FD",999,#REF!="FF",1000))),"")</f>
        <v/>
      </c>
    </row>
    <row r="575" spans="1:16" x14ac:dyDescent="0.35">
      <c r="A575" s="3"/>
      <c r="B575" s="3"/>
      <c r="C575" s="16" t="e">
        <f>IF(_xlfn.BITOR(#REF!="GR",#REF!=""),0,#REF!)</f>
        <v>#REF!</v>
      </c>
      <c r="D575" s="16" t="e">
        <f>IF(_xlfn.BITOR(#REF!="",#REF!="GR"),0,#REF!)</f>
        <v>#REF!</v>
      </c>
      <c r="E575" s="9" t="e">
        <f t="shared" si="34"/>
        <v>#REF!</v>
      </c>
      <c r="F575" s="9" t="e">
        <f>IF(AND(B535&lt;&gt;"",B535&lt;&gt;"GR"),(C575*0.4)+(B535*0.6),E575)</f>
        <v>#REF!</v>
      </c>
      <c r="G575" s="9" t="e">
        <f t="shared" si="36"/>
        <v>#REF!</v>
      </c>
      <c r="H575" s="9" t="e">
        <f t="shared" si="37"/>
        <v>#REF!</v>
      </c>
      <c r="I575" s="9" t="e">
        <f t="shared" si="35"/>
        <v>#REF!</v>
      </c>
      <c r="J575" s="9" t="e">
        <f>IF(I575&lt;&gt;"",IF(_xlfn.RANK.EQ(I575,$I$2:$I$326,0)&lt;=ROUND(COUNTIFS($E$2:$E$326,"&gt;=50",$D$2:$D$326,"&gt;=55")/100*#REF!,0),"",E575),"")</f>
        <v>#REF!</v>
      </c>
      <c r="K575" s="9" t="e">
        <f>IF(J575&lt;&gt;"",IF(_xlfn.RANK.EQ(J575,$J$2:$J$326,0)&lt;=ROUND(COUNTIFS($E$2:$E$326,"&gt;=50",$D$2:$D$326,"&gt;=55")/100*#REF!,0),"",E575),"")</f>
        <v>#REF!</v>
      </c>
      <c r="L575" s="9" t="e">
        <f>IF(K575&lt;&gt;"",IF(_xlfn.RANK.EQ(K575,$K$2:$K$326,0)&lt;=ROUND(COUNTIFS($E$2:$E$326,"&gt;=50",$D$2:$D$326,"&gt;=55")/100*#REF!,0),"",E575),"")</f>
        <v>#REF!</v>
      </c>
      <c r="M575" s="9" t="e">
        <f>IF(L575&lt;&gt;"",IF(_xlfn.RANK.EQ(L575,$L$2:$L$326,0)&lt;=ROUND(COUNTIFS($E$2:$E$326,"&gt;=50",$D$2:$D$326,"&gt;=55")/100*#REF!,0),"",E575),"")</f>
        <v>#REF!</v>
      </c>
      <c r="N575" s="9" t="e">
        <f>IF(M575&lt;&gt;"",IF(_xlfn.RANK.EQ(M575,$M$2:$M$326,0)&lt;=ROUND(COUNTIFS($E$2:$E$326,"&gt;=50",$D$2:$D$326,"&gt;=55")/100*#REF!,0),"",E575),"")</f>
        <v>#REF!</v>
      </c>
      <c r="O575" s="9" t="e">
        <f>IF(N575&lt;&gt;"",IF(_xlfn.RANK.EQ(N575,$N$2:$N$326,0)&lt;=ROUND(COUNTIFS($E$2:$E$326,"&gt;=50",$D$2:$D$326,"&gt;=55")/100*#REF!,0),"",E575),"")</f>
        <v>#REF!</v>
      </c>
      <c r="P575" s="9" t="str" cm="1">
        <f t="array" ref="P575">IF(A535&lt;&gt;"",IF(_xlfn.BITOR(B535&lt;&gt;"GR",B535&lt;&gt;""),IF(AND(H575&gt;=50,B535&gt;=55),_xlfn.RANK.EQ(H575,$H$2:$H$1000,0),_xlfn.IFS(#REF!="FD",999,#REF!="FF",1000)),IF(AND(H575&gt;=50,D575&gt;=55),_xlfn.RANK.EQ(H575,$H$2:$H$326,0),_xlfn.IFS(#REF!="FD",999,#REF!="FF",1000))),"")</f>
        <v/>
      </c>
    </row>
    <row r="576" spans="1:16" x14ac:dyDescent="0.35">
      <c r="A576" s="3"/>
      <c r="B576" s="3"/>
      <c r="C576" s="16" t="e">
        <f>IF(_xlfn.BITOR(#REF!="GR",#REF!=""),0,#REF!)</f>
        <v>#REF!</v>
      </c>
      <c r="D576" s="16" t="e">
        <f>IF(_xlfn.BITOR(#REF!="",#REF!="GR"),0,#REF!)</f>
        <v>#REF!</v>
      </c>
      <c r="E576" s="9" t="e">
        <f t="shared" si="34"/>
        <v>#REF!</v>
      </c>
      <c r="F576" s="9" t="e">
        <f>IF(AND(B536&lt;&gt;"",B536&lt;&gt;"GR"),(C576*0.4)+(B536*0.6),E576)</f>
        <v>#REF!</v>
      </c>
      <c r="G576" s="9" t="e">
        <f t="shared" si="36"/>
        <v>#REF!</v>
      </c>
      <c r="H576" s="9" t="e">
        <f t="shared" si="37"/>
        <v>#REF!</v>
      </c>
      <c r="I576" s="9" t="e">
        <f t="shared" si="35"/>
        <v>#REF!</v>
      </c>
      <c r="J576" s="9" t="e">
        <f>IF(I576&lt;&gt;"",IF(_xlfn.RANK.EQ(I576,$I$2:$I$326,0)&lt;=ROUND(COUNTIFS($E$2:$E$326,"&gt;=50",$D$2:$D$326,"&gt;=55")/100*#REF!,0),"",E576),"")</f>
        <v>#REF!</v>
      </c>
      <c r="K576" s="9" t="e">
        <f>IF(J576&lt;&gt;"",IF(_xlfn.RANK.EQ(J576,$J$2:$J$326,0)&lt;=ROUND(COUNTIFS($E$2:$E$326,"&gt;=50",$D$2:$D$326,"&gt;=55")/100*#REF!,0),"",E576),"")</f>
        <v>#REF!</v>
      </c>
      <c r="L576" s="9" t="e">
        <f>IF(K576&lt;&gt;"",IF(_xlfn.RANK.EQ(K576,$K$2:$K$326,0)&lt;=ROUND(COUNTIFS($E$2:$E$326,"&gt;=50",$D$2:$D$326,"&gt;=55")/100*#REF!,0),"",E576),"")</f>
        <v>#REF!</v>
      </c>
      <c r="M576" s="9" t="e">
        <f>IF(L576&lt;&gt;"",IF(_xlfn.RANK.EQ(L576,$L$2:$L$326,0)&lt;=ROUND(COUNTIFS($E$2:$E$326,"&gt;=50",$D$2:$D$326,"&gt;=55")/100*#REF!,0),"",E576),"")</f>
        <v>#REF!</v>
      </c>
      <c r="N576" s="9" t="e">
        <f>IF(M576&lt;&gt;"",IF(_xlfn.RANK.EQ(M576,$M$2:$M$326,0)&lt;=ROUND(COUNTIFS($E$2:$E$326,"&gt;=50",$D$2:$D$326,"&gt;=55")/100*#REF!,0),"",E576),"")</f>
        <v>#REF!</v>
      </c>
      <c r="O576" s="9" t="e">
        <f>IF(N576&lt;&gt;"",IF(_xlfn.RANK.EQ(N576,$N$2:$N$326,0)&lt;=ROUND(COUNTIFS($E$2:$E$326,"&gt;=50",$D$2:$D$326,"&gt;=55")/100*#REF!,0),"",E576),"")</f>
        <v>#REF!</v>
      </c>
      <c r="P576" s="9" t="str" cm="1">
        <f t="array" ref="P576">IF(A536&lt;&gt;"",IF(_xlfn.BITOR(B536&lt;&gt;"GR",B536&lt;&gt;""),IF(AND(H576&gt;=50,B536&gt;=55),_xlfn.RANK.EQ(H576,$H$2:$H$1000,0),_xlfn.IFS(#REF!="FD",999,#REF!="FF",1000)),IF(AND(H576&gt;=50,D576&gt;=55),_xlfn.RANK.EQ(H576,$H$2:$H$326,0),_xlfn.IFS(#REF!="FD",999,#REF!="FF",1000))),"")</f>
        <v/>
      </c>
    </row>
    <row r="577" spans="1:16" x14ac:dyDescent="0.35">
      <c r="A577" s="3"/>
      <c r="B577" s="3"/>
      <c r="C577" s="16" t="e">
        <f>IF(_xlfn.BITOR(#REF!="GR",#REF!=""),0,#REF!)</f>
        <v>#REF!</v>
      </c>
      <c r="D577" s="16" t="e">
        <f>IF(_xlfn.BITOR(#REF!="",#REF!="GR"),0,#REF!)</f>
        <v>#REF!</v>
      </c>
      <c r="E577" s="9" t="e">
        <f t="shared" si="34"/>
        <v>#REF!</v>
      </c>
      <c r="F577" s="9" t="e">
        <f>IF(AND(B537&lt;&gt;"",B537&lt;&gt;"GR"),(C577*0.4)+(B537*0.6),E577)</f>
        <v>#REF!</v>
      </c>
      <c r="G577" s="9" t="e">
        <f t="shared" si="36"/>
        <v>#REF!</v>
      </c>
      <c r="H577" s="9" t="e">
        <f t="shared" si="37"/>
        <v>#REF!</v>
      </c>
      <c r="I577" s="9" t="e">
        <f t="shared" si="35"/>
        <v>#REF!</v>
      </c>
      <c r="J577" s="9" t="e">
        <f>IF(I577&lt;&gt;"",IF(_xlfn.RANK.EQ(I577,$I$2:$I$326,0)&lt;=ROUND(COUNTIFS($E$2:$E$326,"&gt;=50",$D$2:$D$326,"&gt;=55")/100*#REF!,0),"",E577),"")</f>
        <v>#REF!</v>
      </c>
      <c r="K577" s="9" t="e">
        <f>IF(J577&lt;&gt;"",IF(_xlfn.RANK.EQ(J577,$J$2:$J$326,0)&lt;=ROUND(COUNTIFS($E$2:$E$326,"&gt;=50",$D$2:$D$326,"&gt;=55")/100*#REF!,0),"",E577),"")</f>
        <v>#REF!</v>
      </c>
      <c r="L577" s="9" t="e">
        <f>IF(K577&lt;&gt;"",IF(_xlfn.RANK.EQ(K577,$K$2:$K$326,0)&lt;=ROUND(COUNTIFS($E$2:$E$326,"&gt;=50",$D$2:$D$326,"&gt;=55")/100*#REF!,0),"",E577),"")</f>
        <v>#REF!</v>
      </c>
      <c r="M577" s="9" t="e">
        <f>IF(L577&lt;&gt;"",IF(_xlfn.RANK.EQ(L577,$L$2:$L$326,0)&lt;=ROUND(COUNTIFS($E$2:$E$326,"&gt;=50",$D$2:$D$326,"&gt;=55")/100*#REF!,0),"",E577),"")</f>
        <v>#REF!</v>
      </c>
      <c r="N577" s="9" t="e">
        <f>IF(M577&lt;&gt;"",IF(_xlfn.RANK.EQ(M577,$M$2:$M$326,0)&lt;=ROUND(COUNTIFS($E$2:$E$326,"&gt;=50",$D$2:$D$326,"&gt;=55")/100*#REF!,0),"",E577),"")</f>
        <v>#REF!</v>
      </c>
      <c r="O577" s="9" t="e">
        <f>IF(N577&lt;&gt;"",IF(_xlfn.RANK.EQ(N577,$N$2:$N$326,0)&lt;=ROUND(COUNTIFS($E$2:$E$326,"&gt;=50",$D$2:$D$326,"&gt;=55")/100*#REF!,0),"",E577),"")</f>
        <v>#REF!</v>
      </c>
      <c r="P577" s="9" t="str" cm="1">
        <f t="array" ref="P577">IF(A537&lt;&gt;"",IF(_xlfn.BITOR(B537&lt;&gt;"GR",B537&lt;&gt;""),IF(AND(H577&gt;=50,B537&gt;=55),_xlfn.RANK.EQ(H577,$H$2:$H$1000,0),_xlfn.IFS(#REF!="FD",999,#REF!="FF",1000)),IF(AND(H577&gt;=50,D577&gt;=55),_xlfn.RANK.EQ(H577,$H$2:$H$326,0),_xlfn.IFS(#REF!="FD",999,#REF!="FF",1000))),"")</f>
        <v/>
      </c>
    </row>
    <row r="578" spans="1:16" x14ac:dyDescent="0.35">
      <c r="A578" s="3"/>
      <c r="B578" s="3"/>
      <c r="C578" s="16" t="e">
        <f>IF(_xlfn.BITOR(#REF!="GR",#REF!=""),0,#REF!)</f>
        <v>#REF!</v>
      </c>
      <c r="D578" s="16" t="e">
        <f>IF(_xlfn.BITOR(#REF!="",#REF!="GR"),0,#REF!)</f>
        <v>#REF!</v>
      </c>
      <c r="E578" s="9" t="e">
        <f t="shared" ref="E578:E641" si="38">(C578*0.4)+(D578*0.6)</f>
        <v>#REF!</v>
      </c>
      <c r="F578" s="9" t="e">
        <f>IF(AND(B538&lt;&gt;"",B538&lt;&gt;"GR"),(C578*0.4)+(B538*0.6),E578)</f>
        <v>#REF!</v>
      </c>
      <c r="G578" s="9" t="e">
        <f t="shared" si="36"/>
        <v>#REF!</v>
      </c>
      <c r="H578" s="9" t="e">
        <f t="shared" si="37"/>
        <v>#REF!</v>
      </c>
      <c r="I578" s="9" t="e">
        <f t="shared" si="35"/>
        <v>#REF!</v>
      </c>
      <c r="J578" s="9" t="e">
        <f>IF(I578&lt;&gt;"",IF(_xlfn.RANK.EQ(I578,$I$2:$I$326,0)&lt;=ROUND(COUNTIFS($E$2:$E$326,"&gt;=50",$D$2:$D$326,"&gt;=55")/100*#REF!,0),"",E578),"")</f>
        <v>#REF!</v>
      </c>
      <c r="K578" s="9" t="e">
        <f>IF(J578&lt;&gt;"",IF(_xlfn.RANK.EQ(J578,$J$2:$J$326,0)&lt;=ROUND(COUNTIFS($E$2:$E$326,"&gt;=50",$D$2:$D$326,"&gt;=55")/100*#REF!,0),"",E578),"")</f>
        <v>#REF!</v>
      </c>
      <c r="L578" s="9" t="e">
        <f>IF(K578&lt;&gt;"",IF(_xlfn.RANK.EQ(K578,$K$2:$K$326,0)&lt;=ROUND(COUNTIFS($E$2:$E$326,"&gt;=50",$D$2:$D$326,"&gt;=55")/100*#REF!,0),"",E578),"")</f>
        <v>#REF!</v>
      </c>
      <c r="M578" s="9" t="e">
        <f>IF(L578&lt;&gt;"",IF(_xlfn.RANK.EQ(L578,$L$2:$L$326,0)&lt;=ROUND(COUNTIFS($E$2:$E$326,"&gt;=50",$D$2:$D$326,"&gt;=55")/100*#REF!,0),"",E578),"")</f>
        <v>#REF!</v>
      </c>
      <c r="N578" s="9" t="e">
        <f>IF(M578&lt;&gt;"",IF(_xlfn.RANK.EQ(M578,$M$2:$M$326,0)&lt;=ROUND(COUNTIFS($E$2:$E$326,"&gt;=50",$D$2:$D$326,"&gt;=55")/100*#REF!,0),"",E578),"")</f>
        <v>#REF!</v>
      </c>
      <c r="O578" s="9" t="e">
        <f>IF(N578&lt;&gt;"",IF(_xlfn.RANK.EQ(N578,$N$2:$N$326,0)&lt;=ROUND(COUNTIFS($E$2:$E$326,"&gt;=50",$D$2:$D$326,"&gt;=55")/100*#REF!,0),"",E578),"")</f>
        <v>#REF!</v>
      </c>
      <c r="P578" s="9" t="str" cm="1">
        <f t="array" ref="P578">IF(A538&lt;&gt;"",IF(_xlfn.BITOR(B538&lt;&gt;"GR",B538&lt;&gt;""),IF(AND(H578&gt;=50,B538&gt;=55),_xlfn.RANK.EQ(H578,$H$2:$H$1000,0),_xlfn.IFS(#REF!="FD",999,#REF!="FF",1000)),IF(AND(H578&gt;=50,D578&gt;=55),_xlfn.RANK.EQ(H578,$H$2:$H$326,0),_xlfn.IFS(#REF!="FD",999,#REF!="FF",1000))),"")</f>
        <v/>
      </c>
    </row>
    <row r="579" spans="1:16" x14ac:dyDescent="0.35">
      <c r="A579" s="3"/>
      <c r="B579" s="3"/>
      <c r="C579" s="16" t="e">
        <f>IF(_xlfn.BITOR(#REF!="GR",#REF!=""),0,#REF!)</f>
        <v>#REF!</v>
      </c>
      <c r="D579" s="16" t="e">
        <f>IF(_xlfn.BITOR(#REF!="",#REF!="GR"),0,#REF!)</f>
        <v>#REF!</v>
      </c>
      <c r="E579" s="9" t="e">
        <f t="shared" si="38"/>
        <v>#REF!</v>
      </c>
      <c r="F579" s="9" t="e">
        <f>IF(AND(B539&lt;&gt;"",B539&lt;&gt;"GR"),(C579*0.4)+(B539*0.6),E579)</f>
        <v>#REF!</v>
      </c>
      <c r="G579" s="9" t="e">
        <f t="shared" si="36"/>
        <v>#REF!</v>
      </c>
      <c r="H579" s="9" t="e">
        <f t="shared" si="37"/>
        <v>#REF!</v>
      </c>
      <c r="I579" s="9" t="e">
        <f t="shared" ref="I579:I642" si="39">IF(AND(E579&gt;=50,D579&gt;=55),E579,"")</f>
        <v>#REF!</v>
      </c>
      <c r="J579" s="9" t="e">
        <f>IF(I579&lt;&gt;"",IF(_xlfn.RANK.EQ(I579,$I$2:$I$326,0)&lt;=ROUND(COUNTIFS($E$2:$E$326,"&gt;=50",$D$2:$D$326,"&gt;=55")/100*#REF!,0),"",E579),"")</f>
        <v>#REF!</v>
      </c>
      <c r="K579" s="9" t="e">
        <f>IF(J579&lt;&gt;"",IF(_xlfn.RANK.EQ(J579,$J$2:$J$326,0)&lt;=ROUND(COUNTIFS($E$2:$E$326,"&gt;=50",$D$2:$D$326,"&gt;=55")/100*#REF!,0),"",E579),"")</f>
        <v>#REF!</v>
      </c>
      <c r="L579" s="9" t="e">
        <f>IF(K579&lt;&gt;"",IF(_xlfn.RANK.EQ(K579,$K$2:$K$326,0)&lt;=ROUND(COUNTIFS($E$2:$E$326,"&gt;=50",$D$2:$D$326,"&gt;=55")/100*#REF!,0),"",E579),"")</f>
        <v>#REF!</v>
      </c>
      <c r="M579" s="9" t="e">
        <f>IF(L579&lt;&gt;"",IF(_xlfn.RANK.EQ(L579,$L$2:$L$326,0)&lt;=ROUND(COUNTIFS($E$2:$E$326,"&gt;=50",$D$2:$D$326,"&gt;=55")/100*#REF!,0),"",E579),"")</f>
        <v>#REF!</v>
      </c>
      <c r="N579" s="9" t="e">
        <f>IF(M579&lt;&gt;"",IF(_xlfn.RANK.EQ(M579,$M$2:$M$326,0)&lt;=ROUND(COUNTIFS($E$2:$E$326,"&gt;=50",$D$2:$D$326,"&gt;=55")/100*#REF!,0),"",E579),"")</f>
        <v>#REF!</v>
      </c>
      <c r="O579" s="9" t="e">
        <f>IF(N579&lt;&gt;"",IF(_xlfn.RANK.EQ(N579,$N$2:$N$326,0)&lt;=ROUND(COUNTIFS($E$2:$E$326,"&gt;=50",$D$2:$D$326,"&gt;=55")/100*#REF!,0),"",E579),"")</f>
        <v>#REF!</v>
      </c>
      <c r="P579" s="9" t="str" cm="1">
        <f t="array" ref="P579">IF(A539&lt;&gt;"",IF(_xlfn.BITOR(B539&lt;&gt;"GR",B539&lt;&gt;""),IF(AND(H579&gt;=50,B539&gt;=55),_xlfn.RANK.EQ(H579,$H$2:$H$1000,0),_xlfn.IFS(#REF!="FD",999,#REF!="FF",1000)),IF(AND(H579&gt;=50,D579&gt;=55),_xlfn.RANK.EQ(H579,$H$2:$H$326,0),_xlfn.IFS(#REF!="FD",999,#REF!="FF",1000))),"")</f>
        <v/>
      </c>
    </row>
    <row r="580" spans="1:16" x14ac:dyDescent="0.35">
      <c r="A580" s="3"/>
      <c r="B580" s="3"/>
      <c r="C580" s="16" t="e">
        <f>IF(_xlfn.BITOR(#REF!="GR",#REF!=""),0,#REF!)</f>
        <v>#REF!</v>
      </c>
      <c r="D580" s="16" t="e">
        <f>IF(_xlfn.BITOR(#REF!="",#REF!="GR"),0,#REF!)</f>
        <v>#REF!</v>
      </c>
      <c r="E580" s="9" t="e">
        <f t="shared" si="38"/>
        <v>#REF!</v>
      </c>
      <c r="F580" s="9" t="e">
        <f>IF(AND(B540&lt;&gt;"",B540&lt;&gt;"GR"),(C580*0.4)+(B540*0.6),E580)</f>
        <v>#REF!</v>
      </c>
      <c r="G580" s="9" t="e">
        <f t="shared" si="36"/>
        <v>#REF!</v>
      </c>
      <c r="H580" s="9" t="e">
        <f t="shared" si="37"/>
        <v>#REF!</v>
      </c>
      <c r="I580" s="9" t="e">
        <f t="shared" si="39"/>
        <v>#REF!</v>
      </c>
      <c r="J580" s="9" t="e">
        <f>IF(I580&lt;&gt;"",IF(_xlfn.RANK.EQ(I580,$I$2:$I$326,0)&lt;=ROUND(COUNTIFS($E$2:$E$326,"&gt;=50",$D$2:$D$326,"&gt;=55")/100*#REF!,0),"",E580),"")</f>
        <v>#REF!</v>
      </c>
      <c r="K580" s="9" t="e">
        <f>IF(J580&lt;&gt;"",IF(_xlfn.RANK.EQ(J580,$J$2:$J$326,0)&lt;=ROUND(COUNTIFS($E$2:$E$326,"&gt;=50",$D$2:$D$326,"&gt;=55")/100*#REF!,0),"",E580),"")</f>
        <v>#REF!</v>
      </c>
      <c r="L580" s="9" t="e">
        <f>IF(K580&lt;&gt;"",IF(_xlfn.RANK.EQ(K580,$K$2:$K$326,0)&lt;=ROUND(COUNTIFS($E$2:$E$326,"&gt;=50",$D$2:$D$326,"&gt;=55")/100*#REF!,0),"",E580),"")</f>
        <v>#REF!</v>
      </c>
      <c r="M580" s="9" t="e">
        <f>IF(L580&lt;&gt;"",IF(_xlfn.RANK.EQ(L580,$L$2:$L$326,0)&lt;=ROUND(COUNTIFS($E$2:$E$326,"&gt;=50",$D$2:$D$326,"&gt;=55")/100*#REF!,0),"",E580),"")</f>
        <v>#REF!</v>
      </c>
      <c r="N580" s="9" t="e">
        <f>IF(M580&lt;&gt;"",IF(_xlfn.RANK.EQ(M580,$M$2:$M$326,0)&lt;=ROUND(COUNTIFS($E$2:$E$326,"&gt;=50",$D$2:$D$326,"&gt;=55")/100*#REF!,0),"",E580),"")</f>
        <v>#REF!</v>
      </c>
      <c r="O580" s="9" t="e">
        <f>IF(N580&lt;&gt;"",IF(_xlfn.RANK.EQ(N580,$N$2:$N$326,0)&lt;=ROUND(COUNTIFS($E$2:$E$326,"&gt;=50",$D$2:$D$326,"&gt;=55")/100*#REF!,0),"",E580),"")</f>
        <v>#REF!</v>
      </c>
      <c r="P580" s="9" t="str" cm="1">
        <f t="array" ref="P580">IF(A540&lt;&gt;"",IF(_xlfn.BITOR(B540&lt;&gt;"GR",B540&lt;&gt;""),IF(AND(H580&gt;=50,B540&gt;=55),_xlfn.RANK.EQ(H580,$H$2:$H$1000,0),_xlfn.IFS(#REF!="FD",999,#REF!="FF",1000)),IF(AND(H580&gt;=50,D580&gt;=55),_xlfn.RANK.EQ(H580,$H$2:$H$326,0),_xlfn.IFS(#REF!="FD",999,#REF!="FF",1000))),"")</f>
        <v/>
      </c>
    </row>
    <row r="581" spans="1:16" x14ac:dyDescent="0.35">
      <c r="A581" s="3"/>
      <c r="B581" s="3"/>
      <c r="C581" s="16" t="e">
        <f>IF(_xlfn.BITOR(#REF!="GR",#REF!=""),0,#REF!)</f>
        <v>#REF!</v>
      </c>
      <c r="D581" s="16" t="e">
        <f>IF(_xlfn.BITOR(#REF!="",#REF!="GR"),0,#REF!)</f>
        <v>#REF!</v>
      </c>
      <c r="E581" s="9" t="e">
        <f t="shared" si="38"/>
        <v>#REF!</v>
      </c>
      <c r="F581" s="9" t="e">
        <f>IF(AND(B541&lt;&gt;"",B541&lt;&gt;"GR"),(C581*0.4)+(B541*0.6),E581)</f>
        <v>#REF!</v>
      </c>
      <c r="G581" s="9" t="e">
        <f t="shared" si="36"/>
        <v>#REF!</v>
      </c>
      <c r="H581" s="9" t="e">
        <f t="shared" si="37"/>
        <v>#REF!</v>
      </c>
      <c r="I581" s="9" t="e">
        <f t="shared" si="39"/>
        <v>#REF!</v>
      </c>
      <c r="J581" s="9" t="e">
        <f>IF(I581&lt;&gt;"",IF(_xlfn.RANK.EQ(I581,$I$2:$I$326,0)&lt;=ROUND(COUNTIFS($E$2:$E$326,"&gt;=50",$D$2:$D$326,"&gt;=55")/100*#REF!,0),"",E581),"")</f>
        <v>#REF!</v>
      </c>
      <c r="K581" s="9" t="e">
        <f>IF(J581&lt;&gt;"",IF(_xlfn.RANK.EQ(J581,$J$2:$J$326,0)&lt;=ROUND(COUNTIFS($E$2:$E$326,"&gt;=50",$D$2:$D$326,"&gt;=55")/100*#REF!,0),"",E581),"")</f>
        <v>#REF!</v>
      </c>
      <c r="L581" s="9" t="e">
        <f>IF(K581&lt;&gt;"",IF(_xlfn.RANK.EQ(K581,$K$2:$K$326,0)&lt;=ROUND(COUNTIFS($E$2:$E$326,"&gt;=50",$D$2:$D$326,"&gt;=55")/100*#REF!,0),"",E581),"")</f>
        <v>#REF!</v>
      </c>
      <c r="M581" s="9" t="e">
        <f>IF(L581&lt;&gt;"",IF(_xlfn.RANK.EQ(L581,$L$2:$L$326,0)&lt;=ROUND(COUNTIFS($E$2:$E$326,"&gt;=50",$D$2:$D$326,"&gt;=55")/100*#REF!,0),"",E581),"")</f>
        <v>#REF!</v>
      </c>
      <c r="N581" s="9" t="e">
        <f>IF(M581&lt;&gt;"",IF(_xlfn.RANK.EQ(M581,$M$2:$M$326,0)&lt;=ROUND(COUNTIFS($E$2:$E$326,"&gt;=50",$D$2:$D$326,"&gt;=55")/100*#REF!,0),"",E581),"")</f>
        <v>#REF!</v>
      </c>
      <c r="O581" s="9" t="e">
        <f>IF(N581&lt;&gt;"",IF(_xlfn.RANK.EQ(N581,$N$2:$N$326,0)&lt;=ROUND(COUNTIFS($E$2:$E$326,"&gt;=50",$D$2:$D$326,"&gt;=55")/100*#REF!,0),"",E581),"")</f>
        <v>#REF!</v>
      </c>
      <c r="P581" s="9" t="str" cm="1">
        <f t="array" ref="P581">IF(A541&lt;&gt;"",IF(_xlfn.BITOR(B541&lt;&gt;"GR",B541&lt;&gt;""),IF(AND(H581&gt;=50,B541&gt;=55),_xlfn.RANK.EQ(H581,$H$2:$H$1000,0),_xlfn.IFS(#REF!="FD",999,#REF!="FF",1000)),IF(AND(H581&gt;=50,D581&gt;=55),_xlfn.RANK.EQ(H581,$H$2:$H$326,0),_xlfn.IFS(#REF!="FD",999,#REF!="FF",1000))),"")</f>
        <v/>
      </c>
    </row>
    <row r="582" spans="1:16" x14ac:dyDescent="0.35">
      <c r="A582" s="3"/>
      <c r="B582" s="3"/>
      <c r="C582" s="16" t="e">
        <f>IF(_xlfn.BITOR(#REF!="GR",#REF!=""),0,#REF!)</f>
        <v>#REF!</v>
      </c>
      <c r="D582" s="16" t="e">
        <f>IF(_xlfn.BITOR(#REF!="",#REF!="GR"),0,#REF!)</f>
        <v>#REF!</v>
      </c>
      <c r="E582" s="9" t="e">
        <f t="shared" si="38"/>
        <v>#REF!</v>
      </c>
      <c r="F582" s="9" t="e">
        <f>IF(AND(B542&lt;&gt;"",B542&lt;&gt;"GR"),(C582*0.4)+(B542*0.6),E582)</f>
        <v>#REF!</v>
      </c>
      <c r="G582" s="9" t="e">
        <f t="shared" si="36"/>
        <v>#REF!</v>
      </c>
      <c r="H582" s="9" t="e">
        <f t="shared" si="37"/>
        <v>#REF!</v>
      </c>
      <c r="I582" s="9" t="e">
        <f t="shared" si="39"/>
        <v>#REF!</v>
      </c>
      <c r="J582" s="9" t="e">
        <f>IF(I582&lt;&gt;"",IF(_xlfn.RANK.EQ(I582,$I$2:$I$326,0)&lt;=ROUND(COUNTIFS($E$2:$E$326,"&gt;=50",$D$2:$D$326,"&gt;=55")/100*#REF!,0),"",E582),"")</f>
        <v>#REF!</v>
      </c>
      <c r="K582" s="9" t="e">
        <f>IF(J582&lt;&gt;"",IF(_xlfn.RANK.EQ(J582,$J$2:$J$326,0)&lt;=ROUND(COUNTIFS($E$2:$E$326,"&gt;=50",$D$2:$D$326,"&gt;=55")/100*#REF!,0),"",E582),"")</f>
        <v>#REF!</v>
      </c>
      <c r="L582" s="9" t="e">
        <f>IF(K582&lt;&gt;"",IF(_xlfn.RANK.EQ(K582,$K$2:$K$326,0)&lt;=ROUND(COUNTIFS($E$2:$E$326,"&gt;=50",$D$2:$D$326,"&gt;=55")/100*#REF!,0),"",E582),"")</f>
        <v>#REF!</v>
      </c>
      <c r="M582" s="9" t="e">
        <f>IF(L582&lt;&gt;"",IF(_xlfn.RANK.EQ(L582,$L$2:$L$326,0)&lt;=ROUND(COUNTIFS($E$2:$E$326,"&gt;=50",$D$2:$D$326,"&gt;=55")/100*#REF!,0),"",E582),"")</f>
        <v>#REF!</v>
      </c>
      <c r="N582" s="9" t="e">
        <f>IF(M582&lt;&gt;"",IF(_xlfn.RANK.EQ(M582,$M$2:$M$326,0)&lt;=ROUND(COUNTIFS($E$2:$E$326,"&gt;=50",$D$2:$D$326,"&gt;=55")/100*#REF!,0),"",E582),"")</f>
        <v>#REF!</v>
      </c>
      <c r="O582" s="9" t="e">
        <f>IF(N582&lt;&gt;"",IF(_xlfn.RANK.EQ(N582,$N$2:$N$326,0)&lt;=ROUND(COUNTIFS($E$2:$E$326,"&gt;=50",$D$2:$D$326,"&gt;=55")/100*#REF!,0),"",E582),"")</f>
        <v>#REF!</v>
      </c>
      <c r="P582" s="9" t="str" cm="1">
        <f t="array" ref="P582">IF(A542&lt;&gt;"",IF(_xlfn.BITOR(B542&lt;&gt;"GR",B542&lt;&gt;""),IF(AND(H582&gt;=50,B542&gt;=55),_xlfn.RANK.EQ(H582,$H$2:$H$1000,0),_xlfn.IFS(#REF!="FD",999,#REF!="FF",1000)),IF(AND(H582&gt;=50,D582&gt;=55),_xlfn.RANK.EQ(H582,$H$2:$H$326,0),_xlfn.IFS(#REF!="FD",999,#REF!="FF",1000))),"")</f>
        <v/>
      </c>
    </row>
    <row r="583" spans="1:16" x14ac:dyDescent="0.35">
      <c r="A583" s="3"/>
      <c r="B583" s="3"/>
      <c r="C583" s="16" t="e">
        <f>IF(_xlfn.BITOR(#REF!="GR",#REF!=""),0,#REF!)</f>
        <v>#REF!</v>
      </c>
      <c r="D583" s="16" t="e">
        <f>IF(_xlfn.BITOR(#REF!="",#REF!="GR"),0,#REF!)</f>
        <v>#REF!</v>
      </c>
      <c r="E583" s="9" t="e">
        <f t="shared" si="38"/>
        <v>#REF!</v>
      </c>
      <c r="F583" s="9" t="e">
        <f>IF(AND(B543&lt;&gt;"",B543&lt;&gt;"GR"),(C583*0.4)+(B543*0.6),E583)</f>
        <v>#REF!</v>
      </c>
      <c r="G583" s="9" t="e">
        <f t="shared" ref="G583:G646" si="40">ROUND(E583,0)</f>
        <v>#REF!</v>
      </c>
      <c r="H583" s="9" t="e">
        <f t="shared" ref="H583:H646" si="41">ROUND(F583,0)</f>
        <v>#REF!</v>
      </c>
      <c r="I583" s="9" t="e">
        <f t="shared" si="39"/>
        <v>#REF!</v>
      </c>
      <c r="J583" s="9" t="e">
        <f>IF(I583&lt;&gt;"",IF(_xlfn.RANK.EQ(I583,$I$2:$I$326,0)&lt;=ROUND(COUNTIFS($E$2:$E$326,"&gt;=50",$D$2:$D$326,"&gt;=55")/100*#REF!,0),"",E583),"")</f>
        <v>#REF!</v>
      </c>
      <c r="K583" s="9" t="e">
        <f>IF(J583&lt;&gt;"",IF(_xlfn.RANK.EQ(J583,$J$2:$J$326,0)&lt;=ROUND(COUNTIFS($E$2:$E$326,"&gt;=50",$D$2:$D$326,"&gt;=55")/100*#REF!,0),"",E583),"")</f>
        <v>#REF!</v>
      </c>
      <c r="L583" s="9" t="e">
        <f>IF(K583&lt;&gt;"",IF(_xlfn.RANK.EQ(K583,$K$2:$K$326,0)&lt;=ROUND(COUNTIFS($E$2:$E$326,"&gt;=50",$D$2:$D$326,"&gt;=55")/100*#REF!,0),"",E583),"")</f>
        <v>#REF!</v>
      </c>
      <c r="M583" s="9" t="e">
        <f>IF(L583&lt;&gt;"",IF(_xlfn.RANK.EQ(L583,$L$2:$L$326,0)&lt;=ROUND(COUNTIFS($E$2:$E$326,"&gt;=50",$D$2:$D$326,"&gt;=55")/100*#REF!,0),"",E583),"")</f>
        <v>#REF!</v>
      </c>
      <c r="N583" s="9" t="e">
        <f>IF(M583&lt;&gt;"",IF(_xlfn.RANK.EQ(M583,$M$2:$M$326,0)&lt;=ROUND(COUNTIFS($E$2:$E$326,"&gt;=50",$D$2:$D$326,"&gt;=55")/100*#REF!,0),"",E583),"")</f>
        <v>#REF!</v>
      </c>
      <c r="O583" s="9" t="e">
        <f>IF(N583&lt;&gt;"",IF(_xlfn.RANK.EQ(N583,$N$2:$N$326,0)&lt;=ROUND(COUNTIFS($E$2:$E$326,"&gt;=50",$D$2:$D$326,"&gt;=55")/100*#REF!,0),"",E583),"")</f>
        <v>#REF!</v>
      </c>
      <c r="P583" s="9" t="str" cm="1">
        <f t="array" ref="P583">IF(A543&lt;&gt;"",IF(_xlfn.BITOR(B543&lt;&gt;"GR",B543&lt;&gt;""),IF(AND(H583&gt;=50,B543&gt;=55),_xlfn.RANK.EQ(H583,$H$2:$H$1000,0),_xlfn.IFS(#REF!="FD",999,#REF!="FF",1000)),IF(AND(H583&gt;=50,D583&gt;=55),_xlfn.RANK.EQ(H583,$H$2:$H$326,0),_xlfn.IFS(#REF!="FD",999,#REF!="FF",1000))),"")</f>
        <v/>
      </c>
    </row>
    <row r="584" spans="1:16" x14ac:dyDescent="0.35">
      <c r="A584" s="3"/>
      <c r="B584" s="3"/>
      <c r="C584" s="16" t="e">
        <f>IF(_xlfn.BITOR(#REF!="GR",#REF!=""),0,#REF!)</f>
        <v>#REF!</v>
      </c>
      <c r="D584" s="16" t="e">
        <f>IF(_xlfn.BITOR(#REF!="",#REF!="GR"),0,#REF!)</f>
        <v>#REF!</v>
      </c>
      <c r="E584" s="9" t="e">
        <f t="shared" si="38"/>
        <v>#REF!</v>
      </c>
      <c r="F584" s="9" t="e">
        <f>IF(AND(B544&lt;&gt;"",B544&lt;&gt;"GR"),(C584*0.4)+(B544*0.6),E584)</f>
        <v>#REF!</v>
      </c>
      <c r="G584" s="9" t="e">
        <f t="shared" si="40"/>
        <v>#REF!</v>
      </c>
      <c r="H584" s="9" t="e">
        <f t="shared" si="41"/>
        <v>#REF!</v>
      </c>
      <c r="I584" s="9" t="e">
        <f t="shared" si="39"/>
        <v>#REF!</v>
      </c>
      <c r="J584" s="9" t="e">
        <f>IF(I584&lt;&gt;"",IF(_xlfn.RANK.EQ(I584,$I$2:$I$326,0)&lt;=ROUND(COUNTIFS($E$2:$E$326,"&gt;=50",$D$2:$D$326,"&gt;=55")/100*#REF!,0),"",E584),"")</f>
        <v>#REF!</v>
      </c>
      <c r="K584" s="9" t="e">
        <f>IF(J584&lt;&gt;"",IF(_xlfn.RANK.EQ(J584,$J$2:$J$326,0)&lt;=ROUND(COUNTIFS($E$2:$E$326,"&gt;=50",$D$2:$D$326,"&gt;=55")/100*#REF!,0),"",E584),"")</f>
        <v>#REF!</v>
      </c>
      <c r="L584" s="9" t="e">
        <f>IF(K584&lt;&gt;"",IF(_xlfn.RANK.EQ(K584,$K$2:$K$326,0)&lt;=ROUND(COUNTIFS($E$2:$E$326,"&gt;=50",$D$2:$D$326,"&gt;=55")/100*#REF!,0),"",E584),"")</f>
        <v>#REF!</v>
      </c>
      <c r="M584" s="9" t="e">
        <f>IF(L584&lt;&gt;"",IF(_xlfn.RANK.EQ(L584,$L$2:$L$326,0)&lt;=ROUND(COUNTIFS($E$2:$E$326,"&gt;=50",$D$2:$D$326,"&gt;=55")/100*#REF!,0),"",E584),"")</f>
        <v>#REF!</v>
      </c>
      <c r="N584" s="9" t="e">
        <f>IF(M584&lt;&gt;"",IF(_xlfn.RANK.EQ(M584,$M$2:$M$326,0)&lt;=ROUND(COUNTIFS($E$2:$E$326,"&gt;=50",$D$2:$D$326,"&gt;=55")/100*#REF!,0),"",E584),"")</f>
        <v>#REF!</v>
      </c>
      <c r="O584" s="9" t="e">
        <f>IF(N584&lt;&gt;"",IF(_xlfn.RANK.EQ(N584,$N$2:$N$326,0)&lt;=ROUND(COUNTIFS($E$2:$E$326,"&gt;=50",$D$2:$D$326,"&gt;=55")/100*#REF!,0),"",E584),"")</f>
        <v>#REF!</v>
      </c>
      <c r="P584" s="9" t="str" cm="1">
        <f t="array" ref="P584">IF(A544&lt;&gt;"",IF(_xlfn.BITOR(B544&lt;&gt;"GR",B544&lt;&gt;""),IF(AND(H584&gt;=50,B544&gt;=55),_xlfn.RANK.EQ(H584,$H$2:$H$1000,0),_xlfn.IFS(#REF!="FD",999,#REF!="FF",1000)),IF(AND(H584&gt;=50,D584&gt;=55),_xlfn.RANK.EQ(H584,$H$2:$H$326,0),_xlfn.IFS(#REF!="FD",999,#REF!="FF",1000))),"")</f>
        <v/>
      </c>
    </row>
    <row r="585" spans="1:16" x14ac:dyDescent="0.35">
      <c r="A585" s="3"/>
      <c r="B585" s="3"/>
      <c r="C585" s="16" t="e">
        <f>IF(_xlfn.BITOR(#REF!="GR",#REF!=""),0,#REF!)</f>
        <v>#REF!</v>
      </c>
      <c r="D585" s="16" t="e">
        <f>IF(_xlfn.BITOR(#REF!="",#REF!="GR"),0,#REF!)</f>
        <v>#REF!</v>
      </c>
      <c r="E585" s="9" t="e">
        <f t="shared" si="38"/>
        <v>#REF!</v>
      </c>
      <c r="F585" s="9" t="e">
        <f>IF(AND(B545&lt;&gt;"",B545&lt;&gt;"GR"),(C585*0.4)+(B545*0.6),E585)</f>
        <v>#REF!</v>
      </c>
      <c r="G585" s="9" t="e">
        <f t="shared" si="40"/>
        <v>#REF!</v>
      </c>
      <c r="H585" s="9" t="e">
        <f t="shared" si="41"/>
        <v>#REF!</v>
      </c>
      <c r="I585" s="9" t="e">
        <f t="shared" si="39"/>
        <v>#REF!</v>
      </c>
      <c r="J585" s="9" t="e">
        <f>IF(I585&lt;&gt;"",IF(_xlfn.RANK.EQ(I585,$I$2:$I$326,0)&lt;=ROUND(COUNTIFS($E$2:$E$326,"&gt;=50",$D$2:$D$326,"&gt;=55")/100*#REF!,0),"",E585),"")</f>
        <v>#REF!</v>
      </c>
      <c r="K585" s="9" t="e">
        <f>IF(J585&lt;&gt;"",IF(_xlfn.RANK.EQ(J585,$J$2:$J$326,0)&lt;=ROUND(COUNTIFS($E$2:$E$326,"&gt;=50",$D$2:$D$326,"&gt;=55")/100*#REF!,0),"",E585),"")</f>
        <v>#REF!</v>
      </c>
      <c r="L585" s="9" t="e">
        <f>IF(K585&lt;&gt;"",IF(_xlfn.RANK.EQ(K585,$K$2:$K$326,0)&lt;=ROUND(COUNTIFS($E$2:$E$326,"&gt;=50",$D$2:$D$326,"&gt;=55")/100*#REF!,0),"",E585),"")</f>
        <v>#REF!</v>
      </c>
      <c r="M585" s="9" t="e">
        <f>IF(L585&lt;&gt;"",IF(_xlfn.RANK.EQ(L585,$L$2:$L$326,0)&lt;=ROUND(COUNTIFS($E$2:$E$326,"&gt;=50",$D$2:$D$326,"&gt;=55")/100*#REF!,0),"",E585),"")</f>
        <v>#REF!</v>
      </c>
      <c r="N585" s="9" t="e">
        <f>IF(M585&lt;&gt;"",IF(_xlfn.RANK.EQ(M585,$M$2:$M$326,0)&lt;=ROUND(COUNTIFS($E$2:$E$326,"&gt;=50",$D$2:$D$326,"&gt;=55")/100*#REF!,0),"",E585),"")</f>
        <v>#REF!</v>
      </c>
      <c r="O585" s="9" t="e">
        <f>IF(N585&lt;&gt;"",IF(_xlfn.RANK.EQ(N585,$N$2:$N$326,0)&lt;=ROUND(COUNTIFS($E$2:$E$326,"&gt;=50",$D$2:$D$326,"&gt;=55")/100*#REF!,0),"",E585),"")</f>
        <v>#REF!</v>
      </c>
      <c r="P585" s="9" t="str" cm="1">
        <f t="array" ref="P585">IF(A545&lt;&gt;"",IF(_xlfn.BITOR(B545&lt;&gt;"GR",B545&lt;&gt;""),IF(AND(H585&gt;=50,B545&gt;=55),_xlfn.RANK.EQ(H585,$H$2:$H$1000,0),_xlfn.IFS(#REF!="FD",999,#REF!="FF",1000)),IF(AND(H585&gt;=50,D585&gt;=55),_xlfn.RANK.EQ(H585,$H$2:$H$326,0),_xlfn.IFS(#REF!="FD",999,#REF!="FF",1000))),"")</f>
        <v/>
      </c>
    </row>
    <row r="586" spans="1:16" x14ac:dyDescent="0.35">
      <c r="A586" s="3"/>
      <c r="B586" s="3"/>
      <c r="C586" s="16" t="e">
        <f>IF(_xlfn.BITOR(#REF!="GR",#REF!=""),0,#REF!)</f>
        <v>#REF!</v>
      </c>
      <c r="D586" s="16" t="e">
        <f>IF(_xlfn.BITOR(#REF!="",#REF!="GR"),0,#REF!)</f>
        <v>#REF!</v>
      </c>
      <c r="E586" s="9" t="e">
        <f t="shared" si="38"/>
        <v>#REF!</v>
      </c>
      <c r="F586" s="9" t="e">
        <f>IF(AND(B546&lt;&gt;"",B546&lt;&gt;"GR"),(C586*0.4)+(B546*0.6),E586)</f>
        <v>#REF!</v>
      </c>
      <c r="G586" s="9" t="e">
        <f t="shared" si="40"/>
        <v>#REF!</v>
      </c>
      <c r="H586" s="9" t="e">
        <f t="shared" si="41"/>
        <v>#REF!</v>
      </c>
      <c r="I586" s="9" t="e">
        <f t="shared" si="39"/>
        <v>#REF!</v>
      </c>
      <c r="J586" s="9" t="e">
        <f>IF(I586&lt;&gt;"",IF(_xlfn.RANK.EQ(I586,$I$2:$I$326,0)&lt;=ROUND(COUNTIFS($E$2:$E$326,"&gt;=50",$D$2:$D$326,"&gt;=55")/100*#REF!,0),"",E586),"")</f>
        <v>#REF!</v>
      </c>
      <c r="K586" s="9" t="e">
        <f>IF(J586&lt;&gt;"",IF(_xlfn.RANK.EQ(J586,$J$2:$J$326,0)&lt;=ROUND(COUNTIFS($E$2:$E$326,"&gt;=50",$D$2:$D$326,"&gt;=55")/100*#REF!,0),"",E586),"")</f>
        <v>#REF!</v>
      </c>
      <c r="L586" s="9" t="e">
        <f>IF(K586&lt;&gt;"",IF(_xlfn.RANK.EQ(K586,$K$2:$K$326,0)&lt;=ROUND(COUNTIFS($E$2:$E$326,"&gt;=50",$D$2:$D$326,"&gt;=55")/100*#REF!,0),"",E586),"")</f>
        <v>#REF!</v>
      </c>
      <c r="M586" s="9" t="e">
        <f>IF(L586&lt;&gt;"",IF(_xlfn.RANK.EQ(L586,$L$2:$L$326,0)&lt;=ROUND(COUNTIFS($E$2:$E$326,"&gt;=50",$D$2:$D$326,"&gt;=55")/100*#REF!,0),"",E586),"")</f>
        <v>#REF!</v>
      </c>
      <c r="N586" s="9" t="e">
        <f>IF(M586&lt;&gt;"",IF(_xlfn.RANK.EQ(M586,$M$2:$M$326,0)&lt;=ROUND(COUNTIFS($E$2:$E$326,"&gt;=50",$D$2:$D$326,"&gt;=55")/100*#REF!,0),"",E586),"")</f>
        <v>#REF!</v>
      </c>
      <c r="O586" s="9" t="e">
        <f>IF(N586&lt;&gt;"",IF(_xlfn.RANK.EQ(N586,$N$2:$N$326,0)&lt;=ROUND(COUNTIFS($E$2:$E$326,"&gt;=50",$D$2:$D$326,"&gt;=55")/100*#REF!,0),"",E586),"")</f>
        <v>#REF!</v>
      </c>
      <c r="P586" s="9" t="str" cm="1">
        <f t="array" ref="P586">IF(A546&lt;&gt;"",IF(_xlfn.BITOR(B546&lt;&gt;"GR",B546&lt;&gt;""),IF(AND(H586&gt;=50,B546&gt;=55),_xlfn.RANK.EQ(H586,$H$2:$H$1000,0),_xlfn.IFS(#REF!="FD",999,#REF!="FF",1000)),IF(AND(H586&gt;=50,D586&gt;=55),_xlfn.RANK.EQ(H586,$H$2:$H$326,0),_xlfn.IFS(#REF!="FD",999,#REF!="FF",1000))),"")</f>
        <v/>
      </c>
    </row>
    <row r="587" spans="1:16" x14ac:dyDescent="0.35">
      <c r="A587" s="3"/>
      <c r="B587" s="3"/>
      <c r="C587" s="16" t="e">
        <f>IF(_xlfn.BITOR(#REF!="GR",#REF!=""),0,#REF!)</f>
        <v>#REF!</v>
      </c>
      <c r="D587" s="16" t="e">
        <f>IF(_xlfn.BITOR(#REF!="",#REF!="GR"),0,#REF!)</f>
        <v>#REF!</v>
      </c>
      <c r="E587" s="9" t="e">
        <f t="shared" si="38"/>
        <v>#REF!</v>
      </c>
      <c r="F587" s="9" t="e">
        <f>IF(AND(B547&lt;&gt;"",B547&lt;&gt;"GR"),(C587*0.4)+(B547*0.6),E587)</f>
        <v>#REF!</v>
      </c>
      <c r="G587" s="9" t="e">
        <f t="shared" si="40"/>
        <v>#REF!</v>
      </c>
      <c r="H587" s="9" t="e">
        <f t="shared" si="41"/>
        <v>#REF!</v>
      </c>
      <c r="I587" s="9" t="e">
        <f t="shared" si="39"/>
        <v>#REF!</v>
      </c>
      <c r="J587" s="9" t="e">
        <f>IF(I587&lt;&gt;"",IF(_xlfn.RANK.EQ(I587,$I$2:$I$326,0)&lt;=ROUND(COUNTIFS($E$2:$E$326,"&gt;=50",$D$2:$D$326,"&gt;=55")/100*#REF!,0),"",E587),"")</f>
        <v>#REF!</v>
      </c>
      <c r="K587" s="9" t="e">
        <f>IF(J587&lt;&gt;"",IF(_xlfn.RANK.EQ(J587,$J$2:$J$326,0)&lt;=ROUND(COUNTIFS($E$2:$E$326,"&gt;=50",$D$2:$D$326,"&gt;=55")/100*#REF!,0),"",E587),"")</f>
        <v>#REF!</v>
      </c>
      <c r="L587" s="9" t="e">
        <f>IF(K587&lt;&gt;"",IF(_xlfn.RANK.EQ(K587,$K$2:$K$326,0)&lt;=ROUND(COUNTIFS($E$2:$E$326,"&gt;=50",$D$2:$D$326,"&gt;=55")/100*#REF!,0),"",E587),"")</f>
        <v>#REF!</v>
      </c>
      <c r="M587" s="9" t="e">
        <f>IF(L587&lt;&gt;"",IF(_xlfn.RANK.EQ(L587,$L$2:$L$326,0)&lt;=ROUND(COUNTIFS($E$2:$E$326,"&gt;=50",$D$2:$D$326,"&gt;=55")/100*#REF!,0),"",E587),"")</f>
        <v>#REF!</v>
      </c>
      <c r="N587" s="9" t="e">
        <f>IF(M587&lt;&gt;"",IF(_xlfn.RANK.EQ(M587,$M$2:$M$326,0)&lt;=ROUND(COUNTIFS($E$2:$E$326,"&gt;=50",$D$2:$D$326,"&gt;=55")/100*#REF!,0),"",E587),"")</f>
        <v>#REF!</v>
      </c>
      <c r="O587" s="9" t="e">
        <f>IF(N587&lt;&gt;"",IF(_xlfn.RANK.EQ(N587,$N$2:$N$326,0)&lt;=ROUND(COUNTIFS($E$2:$E$326,"&gt;=50",$D$2:$D$326,"&gt;=55")/100*#REF!,0),"",E587),"")</f>
        <v>#REF!</v>
      </c>
      <c r="P587" s="9" t="str" cm="1">
        <f t="array" ref="P587">IF(A547&lt;&gt;"",IF(_xlfn.BITOR(B547&lt;&gt;"GR",B547&lt;&gt;""),IF(AND(H587&gt;=50,B547&gt;=55),_xlfn.RANK.EQ(H587,$H$2:$H$1000,0),_xlfn.IFS(#REF!="FD",999,#REF!="FF",1000)),IF(AND(H587&gt;=50,D587&gt;=55),_xlfn.RANK.EQ(H587,$H$2:$H$326,0),_xlfn.IFS(#REF!="FD",999,#REF!="FF",1000))),"")</f>
        <v/>
      </c>
    </row>
    <row r="588" spans="1:16" x14ac:dyDescent="0.35">
      <c r="A588" s="3"/>
      <c r="B588" s="3"/>
      <c r="C588" s="16" t="e">
        <f>IF(_xlfn.BITOR(#REF!="GR",#REF!=""),0,#REF!)</f>
        <v>#REF!</v>
      </c>
      <c r="D588" s="16" t="e">
        <f>IF(_xlfn.BITOR(#REF!="",#REF!="GR"),0,#REF!)</f>
        <v>#REF!</v>
      </c>
      <c r="E588" s="9" t="e">
        <f t="shared" si="38"/>
        <v>#REF!</v>
      </c>
      <c r="F588" s="9" t="e">
        <f>IF(AND(B548&lt;&gt;"",B548&lt;&gt;"GR"),(C588*0.4)+(B548*0.6),E588)</f>
        <v>#REF!</v>
      </c>
      <c r="G588" s="9" t="e">
        <f t="shared" si="40"/>
        <v>#REF!</v>
      </c>
      <c r="H588" s="9" t="e">
        <f t="shared" si="41"/>
        <v>#REF!</v>
      </c>
      <c r="I588" s="9" t="e">
        <f t="shared" si="39"/>
        <v>#REF!</v>
      </c>
      <c r="J588" s="9" t="e">
        <f>IF(I588&lt;&gt;"",IF(_xlfn.RANK.EQ(I588,$I$2:$I$326,0)&lt;=ROUND(COUNTIFS($E$2:$E$326,"&gt;=50",$D$2:$D$326,"&gt;=55")/100*#REF!,0),"",E588),"")</f>
        <v>#REF!</v>
      </c>
      <c r="K588" s="9" t="e">
        <f>IF(J588&lt;&gt;"",IF(_xlfn.RANK.EQ(J588,$J$2:$J$326,0)&lt;=ROUND(COUNTIFS($E$2:$E$326,"&gt;=50",$D$2:$D$326,"&gt;=55")/100*#REF!,0),"",E588),"")</f>
        <v>#REF!</v>
      </c>
      <c r="L588" s="9" t="e">
        <f>IF(K588&lt;&gt;"",IF(_xlfn.RANK.EQ(K588,$K$2:$K$326,0)&lt;=ROUND(COUNTIFS($E$2:$E$326,"&gt;=50",$D$2:$D$326,"&gt;=55")/100*#REF!,0),"",E588),"")</f>
        <v>#REF!</v>
      </c>
      <c r="M588" s="9" t="e">
        <f>IF(L588&lt;&gt;"",IF(_xlfn.RANK.EQ(L588,$L$2:$L$326,0)&lt;=ROUND(COUNTIFS($E$2:$E$326,"&gt;=50",$D$2:$D$326,"&gt;=55")/100*#REF!,0),"",E588),"")</f>
        <v>#REF!</v>
      </c>
      <c r="N588" s="9" t="e">
        <f>IF(M588&lt;&gt;"",IF(_xlfn.RANK.EQ(M588,$M$2:$M$326,0)&lt;=ROUND(COUNTIFS($E$2:$E$326,"&gt;=50",$D$2:$D$326,"&gt;=55")/100*#REF!,0),"",E588),"")</f>
        <v>#REF!</v>
      </c>
      <c r="O588" s="9" t="e">
        <f>IF(N588&lt;&gt;"",IF(_xlfn.RANK.EQ(N588,$N$2:$N$326,0)&lt;=ROUND(COUNTIFS($E$2:$E$326,"&gt;=50",$D$2:$D$326,"&gt;=55")/100*#REF!,0),"",E588),"")</f>
        <v>#REF!</v>
      </c>
      <c r="P588" s="9" t="str" cm="1">
        <f t="array" ref="P588">IF(A548&lt;&gt;"",IF(_xlfn.BITOR(B548&lt;&gt;"GR",B548&lt;&gt;""),IF(AND(H588&gt;=50,B548&gt;=55),_xlfn.RANK.EQ(H588,$H$2:$H$1000,0),_xlfn.IFS(#REF!="FD",999,#REF!="FF",1000)),IF(AND(H588&gt;=50,D588&gt;=55),_xlfn.RANK.EQ(H588,$H$2:$H$326,0),_xlfn.IFS(#REF!="FD",999,#REF!="FF",1000))),"")</f>
        <v/>
      </c>
    </row>
    <row r="589" spans="1:16" x14ac:dyDescent="0.35">
      <c r="A589" s="3"/>
      <c r="B589" s="3"/>
      <c r="C589" s="16" t="e">
        <f>IF(_xlfn.BITOR(#REF!="GR",#REF!=""),0,#REF!)</f>
        <v>#REF!</v>
      </c>
      <c r="D589" s="16" t="e">
        <f>IF(_xlfn.BITOR(#REF!="",#REF!="GR"),0,#REF!)</f>
        <v>#REF!</v>
      </c>
      <c r="E589" s="9" t="e">
        <f t="shared" si="38"/>
        <v>#REF!</v>
      </c>
      <c r="F589" s="9" t="e">
        <f>IF(AND(B549&lt;&gt;"",B549&lt;&gt;"GR"),(C589*0.4)+(B549*0.6),E589)</f>
        <v>#REF!</v>
      </c>
      <c r="G589" s="9" t="e">
        <f t="shared" si="40"/>
        <v>#REF!</v>
      </c>
      <c r="H589" s="9" t="e">
        <f t="shared" si="41"/>
        <v>#REF!</v>
      </c>
      <c r="I589" s="9" t="e">
        <f t="shared" si="39"/>
        <v>#REF!</v>
      </c>
      <c r="J589" s="9" t="e">
        <f>IF(I589&lt;&gt;"",IF(_xlfn.RANK.EQ(I589,$I$2:$I$326,0)&lt;=ROUND(COUNTIFS($E$2:$E$326,"&gt;=50",$D$2:$D$326,"&gt;=55")/100*#REF!,0),"",E589),"")</f>
        <v>#REF!</v>
      </c>
      <c r="K589" s="9" t="e">
        <f>IF(J589&lt;&gt;"",IF(_xlfn.RANK.EQ(J589,$J$2:$J$326,0)&lt;=ROUND(COUNTIFS($E$2:$E$326,"&gt;=50",$D$2:$D$326,"&gt;=55")/100*#REF!,0),"",E589),"")</f>
        <v>#REF!</v>
      </c>
      <c r="L589" s="9" t="e">
        <f>IF(K589&lt;&gt;"",IF(_xlfn.RANK.EQ(K589,$K$2:$K$326,0)&lt;=ROUND(COUNTIFS($E$2:$E$326,"&gt;=50",$D$2:$D$326,"&gt;=55")/100*#REF!,0),"",E589),"")</f>
        <v>#REF!</v>
      </c>
      <c r="M589" s="9" t="e">
        <f>IF(L589&lt;&gt;"",IF(_xlfn.RANK.EQ(L589,$L$2:$L$326,0)&lt;=ROUND(COUNTIFS($E$2:$E$326,"&gt;=50",$D$2:$D$326,"&gt;=55")/100*#REF!,0),"",E589),"")</f>
        <v>#REF!</v>
      </c>
      <c r="N589" s="9" t="e">
        <f>IF(M589&lt;&gt;"",IF(_xlfn.RANK.EQ(M589,$M$2:$M$326,0)&lt;=ROUND(COUNTIFS($E$2:$E$326,"&gt;=50",$D$2:$D$326,"&gt;=55")/100*#REF!,0),"",E589),"")</f>
        <v>#REF!</v>
      </c>
      <c r="O589" s="9" t="e">
        <f>IF(N589&lt;&gt;"",IF(_xlfn.RANK.EQ(N589,$N$2:$N$326,0)&lt;=ROUND(COUNTIFS($E$2:$E$326,"&gt;=50",$D$2:$D$326,"&gt;=55")/100*#REF!,0),"",E589),"")</f>
        <v>#REF!</v>
      </c>
      <c r="P589" s="9" t="str" cm="1">
        <f t="array" ref="P589">IF(A549&lt;&gt;"",IF(_xlfn.BITOR(B549&lt;&gt;"GR",B549&lt;&gt;""),IF(AND(H589&gt;=50,B549&gt;=55),_xlfn.RANK.EQ(H589,$H$2:$H$1000,0),_xlfn.IFS(#REF!="FD",999,#REF!="FF",1000)),IF(AND(H589&gt;=50,D589&gt;=55),_xlfn.RANK.EQ(H589,$H$2:$H$326,0),_xlfn.IFS(#REF!="FD",999,#REF!="FF",1000))),"")</f>
        <v/>
      </c>
    </row>
    <row r="590" spans="1:16" x14ac:dyDescent="0.35">
      <c r="A590" s="3"/>
      <c r="B590" s="3"/>
      <c r="C590" s="16" t="e">
        <f>IF(_xlfn.BITOR(#REF!="GR",#REF!=""),0,#REF!)</f>
        <v>#REF!</v>
      </c>
      <c r="D590" s="16" t="e">
        <f>IF(_xlfn.BITOR(#REF!="",#REF!="GR"),0,#REF!)</f>
        <v>#REF!</v>
      </c>
      <c r="E590" s="9" t="e">
        <f t="shared" si="38"/>
        <v>#REF!</v>
      </c>
      <c r="F590" s="9" t="e">
        <f>IF(AND(B550&lt;&gt;"",B550&lt;&gt;"GR"),(C590*0.4)+(B550*0.6),E590)</f>
        <v>#REF!</v>
      </c>
      <c r="G590" s="9" t="e">
        <f t="shared" si="40"/>
        <v>#REF!</v>
      </c>
      <c r="H590" s="9" t="e">
        <f t="shared" si="41"/>
        <v>#REF!</v>
      </c>
      <c r="I590" s="9" t="e">
        <f t="shared" si="39"/>
        <v>#REF!</v>
      </c>
      <c r="J590" s="9" t="e">
        <f>IF(I590&lt;&gt;"",IF(_xlfn.RANK.EQ(I590,$I$2:$I$326,0)&lt;=ROUND(COUNTIFS($E$2:$E$326,"&gt;=50",$D$2:$D$326,"&gt;=55")/100*#REF!,0),"",E590),"")</f>
        <v>#REF!</v>
      </c>
      <c r="K590" s="9" t="e">
        <f>IF(J590&lt;&gt;"",IF(_xlfn.RANK.EQ(J590,$J$2:$J$326,0)&lt;=ROUND(COUNTIFS($E$2:$E$326,"&gt;=50",$D$2:$D$326,"&gt;=55")/100*#REF!,0),"",E590),"")</f>
        <v>#REF!</v>
      </c>
      <c r="L590" s="9" t="e">
        <f>IF(K590&lt;&gt;"",IF(_xlfn.RANK.EQ(K590,$K$2:$K$326,0)&lt;=ROUND(COUNTIFS($E$2:$E$326,"&gt;=50",$D$2:$D$326,"&gt;=55")/100*#REF!,0),"",E590),"")</f>
        <v>#REF!</v>
      </c>
      <c r="M590" s="9" t="e">
        <f>IF(L590&lt;&gt;"",IF(_xlfn.RANK.EQ(L590,$L$2:$L$326,0)&lt;=ROUND(COUNTIFS($E$2:$E$326,"&gt;=50",$D$2:$D$326,"&gt;=55")/100*#REF!,0),"",E590),"")</f>
        <v>#REF!</v>
      </c>
      <c r="N590" s="9" t="e">
        <f>IF(M590&lt;&gt;"",IF(_xlfn.RANK.EQ(M590,$M$2:$M$326,0)&lt;=ROUND(COUNTIFS($E$2:$E$326,"&gt;=50",$D$2:$D$326,"&gt;=55")/100*#REF!,0),"",E590),"")</f>
        <v>#REF!</v>
      </c>
      <c r="O590" s="9" t="e">
        <f>IF(N590&lt;&gt;"",IF(_xlfn.RANK.EQ(N590,$N$2:$N$326,0)&lt;=ROUND(COUNTIFS($E$2:$E$326,"&gt;=50",$D$2:$D$326,"&gt;=55")/100*#REF!,0),"",E590),"")</f>
        <v>#REF!</v>
      </c>
      <c r="P590" s="9" t="str" cm="1">
        <f t="array" ref="P590">IF(A550&lt;&gt;"",IF(_xlfn.BITOR(B550&lt;&gt;"GR",B550&lt;&gt;""),IF(AND(H590&gt;=50,B550&gt;=55),_xlfn.RANK.EQ(H590,$H$2:$H$1000,0),_xlfn.IFS(#REF!="FD",999,#REF!="FF",1000)),IF(AND(H590&gt;=50,D590&gt;=55),_xlfn.RANK.EQ(H590,$H$2:$H$326,0),_xlfn.IFS(#REF!="FD",999,#REF!="FF",1000))),"")</f>
        <v/>
      </c>
    </row>
    <row r="591" spans="1:16" x14ac:dyDescent="0.35">
      <c r="A591" s="3"/>
      <c r="B591" s="3"/>
      <c r="C591" s="16" t="e">
        <f>IF(_xlfn.BITOR(#REF!="GR",#REF!=""),0,#REF!)</f>
        <v>#REF!</v>
      </c>
      <c r="D591" s="16" t="e">
        <f>IF(_xlfn.BITOR(#REF!="",#REF!="GR"),0,#REF!)</f>
        <v>#REF!</v>
      </c>
      <c r="E591" s="9" t="e">
        <f t="shared" si="38"/>
        <v>#REF!</v>
      </c>
      <c r="F591" s="9" t="e">
        <f>IF(AND(B551&lt;&gt;"",B551&lt;&gt;"GR"),(C591*0.4)+(B551*0.6),E591)</f>
        <v>#REF!</v>
      </c>
      <c r="G591" s="9" t="e">
        <f t="shared" si="40"/>
        <v>#REF!</v>
      </c>
      <c r="H591" s="9" t="e">
        <f t="shared" si="41"/>
        <v>#REF!</v>
      </c>
      <c r="I591" s="9" t="e">
        <f t="shared" si="39"/>
        <v>#REF!</v>
      </c>
      <c r="J591" s="9" t="e">
        <f>IF(I591&lt;&gt;"",IF(_xlfn.RANK.EQ(I591,$I$2:$I$326,0)&lt;=ROUND(COUNTIFS($E$2:$E$326,"&gt;=50",$D$2:$D$326,"&gt;=55")/100*#REF!,0),"",E591),"")</f>
        <v>#REF!</v>
      </c>
      <c r="K591" s="9" t="e">
        <f>IF(J591&lt;&gt;"",IF(_xlfn.RANK.EQ(J591,$J$2:$J$326,0)&lt;=ROUND(COUNTIFS($E$2:$E$326,"&gt;=50",$D$2:$D$326,"&gt;=55")/100*#REF!,0),"",E591),"")</f>
        <v>#REF!</v>
      </c>
      <c r="L591" s="9" t="e">
        <f>IF(K591&lt;&gt;"",IF(_xlfn.RANK.EQ(K591,$K$2:$K$326,0)&lt;=ROUND(COUNTIFS($E$2:$E$326,"&gt;=50",$D$2:$D$326,"&gt;=55")/100*#REF!,0),"",E591),"")</f>
        <v>#REF!</v>
      </c>
      <c r="M591" s="9" t="e">
        <f>IF(L591&lt;&gt;"",IF(_xlfn.RANK.EQ(L591,$L$2:$L$326,0)&lt;=ROUND(COUNTIFS($E$2:$E$326,"&gt;=50",$D$2:$D$326,"&gt;=55")/100*#REF!,0),"",E591),"")</f>
        <v>#REF!</v>
      </c>
      <c r="N591" s="9" t="e">
        <f>IF(M591&lt;&gt;"",IF(_xlfn.RANK.EQ(M591,$M$2:$M$326,0)&lt;=ROUND(COUNTIFS($E$2:$E$326,"&gt;=50",$D$2:$D$326,"&gt;=55")/100*#REF!,0),"",E591),"")</f>
        <v>#REF!</v>
      </c>
      <c r="O591" s="9" t="e">
        <f>IF(N591&lt;&gt;"",IF(_xlfn.RANK.EQ(N591,$N$2:$N$326,0)&lt;=ROUND(COUNTIFS($E$2:$E$326,"&gt;=50",$D$2:$D$326,"&gt;=55")/100*#REF!,0),"",E591),"")</f>
        <v>#REF!</v>
      </c>
      <c r="P591" s="9" t="str" cm="1">
        <f t="array" ref="P591">IF(A551&lt;&gt;"",IF(_xlfn.BITOR(B551&lt;&gt;"GR",B551&lt;&gt;""),IF(AND(H591&gt;=50,B551&gt;=55),_xlfn.RANK.EQ(H591,$H$2:$H$1000,0),_xlfn.IFS(#REF!="FD",999,#REF!="FF",1000)),IF(AND(H591&gt;=50,D591&gt;=55),_xlfn.RANK.EQ(H591,$H$2:$H$326,0),_xlfn.IFS(#REF!="FD",999,#REF!="FF",1000))),"")</f>
        <v/>
      </c>
    </row>
    <row r="592" spans="1:16" x14ac:dyDescent="0.35">
      <c r="A592" s="3"/>
      <c r="B592" s="3"/>
      <c r="C592" s="16" t="e">
        <f>IF(_xlfn.BITOR(#REF!="GR",#REF!=""),0,#REF!)</f>
        <v>#REF!</v>
      </c>
      <c r="D592" s="16" t="e">
        <f>IF(_xlfn.BITOR(#REF!="",#REF!="GR"),0,#REF!)</f>
        <v>#REF!</v>
      </c>
      <c r="E592" s="9" t="e">
        <f t="shared" si="38"/>
        <v>#REF!</v>
      </c>
      <c r="F592" s="9" t="e">
        <f>IF(AND(B552&lt;&gt;"",B552&lt;&gt;"GR"),(C592*0.4)+(B552*0.6),E592)</f>
        <v>#REF!</v>
      </c>
      <c r="G592" s="9" t="e">
        <f t="shared" si="40"/>
        <v>#REF!</v>
      </c>
      <c r="H592" s="9" t="e">
        <f t="shared" si="41"/>
        <v>#REF!</v>
      </c>
      <c r="I592" s="9" t="e">
        <f t="shared" si="39"/>
        <v>#REF!</v>
      </c>
      <c r="J592" s="9" t="e">
        <f>IF(I592&lt;&gt;"",IF(_xlfn.RANK.EQ(I592,$I$2:$I$326,0)&lt;=ROUND(COUNTIFS($E$2:$E$326,"&gt;=50",$D$2:$D$326,"&gt;=55")/100*#REF!,0),"",E592),"")</f>
        <v>#REF!</v>
      </c>
      <c r="K592" s="9" t="e">
        <f>IF(J592&lt;&gt;"",IF(_xlfn.RANK.EQ(J592,$J$2:$J$326,0)&lt;=ROUND(COUNTIFS($E$2:$E$326,"&gt;=50",$D$2:$D$326,"&gt;=55")/100*#REF!,0),"",E592),"")</f>
        <v>#REF!</v>
      </c>
      <c r="L592" s="9" t="e">
        <f>IF(K592&lt;&gt;"",IF(_xlfn.RANK.EQ(K592,$K$2:$K$326,0)&lt;=ROUND(COUNTIFS($E$2:$E$326,"&gt;=50",$D$2:$D$326,"&gt;=55")/100*#REF!,0),"",E592),"")</f>
        <v>#REF!</v>
      </c>
      <c r="M592" s="9" t="e">
        <f>IF(L592&lt;&gt;"",IF(_xlfn.RANK.EQ(L592,$L$2:$L$326,0)&lt;=ROUND(COUNTIFS($E$2:$E$326,"&gt;=50",$D$2:$D$326,"&gt;=55")/100*#REF!,0),"",E592),"")</f>
        <v>#REF!</v>
      </c>
      <c r="N592" s="9" t="e">
        <f>IF(M592&lt;&gt;"",IF(_xlfn.RANK.EQ(M592,$M$2:$M$326,0)&lt;=ROUND(COUNTIFS($E$2:$E$326,"&gt;=50",$D$2:$D$326,"&gt;=55")/100*#REF!,0),"",E592),"")</f>
        <v>#REF!</v>
      </c>
      <c r="O592" s="9" t="e">
        <f>IF(N592&lt;&gt;"",IF(_xlfn.RANK.EQ(N592,$N$2:$N$326,0)&lt;=ROUND(COUNTIFS($E$2:$E$326,"&gt;=50",$D$2:$D$326,"&gt;=55")/100*#REF!,0),"",E592),"")</f>
        <v>#REF!</v>
      </c>
      <c r="P592" s="9" t="str" cm="1">
        <f t="array" ref="P592">IF(A552&lt;&gt;"",IF(_xlfn.BITOR(B552&lt;&gt;"GR",B552&lt;&gt;""),IF(AND(H592&gt;=50,B552&gt;=55),_xlfn.RANK.EQ(H592,$H$2:$H$1000,0),_xlfn.IFS(#REF!="FD",999,#REF!="FF",1000)),IF(AND(H592&gt;=50,D592&gt;=55),_xlfn.RANK.EQ(H592,$H$2:$H$326,0),_xlfn.IFS(#REF!="FD",999,#REF!="FF",1000))),"")</f>
        <v/>
      </c>
    </row>
    <row r="593" spans="1:16" x14ac:dyDescent="0.35">
      <c r="A593" s="3"/>
      <c r="B593" s="3"/>
      <c r="C593" s="16" t="e">
        <f>IF(_xlfn.BITOR(#REF!="GR",#REF!=""),0,#REF!)</f>
        <v>#REF!</v>
      </c>
      <c r="D593" s="16" t="e">
        <f>IF(_xlfn.BITOR(#REF!="",#REF!="GR"),0,#REF!)</f>
        <v>#REF!</v>
      </c>
      <c r="E593" s="9" t="e">
        <f t="shared" si="38"/>
        <v>#REF!</v>
      </c>
      <c r="F593" s="9" t="e">
        <f>IF(AND(B553&lt;&gt;"",B553&lt;&gt;"GR"),(C593*0.4)+(B553*0.6),E593)</f>
        <v>#REF!</v>
      </c>
      <c r="G593" s="9" t="e">
        <f t="shared" si="40"/>
        <v>#REF!</v>
      </c>
      <c r="H593" s="9" t="e">
        <f t="shared" si="41"/>
        <v>#REF!</v>
      </c>
      <c r="I593" s="9" t="e">
        <f t="shared" si="39"/>
        <v>#REF!</v>
      </c>
      <c r="J593" s="9" t="e">
        <f>IF(I593&lt;&gt;"",IF(_xlfn.RANK.EQ(I593,$I$2:$I$326,0)&lt;=ROUND(COUNTIFS($E$2:$E$326,"&gt;=50",$D$2:$D$326,"&gt;=55")/100*#REF!,0),"",E593),"")</f>
        <v>#REF!</v>
      </c>
      <c r="K593" s="9" t="e">
        <f>IF(J593&lt;&gt;"",IF(_xlfn.RANK.EQ(J593,$J$2:$J$326,0)&lt;=ROUND(COUNTIFS($E$2:$E$326,"&gt;=50",$D$2:$D$326,"&gt;=55")/100*#REF!,0),"",E593),"")</f>
        <v>#REF!</v>
      </c>
      <c r="L593" s="9" t="e">
        <f>IF(K593&lt;&gt;"",IF(_xlfn.RANK.EQ(K593,$K$2:$K$326,0)&lt;=ROUND(COUNTIFS($E$2:$E$326,"&gt;=50",$D$2:$D$326,"&gt;=55")/100*#REF!,0),"",E593),"")</f>
        <v>#REF!</v>
      </c>
      <c r="M593" s="9" t="e">
        <f>IF(L593&lt;&gt;"",IF(_xlfn.RANK.EQ(L593,$L$2:$L$326,0)&lt;=ROUND(COUNTIFS($E$2:$E$326,"&gt;=50",$D$2:$D$326,"&gt;=55")/100*#REF!,0),"",E593),"")</f>
        <v>#REF!</v>
      </c>
      <c r="N593" s="9" t="e">
        <f>IF(M593&lt;&gt;"",IF(_xlfn.RANK.EQ(M593,$M$2:$M$326,0)&lt;=ROUND(COUNTIFS($E$2:$E$326,"&gt;=50",$D$2:$D$326,"&gt;=55")/100*#REF!,0),"",E593),"")</f>
        <v>#REF!</v>
      </c>
      <c r="O593" s="9" t="e">
        <f>IF(N593&lt;&gt;"",IF(_xlfn.RANK.EQ(N593,$N$2:$N$326,0)&lt;=ROUND(COUNTIFS($E$2:$E$326,"&gt;=50",$D$2:$D$326,"&gt;=55")/100*#REF!,0),"",E593),"")</f>
        <v>#REF!</v>
      </c>
      <c r="P593" s="9" t="str" cm="1">
        <f t="array" ref="P593">IF(A553&lt;&gt;"",IF(_xlfn.BITOR(B553&lt;&gt;"GR",B553&lt;&gt;""),IF(AND(H593&gt;=50,B553&gt;=55),_xlfn.RANK.EQ(H593,$H$2:$H$1000,0),_xlfn.IFS(#REF!="FD",999,#REF!="FF",1000)),IF(AND(H593&gt;=50,D593&gt;=55),_xlfn.RANK.EQ(H593,$H$2:$H$326,0),_xlfn.IFS(#REF!="FD",999,#REF!="FF",1000))),"")</f>
        <v/>
      </c>
    </row>
    <row r="594" spans="1:16" x14ac:dyDescent="0.35">
      <c r="A594" s="3"/>
      <c r="B594" s="3"/>
      <c r="C594" s="16" t="e">
        <f>IF(_xlfn.BITOR(#REF!="GR",#REF!=""),0,#REF!)</f>
        <v>#REF!</v>
      </c>
      <c r="D594" s="16" t="e">
        <f>IF(_xlfn.BITOR(#REF!="",#REF!="GR"),0,#REF!)</f>
        <v>#REF!</v>
      </c>
      <c r="E594" s="9" t="e">
        <f t="shared" si="38"/>
        <v>#REF!</v>
      </c>
      <c r="F594" s="9" t="e">
        <f>IF(AND(B554&lt;&gt;"",B554&lt;&gt;"GR"),(C594*0.4)+(B554*0.6),E594)</f>
        <v>#REF!</v>
      </c>
      <c r="G594" s="9" t="e">
        <f t="shared" si="40"/>
        <v>#REF!</v>
      </c>
      <c r="H594" s="9" t="e">
        <f t="shared" si="41"/>
        <v>#REF!</v>
      </c>
      <c r="I594" s="9" t="e">
        <f t="shared" si="39"/>
        <v>#REF!</v>
      </c>
      <c r="J594" s="9" t="e">
        <f>IF(I594&lt;&gt;"",IF(_xlfn.RANK.EQ(I594,$I$2:$I$326,0)&lt;=ROUND(COUNTIFS($E$2:$E$326,"&gt;=50",$D$2:$D$326,"&gt;=55")/100*#REF!,0),"",E594),"")</f>
        <v>#REF!</v>
      </c>
      <c r="K594" s="9" t="e">
        <f>IF(J594&lt;&gt;"",IF(_xlfn.RANK.EQ(J594,$J$2:$J$326,0)&lt;=ROUND(COUNTIFS($E$2:$E$326,"&gt;=50",$D$2:$D$326,"&gt;=55")/100*#REF!,0),"",E594),"")</f>
        <v>#REF!</v>
      </c>
      <c r="L594" s="9" t="e">
        <f>IF(K594&lt;&gt;"",IF(_xlfn.RANK.EQ(K594,$K$2:$K$326,0)&lt;=ROUND(COUNTIFS($E$2:$E$326,"&gt;=50",$D$2:$D$326,"&gt;=55")/100*#REF!,0),"",E594),"")</f>
        <v>#REF!</v>
      </c>
      <c r="M594" s="9" t="e">
        <f>IF(L594&lt;&gt;"",IF(_xlfn.RANK.EQ(L594,$L$2:$L$326,0)&lt;=ROUND(COUNTIFS($E$2:$E$326,"&gt;=50",$D$2:$D$326,"&gt;=55")/100*#REF!,0),"",E594),"")</f>
        <v>#REF!</v>
      </c>
      <c r="N594" s="9" t="e">
        <f>IF(M594&lt;&gt;"",IF(_xlfn.RANK.EQ(M594,$M$2:$M$326,0)&lt;=ROUND(COUNTIFS($E$2:$E$326,"&gt;=50",$D$2:$D$326,"&gt;=55")/100*#REF!,0),"",E594),"")</f>
        <v>#REF!</v>
      </c>
      <c r="O594" s="9" t="e">
        <f>IF(N594&lt;&gt;"",IF(_xlfn.RANK.EQ(N594,$N$2:$N$326,0)&lt;=ROUND(COUNTIFS($E$2:$E$326,"&gt;=50",$D$2:$D$326,"&gt;=55")/100*#REF!,0),"",E594),"")</f>
        <v>#REF!</v>
      </c>
      <c r="P594" s="9" t="str" cm="1">
        <f t="array" ref="P594">IF(A554&lt;&gt;"",IF(_xlfn.BITOR(B554&lt;&gt;"GR",B554&lt;&gt;""),IF(AND(H594&gt;=50,B554&gt;=55),_xlfn.RANK.EQ(H594,$H$2:$H$1000,0),_xlfn.IFS(#REF!="FD",999,#REF!="FF",1000)),IF(AND(H594&gt;=50,D594&gt;=55),_xlfn.RANK.EQ(H594,$H$2:$H$326,0),_xlfn.IFS(#REF!="FD",999,#REF!="FF",1000))),"")</f>
        <v/>
      </c>
    </row>
    <row r="595" spans="1:16" x14ac:dyDescent="0.35">
      <c r="A595" s="3"/>
      <c r="B595" s="3"/>
      <c r="C595" s="16" t="e">
        <f>IF(_xlfn.BITOR(#REF!="GR",#REF!=""),0,#REF!)</f>
        <v>#REF!</v>
      </c>
      <c r="D595" s="16" t="e">
        <f>IF(_xlfn.BITOR(#REF!="",#REF!="GR"),0,#REF!)</f>
        <v>#REF!</v>
      </c>
      <c r="E595" s="9" t="e">
        <f t="shared" si="38"/>
        <v>#REF!</v>
      </c>
      <c r="F595" s="9" t="e">
        <f>IF(AND(B555&lt;&gt;"",B555&lt;&gt;"GR"),(C595*0.4)+(B555*0.6),E595)</f>
        <v>#REF!</v>
      </c>
      <c r="G595" s="9" t="e">
        <f t="shared" si="40"/>
        <v>#REF!</v>
      </c>
      <c r="H595" s="9" t="e">
        <f t="shared" si="41"/>
        <v>#REF!</v>
      </c>
      <c r="I595" s="9" t="e">
        <f t="shared" si="39"/>
        <v>#REF!</v>
      </c>
      <c r="J595" s="9" t="e">
        <f>IF(I595&lt;&gt;"",IF(_xlfn.RANK.EQ(I595,$I$2:$I$326,0)&lt;=ROUND(COUNTIFS($E$2:$E$326,"&gt;=50",$D$2:$D$326,"&gt;=55")/100*#REF!,0),"",E595),"")</f>
        <v>#REF!</v>
      </c>
      <c r="K595" s="9" t="e">
        <f>IF(J595&lt;&gt;"",IF(_xlfn.RANK.EQ(J595,$J$2:$J$326,0)&lt;=ROUND(COUNTIFS($E$2:$E$326,"&gt;=50",$D$2:$D$326,"&gt;=55")/100*#REF!,0),"",E595),"")</f>
        <v>#REF!</v>
      </c>
      <c r="L595" s="9" t="e">
        <f>IF(K595&lt;&gt;"",IF(_xlfn.RANK.EQ(K595,$K$2:$K$326,0)&lt;=ROUND(COUNTIFS($E$2:$E$326,"&gt;=50",$D$2:$D$326,"&gt;=55")/100*#REF!,0),"",E595),"")</f>
        <v>#REF!</v>
      </c>
      <c r="M595" s="9" t="e">
        <f>IF(L595&lt;&gt;"",IF(_xlfn.RANK.EQ(L595,$L$2:$L$326,0)&lt;=ROUND(COUNTIFS($E$2:$E$326,"&gt;=50",$D$2:$D$326,"&gt;=55")/100*#REF!,0),"",E595),"")</f>
        <v>#REF!</v>
      </c>
      <c r="N595" s="9" t="e">
        <f>IF(M595&lt;&gt;"",IF(_xlfn.RANK.EQ(M595,$M$2:$M$326,0)&lt;=ROUND(COUNTIFS($E$2:$E$326,"&gt;=50",$D$2:$D$326,"&gt;=55")/100*#REF!,0),"",E595),"")</f>
        <v>#REF!</v>
      </c>
      <c r="O595" s="9" t="e">
        <f>IF(N595&lt;&gt;"",IF(_xlfn.RANK.EQ(N595,$N$2:$N$326,0)&lt;=ROUND(COUNTIFS($E$2:$E$326,"&gt;=50",$D$2:$D$326,"&gt;=55")/100*#REF!,0),"",E595),"")</f>
        <v>#REF!</v>
      </c>
      <c r="P595" s="9" t="str" cm="1">
        <f t="array" ref="P595">IF(A555&lt;&gt;"",IF(_xlfn.BITOR(B555&lt;&gt;"GR",B555&lt;&gt;""),IF(AND(H595&gt;=50,B555&gt;=55),_xlfn.RANK.EQ(H595,$H$2:$H$1000,0),_xlfn.IFS(#REF!="FD",999,#REF!="FF",1000)),IF(AND(H595&gt;=50,D595&gt;=55),_xlfn.RANK.EQ(H595,$H$2:$H$326,0),_xlfn.IFS(#REF!="FD",999,#REF!="FF",1000))),"")</f>
        <v/>
      </c>
    </row>
    <row r="596" spans="1:16" x14ac:dyDescent="0.35">
      <c r="A596" s="3"/>
      <c r="B596" s="3"/>
      <c r="C596" s="16" t="e">
        <f>IF(_xlfn.BITOR(#REF!="GR",#REF!=""),0,#REF!)</f>
        <v>#REF!</v>
      </c>
      <c r="D596" s="16" t="e">
        <f>IF(_xlfn.BITOR(#REF!="",#REF!="GR"),0,#REF!)</f>
        <v>#REF!</v>
      </c>
      <c r="E596" s="9" t="e">
        <f t="shared" si="38"/>
        <v>#REF!</v>
      </c>
      <c r="F596" s="9" t="e">
        <f>IF(AND(B556&lt;&gt;"",B556&lt;&gt;"GR"),(C596*0.4)+(B556*0.6),E596)</f>
        <v>#REF!</v>
      </c>
      <c r="G596" s="9" t="e">
        <f t="shared" si="40"/>
        <v>#REF!</v>
      </c>
      <c r="H596" s="9" t="e">
        <f t="shared" si="41"/>
        <v>#REF!</v>
      </c>
      <c r="I596" s="9" t="e">
        <f t="shared" si="39"/>
        <v>#REF!</v>
      </c>
      <c r="J596" s="9" t="e">
        <f>IF(I596&lt;&gt;"",IF(_xlfn.RANK.EQ(I596,$I$2:$I$326,0)&lt;=ROUND(COUNTIFS($E$2:$E$326,"&gt;=50",$D$2:$D$326,"&gt;=55")/100*#REF!,0),"",E596),"")</f>
        <v>#REF!</v>
      </c>
      <c r="K596" s="9" t="e">
        <f>IF(J596&lt;&gt;"",IF(_xlfn.RANK.EQ(J596,$J$2:$J$326,0)&lt;=ROUND(COUNTIFS($E$2:$E$326,"&gt;=50",$D$2:$D$326,"&gt;=55")/100*#REF!,0),"",E596),"")</f>
        <v>#REF!</v>
      </c>
      <c r="L596" s="9" t="e">
        <f>IF(K596&lt;&gt;"",IF(_xlfn.RANK.EQ(K596,$K$2:$K$326,0)&lt;=ROUND(COUNTIFS($E$2:$E$326,"&gt;=50",$D$2:$D$326,"&gt;=55")/100*#REF!,0),"",E596),"")</f>
        <v>#REF!</v>
      </c>
      <c r="M596" s="9" t="e">
        <f>IF(L596&lt;&gt;"",IF(_xlfn.RANK.EQ(L596,$L$2:$L$326,0)&lt;=ROUND(COUNTIFS($E$2:$E$326,"&gt;=50",$D$2:$D$326,"&gt;=55")/100*#REF!,0),"",E596),"")</f>
        <v>#REF!</v>
      </c>
      <c r="N596" s="9" t="e">
        <f>IF(M596&lt;&gt;"",IF(_xlfn.RANK.EQ(M596,$M$2:$M$326,0)&lt;=ROUND(COUNTIFS($E$2:$E$326,"&gt;=50",$D$2:$D$326,"&gt;=55")/100*#REF!,0),"",E596),"")</f>
        <v>#REF!</v>
      </c>
      <c r="O596" s="9" t="e">
        <f>IF(N596&lt;&gt;"",IF(_xlfn.RANK.EQ(N596,$N$2:$N$326,0)&lt;=ROUND(COUNTIFS($E$2:$E$326,"&gt;=50",$D$2:$D$326,"&gt;=55")/100*#REF!,0),"",E596),"")</f>
        <v>#REF!</v>
      </c>
      <c r="P596" s="9" t="str" cm="1">
        <f t="array" ref="P596">IF(A556&lt;&gt;"",IF(_xlfn.BITOR(B556&lt;&gt;"GR",B556&lt;&gt;""),IF(AND(H596&gt;=50,B556&gt;=55),_xlfn.RANK.EQ(H596,$H$2:$H$1000,0),_xlfn.IFS(#REF!="FD",999,#REF!="FF",1000)),IF(AND(H596&gt;=50,D596&gt;=55),_xlfn.RANK.EQ(H596,$H$2:$H$326,0),_xlfn.IFS(#REF!="FD",999,#REF!="FF",1000))),"")</f>
        <v/>
      </c>
    </row>
    <row r="597" spans="1:16" x14ac:dyDescent="0.35">
      <c r="A597" s="3"/>
      <c r="B597" s="3"/>
      <c r="C597" s="16" t="e">
        <f>IF(_xlfn.BITOR(#REF!="GR",#REF!=""),0,#REF!)</f>
        <v>#REF!</v>
      </c>
      <c r="D597" s="16" t="e">
        <f>IF(_xlfn.BITOR(#REF!="",#REF!="GR"),0,#REF!)</f>
        <v>#REF!</v>
      </c>
      <c r="E597" s="9" t="e">
        <f t="shared" si="38"/>
        <v>#REF!</v>
      </c>
      <c r="F597" s="9" t="e">
        <f>IF(AND(B557&lt;&gt;"",B557&lt;&gt;"GR"),(C597*0.4)+(B557*0.6),E597)</f>
        <v>#REF!</v>
      </c>
      <c r="G597" s="9" t="e">
        <f t="shared" si="40"/>
        <v>#REF!</v>
      </c>
      <c r="H597" s="9" t="e">
        <f t="shared" si="41"/>
        <v>#REF!</v>
      </c>
      <c r="I597" s="9" t="e">
        <f t="shared" si="39"/>
        <v>#REF!</v>
      </c>
      <c r="J597" s="9" t="e">
        <f>IF(I597&lt;&gt;"",IF(_xlfn.RANK.EQ(I597,$I$2:$I$326,0)&lt;=ROUND(COUNTIFS($E$2:$E$326,"&gt;=50",$D$2:$D$326,"&gt;=55")/100*#REF!,0),"",E597),"")</f>
        <v>#REF!</v>
      </c>
      <c r="K597" s="9" t="e">
        <f>IF(J597&lt;&gt;"",IF(_xlfn.RANK.EQ(J597,$J$2:$J$326,0)&lt;=ROUND(COUNTIFS($E$2:$E$326,"&gt;=50",$D$2:$D$326,"&gt;=55")/100*#REF!,0),"",E597),"")</f>
        <v>#REF!</v>
      </c>
      <c r="L597" s="9" t="e">
        <f>IF(K597&lt;&gt;"",IF(_xlfn.RANK.EQ(K597,$K$2:$K$326,0)&lt;=ROUND(COUNTIFS($E$2:$E$326,"&gt;=50",$D$2:$D$326,"&gt;=55")/100*#REF!,0),"",E597),"")</f>
        <v>#REF!</v>
      </c>
      <c r="M597" s="9" t="e">
        <f>IF(L597&lt;&gt;"",IF(_xlfn.RANK.EQ(L597,$L$2:$L$326,0)&lt;=ROUND(COUNTIFS($E$2:$E$326,"&gt;=50",$D$2:$D$326,"&gt;=55")/100*#REF!,0),"",E597),"")</f>
        <v>#REF!</v>
      </c>
      <c r="N597" s="9" t="e">
        <f>IF(M597&lt;&gt;"",IF(_xlfn.RANK.EQ(M597,$M$2:$M$326,0)&lt;=ROUND(COUNTIFS($E$2:$E$326,"&gt;=50",$D$2:$D$326,"&gt;=55")/100*#REF!,0),"",E597),"")</f>
        <v>#REF!</v>
      </c>
      <c r="O597" s="9" t="e">
        <f>IF(N597&lt;&gt;"",IF(_xlfn.RANK.EQ(N597,$N$2:$N$326,0)&lt;=ROUND(COUNTIFS($E$2:$E$326,"&gt;=50",$D$2:$D$326,"&gt;=55")/100*#REF!,0),"",E597),"")</f>
        <v>#REF!</v>
      </c>
      <c r="P597" s="9" t="str" cm="1">
        <f t="array" ref="P597">IF(A557&lt;&gt;"",IF(_xlfn.BITOR(B557&lt;&gt;"GR",B557&lt;&gt;""),IF(AND(H597&gt;=50,B557&gt;=55),_xlfn.RANK.EQ(H597,$H$2:$H$1000,0),_xlfn.IFS(#REF!="FD",999,#REF!="FF",1000)),IF(AND(H597&gt;=50,D597&gt;=55),_xlfn.RANK.EQ(H597,$H$2:$H$326,0),_xlfn.IFS(#REF!="FD",999,#REF!="FF",1000))),"")</f>
        <v/>
      </c>
    </row>
    <row r="598" spans="1:16" x14ac:dyDescent="0.35">
      <c r="A598" s="3"/>
      <c r="B598" s="3"/>
      <c r="C598" s="16" t="e">
        <f>IF(_xlfn.BITOR(#REF!="GR",#REF!=""),0,#REF!)</f>
        <v>#REF!</v>
      </c>
      <c r="D598" s="16" t="e">
        <f>IF(_xlfn.BITOR(#REF!="",#REF!="GR"),0,#REF!)</f>
        <v>#REF!</v>
      </c>
      <c r="E598" s="9" t="e">
        <f t="shared" si="38"/>
        <v>#REF!</v>
      </c>
      <c r="F598" s="9" t="e">
        <f>IF(AND(B558&lt;&gt;"",B558&lt;&gt;"GR"),(C598*0.4)+(B558*0.6),E598)</f>
        <v>#REF!</v>
      </c>
      <c r="G598" s="9" t="e">
        <f t="shared" si="40"/>
        <v>#REF!</v>
      </c>
      <c r="H598" s="9" t="e">
        <f t="shared" si="41"/>
        <v>#REF!</v>
      </c>
      <c r="I598" s="9" t="e">
        <f t="shared" si="39"/>
        <v>#REF!</v>
      </c>
      <c r="J598" s="9" t="e">
        <f>IF(I598&lt;&gt;"",IF(_xlfn.RANK.EQ(I598,$I$2:$I$326,0)&lt;=ROUND(COUNTIFS($E$2:$E$326,"&gt;=50",$D$2:$D$326,"&gt;=55")/100*#REF!,0),"",E598),"")</f>
        <v>#REF!</v>
      </c>
      <c r="K598" s="9" t="e">
        <f>IF(J598&lt;&gt;"",IF(_xlfn.RANK.EQ(J598,$J$2:$J$326,0)&lt;=ROUND(COUNTIFS($E$2:$E$326,"&gt;=50",$D$2:$D$326,"&gt;=55")/100*#REF!,0),"",E598),"")</f>
        <v>#REF!</v>
      </c>
      <c r="L598" s="9" t="e">
        <f>IF(K598&lt;&gt;"",IF(_xlfn.RANK.EQ(K598,$K$2:$K$326,0)&lt;=ROUND(COUNTIFS($E$2:$E$326,"&gt;=50",$D$2:$D$326,"&gt;=55")/100*#REF!,0),"",E598),"")</f>
        <v>#REF!</v>
      </c>
      <c r="M598" s="9" t="e">
        <f>IF(L598&lt;&gt;"",IF(_xlfn.RANK.EQ(L598,$L$2:$L$326,0)&lt;=ROUND(COUNTIFS($E$2:$E$326,"&gt;=50",$D$2:$D$326,"&gt;=55")/100*#REF!,0),"",E598),"")</f>
        <v>#REF!</v>
      </c>
      <c r="N598" s="9" t="e">
        <f>IF(M598&lt;&gt;"",IF(_xlfn.RANK.EQ(M598,$M$2:$M$326,0)&lt;=ROUND(COUNTIFS($E$2:$E$326,"&gt;=50",$D$2:$D$326,"&gt;=55")/100*#REF!,0),"",E598),"")</f>
        <v>#REF!</v>
      </c>
      <c r="O598" s="9" t="e">
        <f>IF(N598&lt;&gt;"",IF(_xlfn.RANK.EQ(N598,$N$2:$N$326,0)&lt;=ROUND(COUNTIFS($E$2:$E$326,"&gt;=50",$D$2:$D$326,"&gt;=55")/100*#REF!,0),"",E598),"")</f>
        <v>#REF!</v>
      </c>
      <c r="P598" s="9" t="str" cm="1">
        <f t="array" ref="P598">IF(A558&lt;&gt;"",IF(_xlfn.BITOR(B558&lt;&gt;"GR",B558&lt;&gt;""),IF(AND(H598&gt;=50,B558&gt;=55),_xlfn.RANK.EQ(H598,$H$2:$H$1000,0),_xlfn.IFS(#REF!="FD",999,#REF!="FF",1000)),IF(AND(H598&gt;=50,D598&gt;=55),_xlfn.RANK.EQ(H598,$H$2:$H$326,0),_xlfn.IFS(#REF!="FD",999,#REF!="FF",1000))),"")</f>
        <v/>
      </c>
    </row>
    <row r="599" spans="1:16" x14ac:dyDescent="0.35">
      <c r="A599" s="3"/>
      <c r="B599" s="3"/>
      <c r="C599" s="16" t="e">
        <f>IF(_xlfn.BITOR(#REF!="GR",#REF!=""),0,#REF!)</f>
        <v>#REF!</v>
      </c>
      <c r="D599" s="16" t="e">
        <f>IF(_xlfn.BITOR(#REF!="",#REF!="GR"),0,#REF!)</f>
        <v>#REF!</v>
      </c>
      <c r="E599" s="9" t="e">
        <f t="shared" si="38"/>
        <v>#REF!</v>
      </c>
      <c r="F599" s="9" t="e">
        <f>IF(AND(B559&lt;&gt;"",B559&lt;&gt;"GR"),(C599*0.4)+(B559*0.6),E599)</f>
        <v>#REF!</v>
      </c>
      <c r="G599" s="9" t="e">
        <f t="shared" si="40"/>
        <v>#REF!</v>
      </c>
      <c r="H599" s="9" t="e">
        <f t="shared" si="41"/>
        <v>#REF!</v>
      </c>
      <c r="I599" s="9" t="e">
        <f t="shared" si="39"/>
        <v>#REF!</v>
      </c>
      <c r="J599" s="9" t="e">
        <f>IF(I599&lt;&gt;"",IF(_xlfn.RANK.EQ(I599,$I$2:$I$326,0)&lt;=ROUND(COUNTIFS($E$2:$E$326,"&gt;=50",$D$2:$D$326,"&gt;=55")/100*#REF!,0),"",E599),"")</f>
        <v>#REF!</v>
      </c>
      <c r="K599" s="9" t="e">
        <f>IF(J599&lt;&gt;"",IF(_xlfn.RANK.EQ(J599,$J$2:$J$326,0)&lt;=ROUND(COUNTIFS($E$2:$E$326,"&gt;=50",$D$2:$D$326,"&gt;=55")/100*#REF!,0),"",E599),"")</f>
        <v>#REF!</v>
      </c>
      <c r="L599" s="9" t="e">
        <f>IF(K599&lt;&gt;"",IF(_xlfn.RANK.EQ(K599,$K$2:$K$326,0)&lt;=ROUND(COUNTIFS($E$2:$E$326,"&gt;=50",$D$2:$D$326,"&gt;=55")/100*#REF!,0),"",E599),"")</f>
        <v>#REF!</v>
      </c>
      <c r="M599" s="9" t="e">
        <f>IF(L599&lt;&gt;"",IF(_xlfn.RANK.EQ(L599,$L$2:$L$326,0)&lt;=ROUND(COUNTIFS($E$2:$E$326,"&gt;=50",$D$2:$D$326,"&gt;=55")/100*#REF!,0),"",E599),"")</f>
        <v>#REF!</v>
      </c>
      <c r="N599" s="9" t="e">
        <f>IF(M599&lt;&gt;"",IF(_xlfn.RANK.EQ(M599,$M$2:$M$326,0)&lt;=ROUND(COUNTIFS($E$2:$E$326,"&gt;=50",$D$2:$D$326,"&gt;=55")/100*#REF!,0),"",E599),"")</f>
        <v>#REF!</v>
      </c>
      <c r="O599" s="9" t="e">
        <f>IF(N599&lt;&gt;"",IF(_xlfn.RANK.EQ(N599,$N$2:$N$326,0)&lt;=ROUND(COUNTIFS($E$2:$E$326,"&gt;=50",$D$2:$D$326,"&gt;=55")/100*#REF!,0),"",E599),"")</f>
        <v>#REF!</v>
      </c>
      <c r="P599" s="9" t="str" cm="1">
        <f t="array" ref="P599">IF(A559&lt;&gt;"",IF(_xlfn.BITOR(B559&lt;&gt;"GR",B559&lt;&gt;""),IF(AND(H599&gt;=50,B559&gt;=55),_xlfn.RANK.EQ(H599,$H$2:$H$1000,0),_xlfn.IFS(#REF!="FD",999,#REF!="FF",1000)),IF(AND(H599&gt;=50,D599&gt;=55),_xlfn.RANK.EQ(H599,$H$2:$H$326,0),_xlfn.IFS(#REF!="FD",999,#REF!="FF",1000))),"")</f>
        <v/>
      </c>
    </row>
    <row r="600" spans="1:16" x14ac:dyDescent="0.35">
      <c r="A600" s="3"/>
      <c r="B600" s="3"/>
      <c r="C600" s="16" t="e">
        <f>IF(_xlfn.BITOR(#REF!="GR",#REF!=""),0,#REF!)</f>
        <v>#REF!</v>
      </c>
      <c r="D600" s="16" t="e">
        <f>IF(_xlfn.BITOR(#REF!="",#REF!="GR"),0,#REF!)</f>
        <v>#REF!</v>
      </c>
      <c r="E600" s="9" t="e">
        <f t="shared" si="38"/>
        <v>#REF!</v>
      </c>
      <c r="F600" s="9" t="e">
        <f>IF(AND(B560&lt;&gt;"",B560&lt;&gt;"GR"),(C600*0.4)+(B560*0.6),E600)</f>
        <v>#REF!</v>
      </c>
      <c r="G600" s="9" t="e">
        <f t="shared" si="40"/>
        <v>#REF!</v>
      </c>
      <c r="H600" s="9" t="e">
        <f t="shared" si="41"/>
        <v>#REF!</v>
      </c>
      <c r="I600" s="9" t="e">
        <f t="shared" si="39"/>
        <v>#REF!</v>
      </c>
      <c r="J600" s="9" t="e">
        <f>IF(I600&lt;&gt;"",IF(_xlfn.RANK.EQ(I600,$I$2:$I$326,0)&lt;=ROUND(COUNTIFS($E$2:$E$326,"&gt;=50",$D$2:$D$326,"&gt;=55")/100*#REF!,0),"",E600),"")</f>
        <v>#REF!</v>
      </c>
      <c r="K600" s="9" t="e">
        <f>IF(J600&lt;&gt;"",IF(_xlfn.RANK.EQ(J600,$J$2:$J$326,0)&lt;=ROUND(COUNTIFS($E$2:$E$326,"&gt;=50",$D$2:$D$326,"&gt;=55")/100*#REF!,0),"",E600),"")</f>
        <v>#REF!</v>
      </c>
      <c r="L600" s="9" t="e">
        <f>IF(K600&lt;&gt;"",IF(_xlfn.RANK.EQ(K600,$K$2:$K$326,0)&lt;=ROUND(COUNTIFS($E$2:$E$326,"&gt;=50",$D$2:$D$326,"&gt;=55")/100*#REF!,0),"",E600),"")</f>
        <v>#REF!</v>
      </c>
      <c r="M600" s="9" t="e">
        <f>IF(L600&lt;&gt;"",IF(_xlfn.RANK.EQ(L600,$L$2:$L$326,0)&lt;=ROUND(COUNTIFS($E$2:$E$326,"&gt;=50",$D$2:$D$326,"&gt;=55")/100*#REF!,0),"",E600),"")</f>
        <v>#REF!</v>
      </c>
      <c r="N600" s="9" t="e">
        <f>IF(M600&lt;&gt;"",IF(_xlfn.RANK.EQ(M600,$M$2:$M$326,0)&lt;=ROUND(COUNTIFS($E$2:$E$326,"&gt;=50",$D$2:$D$326,"&gt;=55")/100*#REF!,0),"",E600),"")</f>
        <v>#REF!</v>
      </c>
      <c r="O600" s="9" t="e">
        <f>IF(N600&lt;&gt;"",IF(_xlfn.RANK.EQ(N600,$N$2:$N$326,0)&lt;=ROUND(COUNTIFS($E$2:$E$326,"&gt;=50",$D$2:$D$326,"&gt;=55")/100*#REF!,0),"",E600),"")</f>
        <v>#REF!</v>
      </c>
      <c r="P600" s="9" t="str" cm="1">
        <f t="array" ref="P600">IF(A560&lt;&gt;"",IF(_xlfn.BITOR(B560&lt;&gt;"GR",B560&lt;&gt;""),IF(AND(H600&gt;=50,B560&gt;=55),_xlfn.RANK.EQ(H600,$H$2:$H$1000,0),_xlfn.IFS(#REF!="FD",999,#REF!="FF",1000)),IF(AND(H600&gt;=50,D600&gt;=55),_xlfn.RANK.EQ(H600,$H$2:$H$326,0),_xlfn.IFS(#REF!="FD",999,#REF!="FF",1000))),"")</f>
        <v/>
      </c>
    </row>
    <row r="601" spans="1:16" x14ac:dyDescent="0.35">
      <c r="A601" s="3"/>
      <c r="B601" s="3"/>
      <c r="C601" s="16" t="e">
        <f>IF(_xlfn.BITOR(#REF!="GR",#REF!=""),0,#REF!)</f>
        <v>#REF!</v>
      </c>
      <c r="D601" s="16" t="e">
        <f>IF(_xlfn.BITOR(#REF!="",#REF!="GR"),0,#REF!)</f>
        <v>#REF!</v>
      </c>
      <c r="E601" s="9" t="e">
        <f t="shared" si="38"/>
        <v>#REF!</v>
      </c>
      <c r="F601" s="9" t="e">
        <f>IF(AND(B561&lt;&gt;"",B561&lt;&gt;"GR"),(C601*0.4)+(B561*0.6),E601)</f>
        <v>#REF!</v>
      </c>
      <c r="G601" s="9" t="e">
        <f t="shared" si="40"/>
        <v>#REF!</v>
      </c>
      <c r="H601" s="9" t="e">
        <f t="shared" si="41"/>
        <v>#REF!</v>
      </c>
      <c r="I601" s="9" t="e">
        <f t="shared" si="39"/>
        <v>#REF!</v>
      </c>
      <c r="J601" s="9" t="e">
        <f>IF(I601&lt;&gt;"",IF(_xlfn.RANK.EQ(I601,$I$2:$I$326,0)&lt;=ROUND(COUNTIFS($E$2:$E$326,"&gt;=50",$D$2:$D$326,"&gt;=55")/100*#REF!,0),"",E601),"")</f>
        <v>#REF!</v>
      </c>
      <c r="K601" s="9" t="e">
        <f>IF(J601&lt;&gt;"",IF(_xlfn.RANK.EQ(J601,$J$2:$J$326,0)&lt;=ROUND(COUNTIFS($E$2:$E$326,"&gt;=50",$D$2:$D$326,"&gt;=55")/100*#REF!,0),"",E601),"")</f>
        <v>#REF!</v>
      </c>
      <c r="L601" s="9" t="e">
        <f>IF(K601&lt;&gt;"",IF(_xlfn.RANK.EQ(K601,$K$2:$K$326,0)&lt;=ROUND(COUNTIFS($E$2:$E$326,"&gt;=50",$D$2:$D$326,"&gt;=55")/100*#REF!,0),"",E601),"")</f>
        <v>#REF!</v>
      </c>
      <c r="M601" s="9" t="e">
        <f>IF(L601&lt;&gt;"",IF(_xlfn.RANK.EQ(L601,$L$2:$L$326,0)&lt;=ROUND(COUNTIFS($E$2:$E$326,"&gt;=50",$D$2:$D$326,"&gt;=55")/100*#REF!,0),"",E601),"")</f>
        <v>#REF!</v>
      </c>
      <c r="N601" s="9" t="e">
        <f>IF(M601&lt;&gt;"",IF(_xlfn.RANK.EQ(M601,$M$2:$M$326,0)&lt;=ROUND(COUNTIFS($E$2:$E$326,"&gt;=50",$D$2:$D$326,"&gt;=55")/100*#REF!,0),"",E601),"")</f>
        <v>#REF!</v>
      </c>
      <c r="O601" s="9" t="e">
        <f>IF(N601&lt;&gt;"",IF(_xlfn.RANK.EQ(N601,$N$2:$N$326,0)&lt;=ROUND(COUNTIFS($E$2:$E$326,"&gt;=50",$D$2:$D$326,"&gt;=55")/100*#REF!,0),"",E601),"")</f>
        <v>#REF!</v>
      </c>
      <c r="P601" s="9" t="str" cm="1">
        <f t="array" ref="P601">IF(A561&lt;&gt;"",IF(_xlfn.BITOR(B561&lt;&gt;"GR",B561&lt;&gt;""),IF(AND(H601&gt;=50,B561&gt;=55),_xlfn.RANK.EQ(H601,$H$2:$H$1000,0),_xlfn.IFS(#REF!="FD",999,#REF!="FF",1000)),IF(AND(H601&gt;=50,D601&gt;=55),_xlfn.RANK.EQ(H601,$H$2:$H$326,0),_xlfn.IFS(#REF!="FD",999,#REF!="FF",1000))),"")</f>
        <v/>
      </c>
    </row>
    <row r="602" spans="1:16" x14ac:dyDescent="0.35">
      <c r="A602" s="3"/>
      <c r="B602" s="3"/>
      <c r="C602" s="16" t="e">
        <f>IF(_xlfn.BITOR(#REF!="GR",#REF!=""),0,#REF!)</f>
        <v>#REF!</v>
      </c>
      <c r="D602" s="16" t="e">
        <f>IF(_xlfn.BITOR(#REF!="",#REF!="GR"),0,#REF!)</f>
        <v>#REF!</v>
      </c>
      <c r="E602" s="9" t="e">
        <f t="shared" si="38"/>
        <v>#REF!</v>
      </c>
      <c r="F602" s="9" t="e">
        <f>IF(AND(B562&lt;&gt;"",B562&lt;&gt;"GR"),(C602*0.4)+(B562*0.6),E602)</f>
        <v>#REF!</v>
      </c>
      <c r="G602" s="9" t="e">
        <f t="shared" si="40"/>
        <v>#REF!</v>
      </c>
      <c r="H602" s="9" t="e">
        <f t="shared" si="41"/>
        <v>#REF!</v>
      </c>
      <c r="I602" s="9" t="e">
        <f t="shared" si="39"/>
        <v>#REF!</v>
      </c>
      <c r="J602" s="9" t="e">
        <f>IF(I602&lt;&gt;"",IF(_xlfn.RANK.EQ(I602,$I$2:$I$326,0)&lt;=ROUND(COUNTIFS($E$2:$E$326,"&gt;=50",$D$2:$D$326,"&gt;=55")/100*#REF!,0),"",E602),"")</f>
        <v>#REF!</v>
      </c>
      <c r="K602" s="9" t="e">
        <f>IF(J602&lt;&gt;"",IF(_xlfn.RANK.EQ(J602,$J$2:$J$326,0)&lt;=ROUND(COUNTIFS($E$2:$E$326,"&gt;=50",$D$2:$D$326,"&gt;=55")/100*#REF!,0),"",E602),"")</f>
        <v>#REF!</v>
      </c>
      <c r="L602" s="9" t="e">
        <f>IF(K602&lt;&gt;"",IF(_xlfn.RANK.EQ(K602,$K$2:$K$326,0)&lt;=ROUND(COUNTIFS($E$2:$E$326,"&gt;=50",$D$2:$D$326,"&gt;=55")/100*#REF!,0),"",E602),"")</f>
        <v>#REF!</v>
      </c>
      <c r="M602" s="9" t="e">
        <f>IF(L602&lt;&gt;"",IF(_xlfn.RANK.EQ(L602,$L$2:$L$326,0)&lt;=ROUND(COUNTIFS($E$2:$E$326,"&gt;=50",$D$2:$D$326,"&gt;=55")/100*#REF!,0),"",E602),"")</f>
        <v>#REF!</v>
      </c>
      <c r="N602" s="9" t="e">
        <f>IF(M602&lt;&gt;"",IF(_xlfn.RANK.EQ(M602,$M$2:$M$326,0)&lt;=ROUND(COUNTIFS($E$2:$E$326,"&gt;=50",$D$2:$D$326,"&gt;=55")/100*#REF!,0),"",E602),"")</f>
        <v>#REF!</v>
      </c>
      <c r="O602" s="9" t="e">
        <f>IF(N602&lt;&gt;"",IF(_xlfn.RANK.EQ(N602,$N$2:$N$326,0)&lt;=ROUND(COUNTIFS($E$2:$E$326,"&gt;=50",$D$2:$D$326,"&gt;=55")/100*#REF!,0),"",E602),"")</f>
        <v>#REF!</v>
      </c>
      <c r="P602" s="9" t="str" cm="1">
        <f t="array" ref="P602">IF(A562&lt;&gt;"",IF(_xlfn.BITOR(B562&lt;&gt;"GR",B562&lt;&gt;""),IF(AND(H602&gt;=50,B562&gt;=55),_xlfn.RANK.EQ(H602,$H$2:$H$1000,0),_xlfn.IFS(#REF!="FD",999,#REF!="FF",1000)),IF(AND(H602&gt;=50,D602&gt;=55),_xlfn.RANK.EQ(H602,$H$2:$H$326,0),_xlfn.IFS(#REF!="FD",999,#REF!="FF",1000))),"")</f>
        <v/>
      </c>
    </row>
    <row r="603" spans="1:16" x14ac:dyDescent="0.35">
      <c r="A603" s="3"/>
      <c r="B603" s="3"/>
      <c r="C603" s="16" t="e">
        <f>IF(_xlfn.BITOR(#REF!="GR",#REF!=""),0,#REF!)</f>
        <v>#REF!</v>
      </c>
      <c r="D603" s="16" t="e">
        <f>IF(_xlfn.BITOR(#REF!="",#REF!="GR"),0,#REF!)</f>
        <v>#REF!</v>
      </c>
      <c r="E603" s="9" t="e">
        <f t="shared" si="38"/>
        <v>#REF!</v>
      </c>
      <c r="F603" s="9" t="e">
        <f>IF(AND(B563&lt;&gt;"",B563&lt;&gt;"GR"),(C603*0.4)+(B563*0.6),E603)</f>
        <v>#REF!</v>
      </c>
      <c r="G603" s="9" t="e">
        <f t="shared" si="40"/>
        <v>#REF!</v>
      </c>
      <c r="H603" s="9" t="e">
        <f t="shared" si="41"/>
        <v>#REF!</v>
      </c>
      <c r="I603" s="9" t="e">
        <f t="shared" si="39"/>
        <v>#REF!</v>
      </c>
      <c r="J603" s="9" t="e">
        <f>IF(I603&lt;&gt;"",IF(_xlfn.RANK.EQ(I603,$I$2:$I$326,0)&lt;=ROUND(COUNTIFS($E$2:$E$326,"&gt;=50",$D$2:$D$326,"&gt;=55")/100*#REF!,0),"",E603),"")</f>
        <v>#REF!</v>
      </c>
      <c r="K603" s="9" t="e">
        <f>IF(J603&lt;&gt;"",IF(_xlfn.RANK.EQ(J603,$J$2:$J$326,0)&lt;=ROUND(COUNTIFS($E$2:$E$326,"&gt;=50",$D$2:$D$326,"&gt;=55")/100*#REF!,0),"",E603),"")</f>
        <v>#REF!</v>
      </c>
      <c r="L603" s="9" t="e">
        <f>IF(K603&lt;&gt;"",IF(_xlfn.RANK.EQ(K603,$K$2:$K$326,0)&lt;=ROUND(COUNTIFS($E$2:$E$326,"&gt;=50",$D$2:$D$326,"&gt;=55")/100*#REF!,0),"",E603),"")</f>
        <v>#REF!</v>
      </c>
      <c r="M603" s="9" t="e">
        <f>IF(L603&lt;&gt;"",IF(_xlfn.RANK.EQ(L603,$L$2:$L$326,0)&lt;=ROUND(COUNTIFS($E$2:$E$326,"&gt;=50",$D$2:$D$326,"&gt;=55")/100*#REF!,0),"",E603),"")</f>
        <v>#REF!</v>
      </c>
      <c r="N603" s="9" t="e">
        <f>IF(M603&lt;&gt;"",IF(_xlfn.RANK.EQ(M603,$M$2:$M$326,0)&lt;=ROUND(COUNTIFS($E$2:$E$326,"&gt;=50",$D$2:$D$326,"&gt;=55")/100*#REF!,0),"",E603),"")</f>
        <v>#REF!</v>
      </c>
      <c r="O603" s="9" t="e">
        <f>IF(N603&lt;&gt;"",IF(_xlfn.RANK.EQ(N603,$N$2:$N$326,0)&lt;=ROUND(COUNTIFS($E$2:$E$326,"&gt;=50",$D$2:$D$326,"&gt;=55")/100*#REF!,0),"",E603),"")</f>
        <v>#REF!</v>
      </c>
      <c r="P603" s="9" t="str" cm="1">
        <f t="array" ref="P603">IF(A563&lt;&gt;"",IF(_xlfn.BITOR(B563&lt;&gt;"GR",B563&lt;&gt;""),IF(AND(H603&gt;=50,B563&gt;=55),_xlfn.RANK.EQ(H603,$H$2:$H$1000,0),_xlfn.IFS(#REF!="FD",999,#REF!="FF",1000)),IF(AND(H603&gt;=50,D603&gt;=55),_xlfn.RANK.EQ(H603,$H$2:$H$326,0),_xlfn.IFS(#REF!="FD",999,#REF!="FF",1000))),"")</f>
        <v/>
      </c>
    </row>
    <row r="604" spans="1:16" x14ac:dyDescent="0.35">
      <c r="A604" s="3"/>
      <c r="B604" s="3"/>
      <c r="C604" s="16" t="e">
        <f>IF(_xlfn.BITOR(#REF!="GR",#REF!=""),0,#REF!)</f>
        <v>#REF!</v>
      </c>
      <c r="D604" s="16" t="e">
        <f>IF(_xlfn.BITOR(#REF!="",#REF!="GR"),0,#REF!)</f>
        <v>#REF!</v>
      </c>
      <c r="E604" s="9" t="e">
        <f t="shared" si="38"/>
        <v>#REF!</v>
      </c>
      <c r="F604" s="9" t="e">
        <f>IF(AND(B564&lt;&gt;"",B564&lt;&gt;"GR"),(C604*0.4)+(B564*0.6),E604)</f>
        <v>#REF!</v>
      </c>
      <c r="G604" s="9" t="e">
        <f t="shared" si="40"/>
        <v>#REF!</v>
      </c>
      <c r="H604" s="9" t="e">
        <f t="shared" si="41"/>
        <v>#REF!</v>
      </c>
      <c r="I604" s="9" t="e">
        <f t="shared" si="39"/>
        <v>#REF!</v>
      </c>
      <c r="J604" s="9" t="e">
        <f>IF(I604&lt;&gt;"",IF(_xlfn.RANK.EQ(I604,$I$2:$I$326,0)&lt;=ROUND(COUNTIFS($E$2:$E$326,"&gt;=50",$D$2:$D$326,"&gt;=55")/100*#REF!,0),"",E604),"")</f>
        <v>#REF!</v>
      </c>
      <c r="K604" s="9" t="e">
        <f>IF(J604&lt;&gt;"",IF(_xlfn.RANK.EQ(J604,$J$2:$J$326,0)&lt;=ROUND(COUNTIFS($E$2:$E$326,"&gt;=50",$D$2:$D$326,"&gt;=55")/100*#REF!,0),"",E604),"")</f>
        <v>#REF!</v>
      </c>
      <c r="L604" s="9" t="e">
        <f>IF(K604&lt;&gt;"",IF(_xlfn.RANK.EQ(K604,$K$2:$K$326,0)&lt;=ROUND(COUNTIFS($E$2:$E$326,"&gt;=50",$D$2:$D$326,"&gt;=55")/100*#REF!,0),"",E604),"")</f>
        <v>#REF!</v>
      </c>
      <c r="M604" s="9" t="e">
        <f>IF(L604&lt;&gt;"",IF(_xlfn.RANK.EQ(L604,$L$2:$L$326,0)&lt;=ROUND(COUNTIFS($E$2:$E$326,"&gt;=50",$D$2:$D$326,"&gt;=55")/100*#REF!,0),"",E604),"")</f>
        <v>#REF!</v>
      </c>
      <c r="N604" s="9" t="e">
        <f>IF(M604&lt;&gt;"",IF(_xlfn.RANK.EQ(M604,$M$2:$M$326,0)&lt;=ROUND(COUNTIFS($E$2:$E$326,"&gt;=50",$D$2:$D$326,"&gt;=55")/100*#REF!,0),"",E604),"")</f>
        <v>#REF!</v>
      </c>
      <c r="O604" s="9" t="e">
        <f>IF(N604&lt;&gt;"",IF(_xlfn.RANK.EQ(N604,$N$2:$N$326,0)&lt;=ROUND(COUNTIFS($E$2:$E$326,"&gt;=50",$D$2:$D$326,"&gt;=55")/100*#REF!,0),"",E604),"")</f>
        <v>#REF!</v>
      </c>
      <c r="P604" s="9" t="str" cm="1">
        <f t="array" ref="P604">IF(A564&lt;&gt;"",IF(_xlfn.BITOR(B564&lt;&gt;"GR",B564&lt;&gt;""),IF(AND(H604&gt;=50,B564&gt;=55),_xlfn.RANK.EQ(H604,$H$2:$H$1000,0),_xlfn.IFS(#REF!="FD",999,#REF!="FF",1000)),IF(AND(H604&gt;=50,D604&gt;=55),_xlfn.RANK.EQ(H604,$H$2:$H$326,0),_xlfn.IFS(#REF!="FD",999,#REF!="FF",1000))),"")</f>
        <v/>
      </c>
    </row>
    <row r="605" spans="1:16" x14ac:dyDescent="0.35">
      <c r="A605" s="3"/>
      <c r="B605" s="3"/>
      <c r="C605" s="16" t="e">
        <f>IF(_xlfn.BITOR(#REF!="GR",#REF!=""),0,#REF!)</f>
        <v>#REF!</v>
      </c>
      <c r="D605" s="16" t="e">
        <f>IF(_xlfn.BITOR(#REF!="",#REF!="GR"),0,#REF!)</f>
        <v>#REF!</v>
      </c>
      <c r="E605" s="9" t="e">
        <f t="shared" si="38"/>
        <v>#REF!</v>
      </c>
      <c r="F605" s="9" t="e">
        <f>IF(AND(B565&lt;&gt;"",B565&lt;&gt;"GR"),(C605*0.4)+(B565*0.6),E605)</f>
        <v>#REF!</v>
      </c>
      <c r="G605" s="9" t="e">
        <f t="shared" si="40"/>
        <v>#REF!</v>
      </c>
      <c r="H605" s="9" t="e">
        <f t="shared" si="41"/>
        <v>#REF!</v>
      </c>
      <c r="I605" s="9" t="e">
        <f t="shared" si="39"/>
        <v>#REF!</v>
      </c>
      <c r="J605" s="9" t="e">
        <f>IF(I605&lt;&gt;"",IF(_xlfn.RANK.EQ(I605,$I$2:$I$326,0)&lt;=ROUND(COUNTIFS($E$2:$E$326,"&gt;=50",$D$2:$D$326,"&gt;=55")/100*#REF!,0),"",E605),"")</f>
        <v>#REF!</v>
      </c>
      <c r="K605" s="9" t="e">
        <f>IF(J605&lt;&gt;"",IF(_xlfn.RANK.EQ(J605,$J$2:$J$326,0)&lt;=ROUND(COUNTIFS($E$2:$E$326,"&gt;=50",$D$2:$D$326,"&gt;=55")/100*#REF!,0),"",E605),"")</f>
        <v>#REF!</v>
      </c>
      <c r="L605" s="9" t="e">
        <f>IF(K605&lt;&gt;"",IF(_xlfn.RANK.EQ(K605,$K$2:$K$326,0)&lt;=ROUND(COUNTIFS($E$2:$E$326,"&gt;=50",$D$2:$D$326,"&gt;=55")/100*#REF!,0),"",E605),"")</f>
        <v>#REF!</v>
      </c>
      <c r="M605" s="9" t="e">
        <f>IF(L605&lt;&gt;"",IF(_xlfn.RANK.EQ(L605,$L$2:$L$326,0)&lt;=ROUND(COUNTIFS($E$2:$E$326,"&gt;=50",$D$2:$D$326,"&gt;=55")/100*#REF!,0),"",E605),"")</f>
        <v>#REF!</v>
      </c>
      <c r="N605" s="9" t="e">
        <f>IF(M605&lt;&gt;"",IF(_xlfn.RANK.EQ(M605,$M$2:$M$326,0)&lt;=ROUND(COUNTIFS($E$2:$E$326,"&gt;=50",$D$2:$D$326,"&gt;=55")/100*#REF!,0),"",E605),"")</f>
        <v>#REF!</v>
      </c>
      <c r="O605" s="9" t="e">
        <f>IF(N605&lt;&gt;"",IF(_xlfn.RANK.EQ(N605,$N$2:$N$326,0)&lt;=ROUND(COUNTIFS($E$2:$E$326,"&gt;=50",$D$2:$D$326,"&gt;=55")/100*#REF!,0),"",E605),"")</f>
        <v>#REF!</v>
      </c>
      <c r="P605" s="9" t="str" cm="1">
        <f t="array" ref="P605">IF(A565&lt;&gt;"",IF(_xlfn.BITOR(B565&lt;&gt;"GR",B565&lt;&gt;""),IF(AND(H605&gt;=50,B565&gt;=55),_xlfn.RANK.EQ(H605,$H$2:$H$1000,0),_xlfn.IFS(#REF!="FD",999,#REF!="FF",1000)),IF(AND(H605&gt;=50,D605&gt;=55),_xlfn.RANK.EQ(H605,$H$2:$H$326,0),_xlfn.IFS(#REF!="FD",999,#REF!="FF",1000))),"")</f>
        <v/>
      </c>
    </row>
    <row r="606" spans="1:16" x14ac:dyDescent="0.35">
      <c r="A606" s="3"/>
      <c r="B606" s="3"/>
      <c r="C606" s="16" t="e">
        <f>IF(_xlfn.BITOR(#REF!="GR",#REF!=""),0,#REF!)</f>
        <v>#REF!</v>
      </c>
      <c r="D606" s="16" t="e">
        <f>IF(_xlfn.BITOR(#REF!="",#REF!="GR"),0,#REF!)</f>
        <v>#REF!</v>
      </c>
      <c r="E606" s="9" t="e">
        <f t="shared" si="38"/>
        <v>#REF!</v>
      </c>
      <c r="F606" s="9" t="e">
        <f>IF(AND(B566&lt;&gt;"",B566&lt;&gt;"GR"),(C606*0.4)+(B566*0.6),E606)</f>
        <v>#REF!</v>
      </c>
      <c r="G606" s="9" t="e">
        <f t="shared" si="40"/>
        <v>#REF!</v>
      </c>
      <c r="H606" s="9" t="e">
        <f t="shared" si="41"/>
        <v>#REF!</v>
      </c>
      <c r="I606" s="9" t="e">
        <f t="shared" si="39"/>
        <v>#REF!</v>
      </c>
      <c r="J606" s="9" t="e">
        <f>IF(I606&lt;&gt;"",IF(_xlfn.RANK.EQ(I606,$I$2:$I$326,0)&lt;=ROUND(COUNTIFS($E$2:$E$326,"&gt;=50",$D$2:$D$326,"&gt;=55")/100*#REF!,0),"",E606),"")</f>
        <v>#REF!</v>
      </c>
      <c r="K606" s="9" t="e">
        <f>IF(J606&lt;&gt;"",IF(_xlfn.RANK.EQ(J606,$J$2:$J$326,0)&lt;=ROUND(COUNTIFS($E$2:$E$326,"&gt;=50",$D$2:$D$326,"&gt;=55")/100*#REF!,0),"",E606),"")</f>
        <v>#REF!</v>
      </c>
      <c r="L606" s="9" t="e">
        <f>IF(K606&lt;&gt;"",IF(_xlfn.RANK.EQ(K606,$K$2:$K$326,0)&lt;=ROUND(COUNTIFS($E$2:$E$326,"&gt;=50",$D$2:$D$326,"&gt;=55")/100*#REF!,0),"",E606),"")</f>
        <v>#REF!</v>
      </c>
      <c r="M606" s="9" t="e">
        <f>IF(L606&lt;&gt;"",IF(_xlfn.RANK.EQ(L606,$L$2:$L$326,0)&lt;=ROUND(COUNTIFS($E$2:$E$326,"&gt;=50",$D$2:$D$326,"&gt;=55")/100*#REF!,0),"",E606),"")</f>
        <v>#REF!</v>
      </c>
      <c r="N606" s="9" t="e">
        <f>IF(M606&lt;&gt;"",IF(_xlfn.RANK.EQ(M606,$M$2:$M$326,0)&lt;=ROUND(COUNTIFS($E$2:$E$326,"&gt;=50",$D$2:$D$326,"&gt;=55")/100*#REF!,0),"",E606),"")</f>
        <v>#REF!</v>
      </c>
      <c r="O606" s="9" t="e">
        <f>IF(N606&lt;&gt;"",IF(_xlfn.RANK.EQ(N606,$N$2:$N$326,0)&lt;=ROUND(COUNTIFS($E$2:$E$326,"&gt;=50",$D$2:$D$326,"&gt;=55")/100*#REF!,0),"",E606),"")</f>
        <v>#REF!</v>
      </c>
      <c r="P606" s="9" t="str" cm="1">
        <f t="array" ref="P606">IF(A566&lt;&gt;"",IF(_xlfn.BITOR(B566&lt;&gt;"GR",B566&lt;&gt;""),IF(AND(H606&gt;=50,B566&gt;=55),_xlfn.RANK.EQ(H606,$H$2:$H$1000,0),_xlfn.IFS(#REF!="FD",999,#REF!="FF",1000)),IF(AND(H606&gt;=50,D606&gt;=55),_xlfn.RANK.EQ(H606,$H$2:$H$326,0),_xlfn.IFS(#REF!="FD",999,#REF!="FF",1000))),"")</f>
        <v/>
      </c>
    </row>
    <row r="607" spans="1:16" x14ac:dyDescent="0.35">
      <c r="A607" s="3"/>
      <c r="B607" s="3"/>
      <c r="C607" s="16" t="e">
        <f>IF(_xlfn.BITOR(#REF!="GR",#REF!=""),0,#REF!)</f>
        <v>#REF!</v>
      </c>
      <c r="D607" s="16" t="e">
        <f>IF(_xlfn.BITOR(#REF!="",#REF!="GR"),0,#REF!)</f>
        <v>#REF!</v>
      </c>
      <c r="E607" s="9" t="e">
        <f t="shared" si="38"/>
        <v>#REF!</v>
      </c>
      <c r="F607" s="9" t="e">
        <f>IF(AND(B567&lt;&gt;"",B567&lt;&gt;"GR"),(C607*0.4)+(B567*0.6),E607)</f>
        <v>#REF!</v>
      </c>
      <c r="G607" s="9" t="e">
        <f t="shared" si="40"/>
        <v>#REF!</v>
      </c>
      <c r="H607" s="9" t="e">
        <f t="shared" si="41"/>
        <v>#REF!</v>
      </c>
      <c r="I607" s="9" t="e">
        <f t="shared" si="39"/>
        <v>#REF!</v>
      </c>
      <c r="J607" s="9" t="e">
        <f>IF(I607&lt;&gt;"",IF(_xlfn.RANK.EQ(I607,$I$2:$I$326,0)&lt;=ROUND(COUNTIFS($E$2:$E$326,"&gt;=50",$D$2:$D$326,"&gt;=55")/100*#REF!,0),"",E607),"")</f>
        <v>#REF!</v>
      </c>
      <c r="K607" s="9" t="e">
        <f>IF(J607&lt;&gt;"",IF(_xlfn.RANK.EQ(J607,$J$2:$J$326,0)&lt;=ROUND(COUNTIFS($E$2:$E$326,"&gt;=50",$D$2:$D$326,"&gt;=55")/100*#REF!,0),"",E607),"")</f>
        <v>#REF!</v>
      </c>
      <c r="L607" s="9" t="e">
        <f>IF(K607&lt;&gt;"",IF(_xlfn.RANK.EQ(K607,$K$2:$K$326,0)&lt;=ROUND(COUNTIFS($E$2:$E$326,"&gt;=50",$D$2:$D$326,"&gt;=55")/100*#REF!,0),"",E607),"")</f>
        <v>#REF!</v>
      </c>
      <c r="M607" s="9" t="e">
        <f>IF(L607&lt;&gt;"",IF(_xlfn.RANK.EQ(L607,$L$2:$L$326,0)&lt;=ROUND(COUNTIFS($E$2:$E$326,"&gt;=50",$D$2:$D$326,"&gt;=55")/100*#REF!,0),"",E607),"")</f>
        <v>#REF!</v>
      </c>
      <c r="N607" s="9" t="e">
        <f>IF(M607&lt;&gt;"",IF(_xlfn.RANK.EQ(M607,$M$2:$M$326,0)&lt;=ROUND(COUNTIFS($E$2:$E$326,"&gt;=50",$D$2:$D$326,"&gt;=55")/100*#REF!,0),"",E607),"")</f>
        <v>#REF!</v>
      </c>
      <c r="O607" s="9" t="e">
        <f>IF(N607&lt;&gt;"",IF(_xlfn.RANK.EQ(N607,$N$2:$N$326,0)&lt;=ROUND(COUNTIFS($E$2:$E$326,"&gt;=50",$D$2:$D$326,"&gt;=55")/100*#REF!,0),"",E607),"")</f>
        <v>#REF!</v>
      </c>
      <c r="P607" s="9" t="str" cm="1">
        <f t="array" ref="P607">IF(A567&lt;&gt;"",IF(_xlfn.BITOR(B567&lt;&gt;"GR",B567&lt;&gt;""),IF(AND(H607&gt;=50,B567&gt;=55),_xlfn.RANK.EQ(H607,$H$2:$H$1000,0),_xlfn.IFS(#REF!="FD",999,#REF!="FF",1000)),IF(AND(H607&gt;=50,D607&gt;=55),_xlfn.RANK.EQ(H607,$H$2:$H$326,0),_xlfn.IFS(#REF!="FD",999,#REF!="FF",1000))),"")</f>
        <v/>
      </c>
    </row>
    <row r="608" spans="1:16" x14ac:dyDescent="0.35">
      <c r="A608" s="3"/>
      <c r="B608" s="3"/>
      <c r="C608" s="16" t="e">
        <f>IF(_xlfn.BITOR(#REF!="GR",#REF!=""),0,#REF!)</f>
        <v>#REF!</v>
      </c>
      <c r="D608" s="16" t="e">
        <f>IF(_xlfn.BITOR(#REF!="",#REF!="GR"),0,#REF!)</f>
        <v>#REF!</v>
      </c>
      <c r="E608" s="9" t="e">
        <f t="shared" si="38"/>
        <v>#REF!</v>
      </c>
      <c r="F608" s="9" t="e">
        <f>IF(AND(B568&lt;&gt;"",B568&lt;&gt;"GR"),(C608*0.4)+(B568*0.6),E608)</f>
        <v>#REF!</v>
      </c>
      <c r="G608" s="9" t="e">
        <f t="shared" si="40"/>
        <v>#REF!</v>
      </c>
      <c r="H608" s="9" t="e">
        <f t="shared" si="41"/>
        <v>#REF!</v>
      </c>
      <c r="I608" s="9" t="e">
        <f t="shared" si="39"/>
        <v>#REF!</v>
      </c>
      <c r="J608" s="9" t="e">
        <f>IF(I608&lt;&gt;"",IF(_xlfn.RANK.EQ(I608,$I$2:$I$326,0)&lt;=ROUND(COUNTIFS($E$2:$E$326,"&gt;=50",$D$2:$D$326,"&gt;=55")/100*#REF!,0),"",E608),"")</f>
        <v>#REF!</v>
      </c>
      <c r="K608" s="9" t="e">
        <f>IF(J608&lt;&gt;"",IF(_xlfn.RANK.EQ(J608,$J$2:$J$326,0)&lt;=ROUND(COUNTIFS($E$2:$E$326,"&gt;=50",$D$2:$D$326,"&gt;=55")/100*#REF!,0),"",E608),"")</f>
        <v>#REF!</v>
      </c>
      <c r="L608" s="9" t="e">
        <f>IF(K608&lt;&gt;"",IF(_xlfn.RANK.EQ(K608,$K$2:$K$326,0)&lt;=ROUND(COUNTIFS($E$2:$E$326,"&gt;=50",$D$2:$D$326,"&gt;=55")/100*#REF!,0),"",E608),"")</f>
        <v>#REF!</v>
      </c>
      <c r="M608" s="9" t="e">
        <f>IF(L608&lt;&gt;"",IF(_xlfn.RANK.EQ(L608,$L$2:$L$326,0)&lt;=ROUND(COUNTIFS($E$2:$E$326,"&gt;=50",$D$2:$D$326,"&gt;=55")/100*#REF!,0),"",E608),"")</f>
        <v>#REF!</v>
      </c>
      <c r="N608" s="9" t="e">
        <f>IF(M608&lt;&gt;"",IF(_xlfn.RANK.EQ(M608,$M$2:$M$326,0)&lt;=ROUND(COUNTIFS($E$2:$E$326,"&gt;=50",$D$2:$D$326,"&gt;=55")/100*#REF!,0),"",E608),"")</f>
        <v>#REF!</v>
      </c>
      <c r="O608" s="9" t="e">
        <f>IF(N608&lt;&gt;"",IF(_xlfn.RANK.EQ(N608,$N$2:$N$326,0)&lt;=ROUND(COUNTIFS($E$2:$E$326,"&gt;=50",$D$2:$D$326,"&gt;=55")/100*#REF!,0),"",E608),"")</f>
        <v>#REF!</v>
      </c>
      <c r="P608" s="9" t="str" cm="1">
        <f t="array" ref="P608">IF(A568&lt;&gt;"",IF(_xlfn.BITOR(B568&lt;&gt;"GR",B568&lt;&gt;""),IF(AND(H608&gt;=50,B568&gt;=55),_xlfn.RANK.EQ(H608,$H$2:$H$1000,0),_xlfn.IFS(#REF!="FD",999,#REF!="FF",1000)),IF(AND(H608&gt;=50,D608&gt;=55),_xlfn.RANK.EQ(H608,$H$2:$H$326,0),_xlfn.IFS(#REF!="FD",999,#REF!="FF",1000))),"")</f>
        <v/>
      </c>
    </row>
    <row r="609" spans="1:16" x14ac:dyDescent="0.35">
      <c r="A609" s="3"/>
      <c r="B609" s="3"/>
      <c r="C609" s="16" t="e">
        <f>IF(_xlfn.BITOR(#REF!="GR",#REF!=""),0,#REF!)</f>
        <v>#REF!</v>
      </c>
      <c r="D609" s="16" t="e">
        <f>IF(_xlfn.BITOR(#REF!="",#REF!="GR"),0,#REF!)</f>
        <v>#REF!</v>
      </c>
      <c r="E609" s="9" t="e">
        <f t="shared" si="38"/>
        <v>#REF!</v>
      </c>
      <c r="F609" s="9" t="e">
        <f>IF(AND(B569&lt;&gt;"",B569&lt;&gt;"GR"),(C609*0.4)+(B569*0.6),E609)</f>
        <v>#REF!</v>
      </c>
      <c r="G609" s="9" t="e">
        <f t="shared" si="40"/>
        <v>#REF!</v>
      </c>
      <c r="H609" s="9" t="e">
        <f t="shared" si="41"/>
        <v>#REF!</v>
      </c>
      <c r="I609" s="9" t="e">
        <f t="shared" si="39"/>
        <v>#REF!</v>
      </c>
      <c r="J609" s="9" t="e">
        <f>IF(I609&lt;&gt;"",IF(_xlfn.RANK.EQ(I609,$I$2:$I$326,0)&lt;=ROUND(COUNTIFS($E$2:$E$326,"&gt;=50",$D$2:$D$326,"&gt;=55")/100*#REF!,0),"",E609),"")</f>
        <v>#REF!</v>
      </c>
      <c r="K609" s="9" t="e">
        <f>IF(J609&lt;&gt;"",IF(_xlfn.RANK.EQ(J609,$J$2:$J$326,0)&lt;=ROUND(COUNTIFS($E$2:$E$326,"&gt;=50",$D$2:$D$326,"&gt;=55")/100*#REF!,0),"",E609),"")</f>
        <v>#REF!</v>
      </c>
      <c r="L609" s="9" t="e">
        <f>IF(K609&lt;&gt;"",IF(_xlfn.RANK.EQ(K609,$K$2:$K$326,0)&lt;=ROUND(COUNTIFS($E$2:$E$326,"&gt;=50",$D$2:$D$326,"&gt;=55")/100*#REF!,0),"",E609),"")</f>
        <v>#REF!</v>
      </c>
      <c r="M609" s="9" t="e">
        <f>IF(L609&lt;&gt;"",IF(_xlfn.RANK.EQ(L609,$L$2:$L$326,0)&lt;=ROUND(COUNTIFS($E$2:$E$326,"&gt;=50",$D$2:$D$326,"&gt;=55")/100*#REF!,0),"",E609),"")</f>
        <v>#REF!</v>
      </c>
      <c r="N609" s="9" t="e">
        <f>IF(M609&lt;&gt;"",IF(_xlfn.RANK.EQ(M609,$M$2:$M$326,0)&lt;=ROUND(COUNTIFS($E$2:$E$326,"&gt;=50",$D$2:$D$326,"&gt;=55")/100*#REF!,0),"",E609),"")</f>
        <v>#REF!</v>
      </c>
      <c r="O609" s="9" t="e">
        <f>IF(N609&lt;&gt;"",IF(_xlfn.RANK.EQ(N609,$N$2:$N$326,0)&lt;=ROUND(COUNTIFS($E$2:$E$326,"&gt;=50",$D$2:$D$326,"&gt;=55")/100*#REF!,0),"",E609),"")</f>
        <v>#REF!</v>
      </c>
      <c r="P609" s="9" t="str" cm="1">
        <f t="array" ref="P609">IF(A569&lt;&gt;"",IF(_xlfn.BITOR(B569&lt;&gt;"GR",B569&lt;&gt;""),IF(AND(H609&gt;=50,B569&gt;=55),_xlfn.RANK.EQ(H609,$H$2:$H$1000,0),_xlfn.IFS(#REF!="FD",999,#REF!="FF",1000)),IF(AND(H609&gt;=50,D609&gt;=55),_xlfn.RANK.EQ(H609,$H$2:$H$326,0),_xlfn.IFS(#REF!="FD",999,#REF!="FF",1000))),"")</f>
        <v/>
      </c>
    </row>
    <row r="610" spans="1:16" x14ac:dyDescent="0.35">
      <c r="A610" s="3"/>
      <c r="B610" s="3"/>
      <c r="C610" s="16" t="e">
        <f>IF(_xlfn.BITOR(#REF!="GR",#REF!=""),0,#REF!)</f>
        <v>#REF!</v>
      </c>
      <c r="D610" s="16" t="e">
        <f>IF(_xlfn.BITOR(#REF!="",#REF!="GR"),0,#REF!)</f>
        <v>#REF!</v>
      </c>
      <c r="E610" s="9" t="e">
        <f t="shared" si="38"/>
        <v>#REF!</v>
      </c>
      <c r="F610" s="9" t="e">
        <f>IF(AND(B570&lt;&gt;"",B570&lt;&gt;"GR"),(C610*0.4)+(B570*0.6),E610)</f>
        <v>#REF!</v>
      </c>
      <c r="G610" s="9" t="e">
        <f t="shared" si="40"/>
        <v>#REF!</v>
      </c>
      <c r="H610" s="9" t="e">
        <f t="shared" si="41"/>
        <v>#REF!</v>
      </c>
      <c r="I610" s="9" t="e">
        <f t="shared" si="39"/>
        <v>#REF!</v>
      </c>
      <c r="J610" s="9" t="e">
        <f>IF(I610&lt;&gt;"",IF(_xlfn.RANK.EQ(I610,$I$2:$I$326,0)&lt;=ROUND(COUNTIFS($E$2:$E$326,"&gt;=50",$D$2:$D$326,"&gt;=55")/100*#REF!,0),"",E610),"")</f>
        <v>#REF!</v>
      </c>
      <c r="K610" s="9" t="e">
        <f>IF(J610&lt;&gt;"",IF(_xlfn.RANK.EQ(J610,$J$2:$J$326,0)&lt;=ROUND(COUNTIFS($E$2:$E$326,"&gt;=50",$D$2:$D$326,"&gt;=55")/100*#REF!,0),"",E610),"")</f>
        <v>#REF!</v>
      </c>
      <c r="L610" s="9" t="e">
        <f>IF(K610&lt;&gt;"",IF(_xlfn.RANK.EQ(K610,$K$2:$K$326,0)&lt;=ROUND(COUNTIFS($E$2:$E$326,"&gt;=50",$D$2:$D$326,"&gt;=55")/100*#REF!,0),"",E610),"")</f>
        <v>#REF!</v>
      </c>
      <c r="M610" s="9" t="e">
        <f>IF(L610&lt;&gt;"",IF(_xlfn.RANK.EQ(L610,$L$2:$L$326,0)&lt;=ROUND(COUNTIFS($E$2:$E$326,"&gt;=50",$D$2:$D$326,"&gt;=55")/100*#REF!,0),"",E610),"")</f>
        <v>#REF!</v>
      </c>
      <c r="N610" s="9" t="e">
        <f>IF(M610&lt;&gt;"",IF(_xlfn.RANK.EQ(M610,$M$2:$M$326,0)&lt;=ROUND(COUNTIFS($E$2:$E$326,"&gt;=50",$D$2:$D$326,"&gt;=55")/100*#REF!,0),"",E610),"")</f>
        <v>#REF!</v>
      </c>
      <c r="O610" s="9" t="e">
        <f>IF(N610&lt;&gt;"",IF(_xlfn.RANK.EQ(N610,$N$2:$N$326,0)&lt;=ROUND(COUNTIFS($E$2:$E$326,"&gt;=50",$D$2:$D$326,"&gt;=55")/100*#REF!,0),"",E610),"")</f>
        <v>#REF!</v>
      </c>
      <c r="P610" s="9" t="str" cm="1">
        <f t="array" ref="P610">IF(A570&lt;&gt;"",IF(_xlfn.BITOR(B570&lt;&gt;"GR",B570&lt;&gt;""),IF(AND(H610&gt;=50,B570&gt;=55),_xlfn.RANK.EQ(H610,$H$2:$H$1000,0),_xlfn.IFS(#REF!="FD",999,#REF!="FF",1000)),IF(AND(H610&gt;=50,D610&gt;=55),_xlfn.RANK.EQ(H610,$H$2:$H$326,0),_xlfn.IFS(#REF!="FD",999,#REF!="FF",1000))),"")</f>
        <v/>
      </c>
    </row>
    <row r="611" spans="1:16" x14ac:dyDescent="0.35">
      <c r="A611" s="3"/>
      <c r="B611" s="3"/>
      <c r="C611" s="16" t="e">
        <f>IF(_xlfn.BITOR(#REF!="GR",#REF!=""),0,#REF!)</f>
        <v>#REF!</v>
      </c>
      <c r="D611" s="16" t="e">
        <f>IF(_xlfn.BITOR(#REF!="",#REF!="GR"),0,#REF!)</f>
        <v>#REF!</v>
      </c>
      <c r="E611" s="9" t="e">
        <f t="shared" si="38"/>
        <v>#REF!</v>
      </c>
      <c r="F611" s="9" t="e">
        <f>IF(AND(B571&lt;&gt;"",B571&lt;&gt;"GR"),(C611*0.4)+(B571*0.6),E611)</f>
        <v>#REF!</v>
      </c>
      <c r="G611" s="9" t="e">
        <f t="shared" si="40"/>
        <v>#REF!</v>
      </c>
      <c r="H611" s="9" t="e">
        <f t="shared" si="41"/>
        <v>#REF!</v>
      </c>
      <c r="I611" s="9" t="e">
        <f t="shared" si="39"/>
        <v>#REF!</v>
      </c>
      <c r="J611" s="9" t="e">
        <f>IF(I611&lt;&gt;"",IF(_xlfn.RANK.EQ(I611,$I$2:$I$326,0)&lt;=ROUND(COUNTIFS($E$2:$E$326,"&gt;=50",$D$2:$D$326,"&gt;=55")/100*#REF!,0),"",E611),"")</f>
        <v>#REF!</v>
      </c>
      <c r="K611" s="9" t="e">
        <f>IF(J611&lt;&gt;"",IF(_xlfn.RANK.EQ(J611,$J$2:$J$326,0)&lt;=ROUND(COUNTIFS($E$2:$E$326,"&gt;=50",$D$2:$D$326,"&gt;=55")/100*#REF!,0),"",E611),"")</f>
        <v>#REF!</v>
      </c>
      <c r="L611" s="9" t="e">
        <f>IF(K611&lt;&gt;"",IF(_xlfn.RANK.EQ(K611,$K$2:$K$326,0)&lt;=ROUND(COUNTIFS($E$2:$E$326,"&gt;=50",$D$2:$D$326,"&gt;=55")/100*#REF!,0),"",E611),"")</f>
        <v>#REF!</v>
      </c>
      <c r="M611" s="9" t="e">
        <f>IF(L611&lt;&gt;"",IF(_xlfn.RANK.EQ(L611,$L$2:$L$326,0)&lt;=ROUND(COUNTIFS($E$2:$E$326,"&gt;=50",$D$2:$D$326,"&gt;=55")/100*#REF!,0),"",E611),"")</f>
        <v>#REF!</v>
      </c>
      <c r="N611" s="9" t="e">
        <f>IF(M611&lt;&gt;"",IF(_xlfn.RANK.EQ(M611,$M$2:$M$326,0)&lt;=ROUND(COUNTIFS($E$2:$E$326,"&gt;=50",$D$2:$D$326,"&gt;=55")/100*#REF!,0),"",E611),"")</f>
        <v>#REF!</v>
      </c>
      <c r="O611" s="9" t="e">
        <f>IF(N611&lt;&gt;"",IF(_xlfn.RANK.EQ(N611,$N$2:$N$326,0)&lt;=ROUND(COUNTIFS($E$2:$E$326,"&gt;=50",$D$2:$D$326,"&gt;=55")/100*#REF!,0),"",E611),"")</f>
        <v>#REF!</v>
      </c>
      <c r="P611" s="9" t="str" cm="1">
        <f t="array" ref="P611">IF(A571&lt;&gt;"",IF(_xlfn.BITOR(B571&lt;&gt;"GR",B571&lt;&gt;""),IF(AND(H611&gt;=50,B571&gt;=55),_xlfn.RANK.EQ(H611,$H$2:$H$1000,0),_xlfn.IFS(#REF!="FD",999,#REF!="FF",1000)),IF(AND(H611&gt;=50,D611&gt;=55),_xlfn.RANK.EQ(H611,$H$2:$H$326,0),_xlfn.IFS(#REF!="FD",999,#REF!="FF",1000))),"")</f>
        <v/>
      </c>
    </row>
    <row r="612" spans="1:16" x14ac:dyDescent="0.35">
      <c r="A612" s="3"/>
      <c r="B612" s="3"/>
      <c r="C612" s="16" t="e">
        <f>IF(_xlfn.BITOR(#REF!="GR",#REF!=""),0,#REF!)</f>
        <v>#REF!</v>
      </c>
      <c r="D612" s="16" t="e">
        <f>IF(_xlfn.BITOR(#REF!="",#REF!="GR"),0,#REF!)</f>
        <v>#REF!</v>
      </c>
      <c r="E612" s="9" t="e">
        <f t="shared" si="38"/>
        <v>#REF!</v>
      </c>
      <c r="F612" s="9" t="e">
        <f>IF(AND(B572&lt;&gt;"",B572&lt;&gt;"GR"),(C612*0.4)+(B572*0.6),E612)</f>
        <v>#REF!</v>
      </c>
      <c r="G612" s="9" t="e">
        <f t="shared" si="40"/>
        <v>#REF!</v>
      </c>
      <c r="H612" s="9" t="e">
        <f t="shared" si="41"/>
        <v>#REF!</v>
      </c>
      <c r="I612" s="9" t="e">
        <f t="shared" si="39"/>
        <v>#REF!</v>
      </c>
      <c r="J612" s="9" t="e">
        <f>IF(I612&lt;&gt;"",IF(_xlfn.RANK.EQ(I612,$I$2:$I$326,0)&lt;=ROUND(COUNTIFS($E$2:$E$326,"&gt;=50",$D$2:$D$326,"&gt;=55")/100*#REF!,0),"",E612),"")</f>
        <v>#REF!</v>
      </c>
      <c r="K612" s="9" t="e">
        <f>IF(J612&lt;&gt;"",IF(_xlfn.RANK.EQ(J612,$J$2:$J$326,0)&lt;=ROUND(COUNTIFS($E$2:$E$326,"&gt;=50",$D$2:$D$326,"&gt;=55")/100*#REF!,0),"",E612),"")</f>
        <v>#REF!</v>
      </c>
      <c r="L612" s="9" t="e">
        <f>IF(K612&lt;&gt;"",IF(_xlfn.RANK.EQ(K612,$K$2:$K$326,0)&lt;=ROUND(COUNTIFS($E$2:$E$326,"&gt;=50",$D$2:$D$326,"&gt;=55")/100*#REF!,0),"",E612),"")</f>
        <v>#REF!</v>
      </c>
      <c r="M612" s="9" t="e">
        <f>IF(L612&lt;&gt;"",IF(_xlfn.RANK.EQ(L612,$L$2:$L$326,0)&lt;=ROUND(COUNTIFS($E$2:$E$326,"&gt;=50",$D$2:$D$326,"&gt;=55")/100*#REF!,0),"",E612),"")</f>
        <v>#REF!</v>
      </c>
      <c r="N612" s="9" t="e">
        <f>IF(M612&lt;&gt;"",IF(_xlfn.RANK.EQ(M612,$M$2:$M$326,0)&lt;=ROUND(COUNTIFS($E$2:$E$326,"&gt;=50",$D$2:$D$326,"&gt;=55")/100*#REF!,0),"",E612),"")</f>
        <v>#REF!</v>
      </c>
      <c r="O612" s="9" t="e">
        <f>IF(N612&lt;&gt;"",IF(_xlfn.RANK.EQ(N612,$N$2:$N$326,0)&lt;=ROUND(COUNTIFS($E$2:$E$326,"&gt;=50",$D$2:$D$326,"&gt;=55")/100*#REF!,0),"",E612),"")</f>
        <v>#REF!</v>
      </c>
      <c r="P612" s="9" t="str" cm="1">
        <f t="array" ref="P612">IF(A572&lt;&gt;"",IF(_xlfn.BITOR(B572&lt;&gt;"GR",B572&lt;&gt;""),IF(AND(H612&gt;=50,B572&gt;=55),_xlfn.RANK.EQ(H612,$H$2:$H$1000,0),_xlfn.IFS(#REF!="FD",999,#REF!="FF",1000)),IF(AND(H612&gt;=50,D612&gt;=55),_xlfn.RANK.EQ(H612,$H$2:$H$326,0),_xlfn.IFS(#REF!="FD",999,#REF!="FF",1000))),"")</f>
        <v/>
      </c>
    </row>
    <row r="613" spans="1:16" x14ac:dyDescent="0.35">
      <c r="A613" s="3"/>
      <c r="B613" s="3"/>
      <c r="C613" s="16" t="e">
        <f>IF(_xlfn.BITOR(#REF!="GR",#REF!=""),0,#REF!)</f>
        <v>#REF!</v>
      </c>
      <c r="D613" s="16" t="e">
        <f>IF(_xlfn.BITOR(#REF!="",#REF!="GR"),0,#REF!)</f>
        <v>#REF!</v>
      </c>
      <c r="E613" s="9" t="e">
        <f t="shared" si="38"/>
        <v>#REF!</v>
      </c>
      <c r="F613" s="9" t="e">
        <f>IF(AND(B573&lt;&gt;"",B573&lt;&gt;"GR"),(C613*0.4)+(B573*0.6),E613)</f>
        <v>#REF!</v>
      </c>
      <c r="G613" s="9" t="e">
        <f t="shared" si="40"/>
        <v>#REF!</v>
      </c>
      <c r="H613" s="9" t="e">
        <f t="shared" si="41"/>
        <v>#REF!</v>
      </c>
      <c r="I613" s="9" t="e">
        <f t="shared" si="39"/>
        <v>#REF!</v>
      </c>
      <c r="J613" s="9" t="e">
        <f>IF(I613&lt;&gt;"",IF(_xlfn.RANK.EQ(I613,$I$2:$I$326,0)&lt;=ROUND(COUNTIFS($E$2:$E$326,"&gt;=50",$D$2:$D$326,"&gt;=55")/100*#REF!,0),"",E613),"")</f>
        <v>#REF!</v>
      </c>
      <c r="K613" s="9" t="e">
        <f>IF(J613&lt;&gt;"",IF(_xlfn.RANK.EQ(J613,$J$2:$J$326,0)&lt;=ROUND(COUNTIFS($E$2:$E$326,"&gt;=50",$D$2:$D$326,"&gt;=55")/100*#REF!,0),"",E613),"")</f>
        <v>#REF!</v>
      </c>
      <c r="L613" s="9" t="e">
        <f>IF(K613&lt;&gt;"",IF(_xlfn.RANK.EQ(K613,$K$2:$K$326,0)&lt;=ROUND(COUNTIFS($E$2:$E$326,"&gt;=50",$D$2:$D$326,"&gt;=55")/100*#REF!,0),"",E613),"")</f>
        <v>#REF!</v>
      </c>
      <c r="M613" s="9" t="e">
        <f>IF(L613&lt;&gt;"",IF(_xlfn.RANK.EQ(L613,$L$2:$L$326,0)&lt;=ROUND(COUNTIFS($E$2:$E$326,"&gt;=50",$D$2:$D$326,"&gt;=55")/100*#REF!,0),"",E613),"")</f>
        <v>#REF!</v>
      </c>
      <c r="N613" s="9" t="e">
        <f>IF(M613&lt;&gt;"",IF(_xlfn.RANK.EQ(M613,$M$2:$M$326,0)&lt;=ROUND(COUNTIFS($E$2:$E$326,"&gt;=50",$D$2:$D$326,"&gt;=55")/100*#REF!,0),"",E613),"")</f>
        <v>#REF!</v>
      </c>
      <c r="O613" s="9" t="e">
        <f>IF(N613&lt;&gt;"",IF(_xlfn.RANK.EQ(N613,$N$2:$N$326,0)&lt;=ROUND(COUNTIFS($E$2:$E$326,"&gt;=50",$D$2:$D$326,"&gt;=55")/100*#REF!,0),"",E613),"")</f>
        <v>#REF!</v>
      </c>
      <c r="P613" s="9" t="str" cm="1">
        <f t="array" ref="P613">IF(A573&lt;&gt;"",IF(_xlfn.BITOR(B573&lt;&gt;"GR",B573&lt;&gt;""),IF(AND(H613&gt;=50,B573&gt;=55),_xlfn.RANK.EQ(H613,$H$2:$H$1000,0),_xlfn.IFS(#REF!="FD",999,#REF!="FF",1000)),IF(AND(H613&gt;=50,D613&gt;=55),_xlfn.RANK.EQ(H613,$H$2:$H$326,0),_xlfn.IFS(#REF!="FD",999,#REF!="FF",1000))),"")</f>
        <v/>
      </c>
    </row>
    <row r="614" spans="1:16" x14ac:dyDescent="0.35">
      <c r="A614" s="3"/>
      <c r="B614" s="3"/>
      <c r="C614" s="16" t="e">
        <f>IF(_xlfn.BITOR(#REF!="GR",#REF!=""),0,#REF!)</f>
        <v>#REF!</v>
      </c>
      <c r="D614" s="16" t="e">
        <f>IF(_xlfn.BITOR(#REF!="",#REF!="GR"),0,#REF!)</f>
        <v>#REF!</v>
      </c>
      <c r="E614" s="9" t="e">
        <f t="shared" si="38"/>
        <v>#REF!</v>
      </c>
      <c r="F614" s="9" t="e">
        <f>IF(AND(B574&lt;&gt;"",B574&lt;&gt;"GR"),(C614*0.4)+(B574*0.6),E614)</f>
        <v>#REF!</v>
      </c>
      <c r="G614" s="9" t="e">
        <f t="shared" si="40"/>
        <v>#REF!</v>
      </c>
      <c r="H614" s="9" t="e">
        <f t="shared" si="41"/>
        <v>#REF!</v>
      </c>
      <c r="I614" s="9" t="e">
        <f t="shared" si="39"/>
        <v>#REF!</v>
      </c>
      <c r="J614" s="9" t="e">
        <f>IF(I614&lt;&gt;"",IF(_xlfn.RANK.EQ(I614,$I$2:$I$326,0)&lt;=ROUND(COUNTIFS($E$2:$E$326,"&gt;=50",$D$2:$D$326,"&gt;=55")/100*#REF!,0),"",E614),"")</f>
        <v>#REF!</v>
      </c>
      <c r="K614" s="9" t="e">
        <f>IF(J614&lt;&gt;"",IF(_xlfn.RANK.EQ(J614,$J$2:$J$326,0)&lt;=ROUND(COUNTIFS($E$2:$E$326,"&gt;=50",$D$2:$D$326,"&gt;=55")/100*#REF!,0),"",E614),"")</f>
        <v>#REF!</v>
      </c>
      <c r="L614" s="9" t="e">
        <f>IF(K614&lt;&gt;"",IF(_xlfn.RANK.EQ(K614,$K$2:$K$326,0)&lt;=ROUND(COUNTIFS($E$2:$E$326,"&gt;=50",$D$2:$D$326,"&gt;=55")/100*#REF!,0),"",E614),"")</f>
        <v>#REF!</v>
      </c>
      <c r="M614" s="9" t="e">
        <f>IF(L614&lt;&gt;"",IF(_xlfn.RANK.EQ(L614,$L$2:$L$326,0)&lt;=ROUND(COUNTIFS($E$2:$E$326,"&gt;=50",$D$2:$D$326,"&gt;=55")/100*#REF!,0),"",E614),"")</f>
        <v>#REF!</v>
      </c>
      <c r="N614" s="9" t="e">
        <f>IF(M614&lt;&gt;"",IF(_xlfn.RANK.EQ(M614,$M$2:$M$326,0)&lt;=ROUND(COUNTIFS($E$2:$E$326,"&gt;=50",$D$2:$D$326,"&gt;=55")/100*#REF!,0),"",E614),"")</f>
        <v>#REF!</v>
      </c>
      <c r="O614" s="9" t="e">
        <f>IF(N614&lt;&gt;"",IF(_xlfn.RANK.EQ(N614,$N$2:$N$326,0)&lt;=ROUND(COUNTIFS($E$2:$E$326,"&gt;=50",$D$2:$D$326,"&gt;=55")/100*#REF!,0),"",E614),"")</f>
        <v>#REF!</v>
      </c>
      <c r="P614" s="9" t="str" cm="1">
        <f t="array" ref="P614">IF(A574&lt;&gt;"",IF(_xlfn.BITOR(B574&lt;&gt;"GR",B574&lt;&gt;""),IF(AND(H614&gt;=50,B574&gt;=55),_xlfn.RANK.EQ(H614,$H$2:$H$1000,0),_xlfn.IFS(#REF!="FD",999,#REF!="FF",1000)),IF(AND(H614&gt;=50,D614&gt;=55),_xlfn.RANK.EQ(H614,$H$2:$H$326,0),_xlfn.IFS(#REF!="FD",999,#REF!="FF",1000))),"")</f>
        <v/>
      </c>
    </row>
    <row r="615" spans="1:16" x14ac:dyDescent="0.35">
      <c r="A615" s="3"/>
      <c r="B615" s="3"/>
      <c r="C615" s="16" t="e">
        <f>IF(_xlfn.BITOR(#REF!="GR",#REF!=""),0,#REF!)</f>
        <v>#REF!</v>
      </c>
      <c r="D615" s="16" t="e">
        <f>IF(_xlfn.BITOR(#REF!="",#REF!="GR"),0,#REF!)</f>
        <v>#REF!</v>
      </c>
      <c r="E615" s="9" t="e">
        <f t="shared" si="38"/>
        <v>#REF!</v>
      </c>
      <c r="F615" s="9" t="e">
        <f>IF(AND(B575&lt;&gt;"",B575&lt;&gt;"GR"),(C615*0.4)+(B575*0.6),E615)</f>
        <v>#REF!</v>
      </c>
      <c r="G615" s="9" t="e">
        <f t="shared" si="40"/>
        <v>#REF!</v>
      </c>
      <c r="H615" s="9" t="e">
        <f t="shared" si="41"/>
        <v>#REF!</v>
      </c>
      <c r="I615" s="9" t="e">
        <f t="shared" si="39"/>
        <v>#REF!</v>
      </c>
      <c r="J615" s="9" t="e">
        <f>IF(I615&lt;&gt;"",IF(_xlfn.RANK.EQ(I615,$I$2:$I$326,0)&lt;=ROUND(COUNTIFS($E$2:$E$326,"&gt;=50",$D$2:$D$326,"&gt;=55")/100*#REF!,0),"",E615),"")</f>
        <v>#REF!</v>
      </c>
      <c r="K615" s="9" t="e">
        <f>IF(J615&lt;&gt;"",IF(_xlfn.RANK.EQ(J615,$J$2:$J$326,0)&lt;=ROUND(COUNTIFS($E$2:$E$326,"&gt;=50",$D$2:$D$326,"&gt;=55")/100*#REF!,0),"",E615),"")</f>
        <v>#REF!</v>
      </c>
      <c r="L615" s="9" t="e">
        <f>IF(K615&lt;&gt;"",IF(_xlfn.RANK.EQ(K615,$K$2:$K$326,0)&lt;=ROUND(COUNTIFS($E$2:$E$326,"&gt;=50",$D$2:$D$326,"&gt;=55")/100*#REF!,0),"",E615),"")</f>
        <v>#REF!</v>
      </c>
      <c r="M615" s="9" t="e">
        <f>IF(L615&lt;&gt;"",IF(_xlfn.RANK.EQ(L615,$L$2:$L$326,0)&lt;=ROUND(COUNTIFS($E$2:$E$326,"&gt;=50",$D$2:$D$326,"&gt;=55")/100*#REF!,0),"",E615),"")</f>
        <v>#REF!</v>
      </c>
      <c r="N615" s="9" t="e">
        <f>IF(M615&lt;&gt;"",IF(_xlfn.RANK.EQ(M615,$M$2:$M$326,0)&lt;=ROUND(COUNTIFS($E$2:$E$326,"&gt;=50",$D$2:$D$326,"&gt;=55")/100*#REF!,0),"",E615),"")</f>
        <v>#REF!</v>
      </c>
      <c r="O615" s="9" t="e">
        <f>IF(N615&lt;&gt;"",IF(_xlfn.RANK.EQ(N615,$N$2:$N$326,0)&lt;=ROUND(COUNTIFS($E$2:$E$326,"&gt;=50",$D$2:$D$326,"&gt;=55")/100*#REF!,0),"",E615),"")</f>
        <v>#REF!</v>
      </c>
      <c r="P615" s="9" t="str" cm="1">
        <f t="array" ref="P615">IF(A575&lt;&gt;"",IF(_xlfn.BITOR(B575&lt;&gt;"GR",B575&lt;&gt;""),IF(AND(H615&gt;=50,B575&gt;=55),_xlfn.RANK.EQ(H615,$H$2:$H$1000,0),_xlfn.IFS(#REF!="FD",999,#REF!="FF",1000)),IF(AND(H615&gt;=50,D615&gt;=55),_xlfn.RANK.EQ(H615,$H$2:$H$326,0),_xlfn.IFS(#REF!="FD",999,#REF!="FF",1000))),"")</f>
        <v/>
      </c>
    </row>
    <row r="616" spans="1:16" x14ac:dyDescent="0.35">
      <c r="A616" s="3"/>
      <c r="B616" s="3"/>
      <c r="C616" s="16" t="e">
        <f>IF(_xlfn.BITOR(#REF!="GR",#REF!=""),0,#REF!)</f>
        <v>#REF!</v>
      </c>
      <c r="D616" s="16" t="e">
        <f>IF(_xlfn.BITOR(#REF!="",#REF!="GR"),0,#REF!)</f>
        <v>#REF!</v>
      </c>
      <c r="E616" s="9" t="e">
        <f t="shared" si="38"/>
        <v>#REF!</v>
      </c>
      <c r="F616" s="9" t="e">
        <f>IF(AND(B576&lt;&gt;"",B576&lt;&gt;"GR"),(C616*0.4)+(B576*0.6),E616)</f>
        <v>#REF!</v>
      </c>
      <c r="G616" s="9" t="e">
        <f t="shared" si="40"/>
        <v>#REF!</v>
      </c>
      <c r="H616" s="9" t="e">
        <f t="shared" si="41"/>
        <v>#REF!</v>
      </c>
      <c r="I616" s="9" t="e">
        <f t="shared" si="39"/>
        <v>#REF!</v>
      </c>
      <c r="J616" s="9" t="e">
        <f>IF(I616&lt;&gt;"",IF(_xlfn.RANK.EQ(I616,$I$2:$I$326,0)&lt;=ROUND(COUNTIFS($E$2:$E$326,"&gt;=50",$D$2:$D$326,"&gt;=55")/100*#REF!,0),"",E616),"")</f>
        <v>#REF!</v>
      </c>
      <c r="K616" s="9" t="e">
        <f>IF(J616&lt;&gt;"",IF(_xlfn.RANK.EQ(J616,$J$2:$J$326,0)&lt;=ROUND(COUNTIFS($E$2:$E$326,"&gt;=50",$D$2:$D$326,"&gt;=55")/100*#REF!,0),"",E616),"")</f>
        <v>#REF!</v>
      </c>
      <c r="L616" s="9" t="e">
        <f>IF(K616&lt;&gt;"",IF(_xlfn.RANK.EQ(K616,$K$2:$K$326,0)&lt;=ROUND(COUNTIFS($E$2:$E$326,"&gt;=50",$D$2:$D$326,"&gt;=55")/100*#REF!,0),"",E616),"")</f>
        <v>#REF!</v>
      </c>
      <c r="M616" s="9" t="e">
        <f>IF(L616&lt;&gt;"",IF(_xlfn.RANK.EQ(L616,$L$2:$L$326,0)&lt;=ROUND(COUNTIFS($E$2:$E$326,"&gt;=50",$D$2:$D$326,"&gt;=55")/100*#REF!,0),"",E616),"")</f>
        <v>#REF!</v>
      </c>
      <c r="N616" s="9" t="e">
        <f>IF(M616&lt;&gt;"",IF(_xlfn.RANK.EQ(M616,$M$2:$M$326,0)&lt;=ROUND(COUNTIFS($E$2:$E$326,"&gt;=50",$D$2:$D$326,"&gt;=55")/100*#REF!,0),"",E616),"")</f>
        <v>#REF!</v>
      </c>
      <c r="O616" s="9" t="e">
        <f>IF(N616&lt;&gt;"",IF(_xlfn.RANK.EQ(N616,$N$2:$N$326,0)&lt;=ROUND(COUNTIFS($E$2:$E$326,"&gt;=50",$D$2:$D$326,"&gt;=55")/100*#REF!,0),"",E616),"")</f>
        <v>#REF!</v>
      </c>
      <c r="P616" s="9" t="str" cm="1">
        <f t="array" ref="P616">IF(A576&lt;&gt;"",IF(_xlfn.BITOR(B576&lt;&gt;"GR",B576&lt;&gt;""),IF(AND(H616&gt;=50,B576&gt;=55),_xlfn.RANK.EQ(H616,$H$2:$H$1000,0),_xlfn.IFS(#REF!="FD",999,#REF!="FF",1000)),IF(AND(H616&gt;=50,D616&gt;=55),_xlfn.RANK.EQ(H616,$H$2:$H$326,0),_xlfn.IFS(#REF!="FD",999,#REF!="FF",1000))),"")</f>
        <v/>
      </c>
    </row>
    <row r="617" spans="1:16" x14ac:dyDescent="0.35">
      <c r="A617" s="3"/>
      <c r="B617" s="3"/>
      <c r="C617" s="16" t="e">
        <f>IF(_xlfn.BITOR(#REF!="GR",#REF!=""),0,#REF!)</f>
        <v>#REF!</v>
      </c>
      <c r="D617" s="16" t="e">
        <f>IF(_xlfn.BITOR(#REF!="",#REF!="GR"),0,#REF!)</f>
        <v>#REF!</v>
      </c>
      <c r="E617" s="9" t="e">
        <f t="shared" si="38"/>
        <v>#REF!</v>
      </c>
      <c r="F617" s="9" t="e">
        <f>IF(AND(B577&lt;&gt;"",B577&lt;&gt;"GR"),(C617*0.4)+(B577*0.6),E617)</f>
        <v>#REF!</v>
      </c>
      <c r="G617" s="9" t="e">
        <f t="shared" si="40"/>
        <v>#REF!</v>
      </c>
      <c r="H617" s="9" t="e">
        <f t="shared" si="41"/>
        <v>#REF!</v>
      </c>
      <c r="I617" s="9" t="e">
        <f t="shared" si="39"/>
        <v>#REF!</v>
      </c>
      <c r="J617" s="9" t="e">
        <f>IF(I617&lt;&gt;"",IF(_xlfn.RANK.EQ(I617,$I$2:$I$326,0)&lt;=ROUND(COUNTIFS($E$2:$E$326,"&gt;=50",$D$2:$D$326,"&gt;=55")/100*#REF!,0),"",E617),"")</f>
        <v>#REF!</v>
      </c>
      <c r="K617" s="9" t="e">
        <f>IF(J617&lt;&gt;"",IF(_xlfn.RANK.EQ(J617,$J$2:$J$326,0)&lt;=ROUND(COUNTIFS($E$2:$E$326,"&gt;=50",$D$2:$D$326,"&gt;=55")/100*#REF!,0),"",E617),"")</f>
        <v>#REF!</v>
      </c>
      <c r="L617" s="9" t="e">
        <f>IF(K617&lt;&gt;"",IF(_xlfn.RANK.EQ(K617,$K$2:$K$326,0)&lt;=ROUND(COUNTIFS($E$2:$E$326,"&gt;=50",$D$2:$D$326,"&gt;=55")/100*#REF!,0),"",E617),"")</f>
        <v>#REF!</v>
      </c>
      <c r="M617" s="9" t="e">
        <f>IF(L617&lt;&gt;"",IF(_xlfn.RANK.EQ(L617,$L$2:$L$326,0)&lt;=ROUND(COUNTIFS($E$2:$E$326,"&gt;=50",$D$2:$D$326,"&gt;=55")/100*#REF!,0),"",E617),"")</f>
        <v>#REF!</v>
      </c>
      <c r="N617" s="9" t="e">
        <f>IF(M617&lt;&gt;"",IF(_xlfn.RANK.EQ(M617,$M$2:$M$326,0)&lt;=ROUND(COUNTIFS($E$2:$E$326,"&gt;=50",$D$2:$D$326,"&gt;=55")/100*#REF!,0),"",E617),"")</f>
        <v>#REF!</v>
      </c>
      <c r="O617" s="9" t="e">
        <f>IF(N617&lt;&gt;"",IF(_xlfn.RANK.EQ(N617,$N$2:$N$326,0)&lt;=ROUND(COUNTIFS($E$2:$E$326,"&gt;=50",$D$2:$D$326,"&gt;=55")/100*#REF!,0),"",E617),"")</f>
        <v>#REF!</v>
      </c>
      <c r="P617" s="9" t="str" cm="1">
        <f t="array" ref="P617">IF(A577&lt;&gt;"",IF(_xlfn.BITOR(B577&lt;&gt;"GR",B577&lt;&gt;""),IF(AND(H617&gt;=50,B577&gt;=55),_xlfn.RANK.EQ(H617,$H$2:$H$1000,0),_xlfn.IFS(#REF!="FD",999,#REF!="FF",1000)),IF(AND(H617&gt;=50,D617&gt;=55),_xlfn.RANK.EQ(H617,$H$2:$H$326,0),_xlfn.IFS(#REF!="FD",999,#REF!="FF",1000))),"")</f>
        <v/>
      </c>
    </row>
    <row r="618" spans="1:16" x14ac:dyDescent="0.35">
      <c r="A618" s="3"/>
      <c r="B618" s="3"/>
      <c r="C618" s="16" t="e">
        <f>IF(_xlfn.BITOR(#REF!="GR",#REF!=""),0,#REF!)</f>
        <v>#REF!</v>
      </c>
      <c r="D618" s="16" t="e">
        <f>IF(_xlfn.BITOR(#REF!="",#REF!="GR"),0,#REF!)</f>
        <v>#REF!</v>
      </c>
      <c r="E618" s="9" t="e">
        <f t="shared" si="38"/>
        <v>#REF!</v>
      </c>
      <c r="F618" s="9" t="e">
        <f>IF(AND(B578&lt;&gt;"",B578&lt;&gt;"GR"),(C618*0.4)+(B578*0.6),E618)</f>
        <v>#REF!</v>
      </c>
      <c r="G618" s="9" t="e">
        <f t="shared" si="40"/>
        <v>#REF!</v>
      </c>
      <c r="H618" s="9" t="e">
        <f t="shared" si="41"/>
        <v>#REF!</v>
      </c>
      <c r="I618" s="9" t="e">
        <f t="shared" si="39"/>
        <v>#REF!</v>
      </c>
      <c r="J618" s="9" t="e">
        <f>IF(I618&lt;&gt;"",IF(_xlfn.RANK.EQ(I618,$I$2:$I$326,0)&lt;=ROUND(COUNTIFS($E$2:$E$326,"&gt;=50",$D$2:$D$326,"&gt;=55")/100*#REF!,0),"",E618),"")</f>
        <v>#REF!</v>
      </c>
      <c r="K618" s="9" t="e">
        <f>IF(J618&lt;&gt;"",IF(_xlfn.RANK.EQ(J618,$J$2:$J$326,0)&lt;=ROUND(COUNTIFS($E$2:$E$326,"&gt;=50",$D$2:$D$326,"&gt;=55")/100*#REF!,0),"",E618),"")</f>
        <v>#REF!</v>
      </c>
      <c r="L618" s="9" t="e">
        <f>IF(K618&lt;&gt;"",IF(_xlfn.RANK.EQ(K618,$K$2:$K$326,0)&lt;=ROUND(COUNTIFS($E$2:$E$326,"&gt;=50",$D$2:$D$326,"&gt;=55")/100*#REF!,0),"",E618),"")</f>
        <v>#REF!</v>
      </c>
      <c r="M618" s="9" t="e">
        <f>IF(L618&lt;&gt;"",IF(_xlfn.RANK.EQ(L618,$L$2:$L$326,0)&lt;=ROUND(COUNTIFS($E$2:$E$326,"&gt;=50",$D$2:$D$326,"&gt;=55")/100*#REF!,0),"",E618),"")</f>
        <v>#REF!</v>
      </c>
      <c r="N618" s="9" t="e">
        <f>IF(M618&lt;&gt;"",IF(_xlfn.RANK.EQ(M618,$M$2:$M$326,0)&lt;=ROUND(COUNTIFS($E$2:$E$326,"&gt;=50",$D$2:$D$326,"&gt;=55")/100*#REF!,0),"",E618),"")</f>
        <v>#REF!</v>
      </c>
      <c r="O618" s="9" t="e">
        <f>IF(N618&lt;&gt;"",IF(_xlfn.RANK.EQ(N618,$N$2:$N$326,0)&lt;=ROUND(COUNTIFS($E$2:$E$326,"&gt;=50",$D$2:$D$326,"&gt;=55")/100*#REF!,0),"",E618),"")</f>
        <v>#REF!</v>
      </c>
      <c r="P618" s="9" t="str" cm="1">
        <f t="array" ref="P618">IF(A578&lt;&gt;"",IF(_xlfn.BITOR(B578&lt;&gt;"GR",B578&lt;&gt;""),IF(AND(H618&gt;=50,B578&gt;=55),_xlfn.RANK.EQ(H618,$H$2:$H$1000,0),_xlfn.IFS(#REF!="FD",999,#REF!="FF",1000)),IF(AND(H618&gt;=50,D618&gt;=55),_xlfn.RANK.EQ(H618,$H$2:$H$326,0),_xlfn.IFS(#REF!="FD",999,#REF!="FF",1000))),"")</f>
        <v/>
      </c>
    </row>
    <row r="619" spans="1:16" x14ac:dyDescent="0.35">
      <c r="A619" s="3"/>
      <c r="B619" s="3"/>
      <c r="C619" s="16" t="e">
        <f>IF(_xlfn.BITOR(#REF!="GR",#REF!=""),0,#REF!)</f>
        <v>#REF!</v>
      </c>
      <c r="D619" s="16" t="e">
        <f>IF(_xlfn.BITOR(#REF!="",#REF!="GR"),0,#REF!)</f>
        <v>#REF!</v>
      </c>
      <c r="E619" s="9" t="e">
        <f t="shared" si="38"/>
        <v>#REF!</v>
      </c>
      <c r="F619" s="9" t="e">
        <f>IF(AND(B579&lt;&gt;"",B579&lt;&gt;"GR"),(C619*0.4)+(B579*0.6),E619)</f>
        <v>#REF!</v>
      </c>
      <c r="G619" s="9" t="e">
        <f t="shared" si="40"/>
        <v>#REF!</v>
      </c>
      <c r="H619" s="9" t="e">
        <f t="shared" si="41"/>
        <v>#REF!</v>
      </c>
      <c r="I619" s="9" t="e">
        <f t="shared" si="39"/>
        <v>#REF!</v>
      </c>
      <c r="J619" s="9" t="e">
        <f>IF(I619&lt;&gt;"",IF(_xlfn.RANK.EQ(I619,$I$2:$I$326,0)&lt;=ROUND(COUNTIFS($E$2:$E$326,"&gt;=50",$D$2:$D$326,"&gt;=55")/100*#REF!,0),"",E619),"")</f>
        <v>#REF!</v>
      </c>
      <c r="K619" s="9" t="e">
        <f>IF(J619&lt;&gt;"",IF(_xlfn.RANK.EQ(J619,$J$2:$J$326,0)&lt;=ROUND(COUNTIFS($E$2:$E$326,"&gt;=50",$D$2:$D$326,"&gt;=55")/100*#REF!,0),"",E619),"")</f>
        <v>#REF!</v>
      </c>
      <c r="L619" s="9" t="e">
        <f>IF(K619&lt;&gt;"",IF(_xlfn.RANK.EQ(K619,$K$2:$K$326,0)&lt;=ROUND(COUNTIFS($E$2:$E$326,"&gt;=50",$D$2:$D$326,"&gt;=55")/100*#REF!,0),"",E619),"")</f>
        <v>#REF!</v>
      </c>
      <c r="M619" s="9" t="e">
        <f>IF(L619&lt;&gt;"",IF(_xlfn.RANK.EQ(L619,$L$2:$L$326,0)&lt;=ROUND(COUNTIFS($E$2:$E$326,"&gt;=50",$D$2:$D$326,"&gt;=55")/100*#REF!,0),"",E619),"")</f>
        <v>#REF!</v>
      </c>
      <c r="N619" s="9" t="e">
        <f>IF(M619&lt;&gt;"",IF(_xlfn.RANK.EQ(M619,$M$2:$M$326,0)&lt;=ROUND(COUNTIFS($E$2:$E$326,"&gt;=50",$D$2:$D$326,"&gt;=55")/100*#REF!,0),"",E619),"")</f>
        <v>#REF!</v>
      </c>
      <c r="O619" s="9" t="e">
        <f>IF(N619&lt;&gt;"",IF(_xlfn.RANK.EQ(N619,$N$2:$N$326,0)&lt;=ROUND(COUNTIFS($E$2:$E$326,"&gt;=50",$D$2:$D$326,"&gt;=55")/100*#REF!,0),"",E619),"")</f>
        <v>#REF!</v>
      </c>
      <c r="P619" s="9" t="str" cm="1">
        <f t="array" ref="P619">IF(A579&lt;&gt;"",IF(_xlfn.BITOR(B579&lt;&gt;"GR",B579&lt;&gt;""),IF(AND(H619&gt;=50,B579&gt;=55),_xlfn.RANK.EQ(H619,$H$2:$H$1000,0),_xlfn.IFS(#REF!="FD",999,#REF!="FF",1000)),IF(AND(H619&gt;=50,D619&gt;=55),_xlfn.RANK.EQ(H619,$H$2:$H$326,0),_xlfn.IFS(#REF!="FD",999,#REF!="FF",1000))),"")</f>
        <v/>
      </c>
    </row>
    <row r="620" spans="1:16" x14ac:dyDescent="0.35">
      <c r="A620" s="3"/>
      <c r="B620" s="3"/>
      <c r="C620" s="16" t="e">
        <f>IF(_xlfn.BITOR(#REF!="GR",#REF!=""),0,#REF!)</f>
        <v>#REF!</v>
      </c>
      <c r="D620" s="16" t="e">
        <f>IF(_xlfn.BITOR(#REF!="",#REF!="GR"),0,#REF!)</f>
        <v>#REF!</v>
      </c>
      <c r="E620" s="9" t="e">
        <f t="shared" si="38"/>
        <v>#REF!</v>
      </c>
      <c r="F620" s="9" t="e">
        <f>IF(AND(B580&lt;&gt;"",B580&lt;&gt;"GR"),(C620*0.4)+(B580*0.6),E620)</f>
        <v>#REF!</v>
      </c>
      <c r="G620" s="9" t="e">
        <f t="shared" si="40"/>
        <v>#REF!</v>
      </c>
      <c r="H620" s="9" t="e">
        <f t="shared" si="41"/>
        <v>#REF!</v>
      </c>
      <c r="I620" s="9" t="e">
        <f t="shared" si="39"/>
        <v>#REF!</v>
      </c>
      <c r="J620" s="9" t="e">
        <f>IF(I620&lt;&gt;"",IF(_xlfn.RANK.EQ(I620,$I$2:$I$326,0)&lt;=ROUND(COUNTIFS($E$2:$E$326,"&gt;=50",$D$2:$D$326,"&gt;=55")/100*#REF!,0),"",E620),"")</f>
        <v>#REF!</v>
      </c>
      <c r="K620" s="9" t="e">
        <f>IF(J620&lt;&gt;"",IF(_xlfn.RANK.EQ(J620,$J$2:$J$326,0)&lt;=ROUND(COUNTIFS($E$2:$E$326,"&gt;=50",$D$2:$D$326,"&gt;=55")/100*#REF!,0),"",E620),"")</f>
        <v>#REF!</v>
      </c>
      <c r="L620" s="9" t="e">
        <f>IF(K620&lt;&gt;"",IF(_xlfn.RANK.EQ(K620,$K$2:$K$326,0)&lt;=ROUND(COUNTIFS($E$2:$E$326,"&gt;=50",$D$2:$D$326,"&gt;=55")/100*#REF!,0),"",E620),"")</f>
        <v>#REF!</v>
      </c>
      <c r="M620" s="9" t="e">
        <f>IF(L620&lt;&gt;"",IF(_xlfn.RANK.EQ(L620,$L$2:$L$326,0)&lt;=ROUND(COUNTIFS($E$2:$E$326,"&gt;=50",$D$2:$D$326,"&gt;=55")/100*#REF!,0),"",E620),"")</f>
        <v>#REF!</v>
      </c>
      <c r="N620" s="9" t="e">
        <f>IF(M620&lt;&gt;"",IF(_xlfn.RANK.EQ(M620,$M$2:$M$326,0)&lt;=ROUND(COUNTIFS($E$2:$E$326,"&gt;=50",$D$2:$D$326,"&gt;=55")/100*#REF!,0),"",E620),"")</f>
        <v>#REF!</v>
      </c>
      <c r="O620" s="9" t="e">
        <f>IF(N620&lt;&gt;"",IF(_xlfn.RANK.EQ(N620,$N$2:$N$326,0)&lt;=ROUND(COUNTIFS($E$2:$E$326,"&gt;=50",$D$2:$D$326,"&gt;=55")/100*#REF!,0),"",E620),"")</f>
        <v>#REF!</v>
      </c>
      <c r="P620" s="9" t="str" cm="1">
        <f t="array" ref="P620">IF(A580&lt;&gt;"",IF(_xlfn.BITOR(B580&lt;&gt;"GR",B580&lt;&gt;""),IF(AND(H620&gt;=50,B580&gt;=55),_xlfn.RANK.EQ(H620,$H$2:$H$1000,0),_xlfn.IFS(#REF!="FD",999,#REF!="FF",1000)),IF(AND(H620&gt;=50,D620&gt;=55),_xlfn.RANK.EQ(H620,$H$2:$H$326,0),_xlfn.IFS(#REF!="FD",999,#REF!="FF",1000))),"")</f>
        <v/>
      </c>
    </row>
    <row r="621" spans="1:16" x14ac:dyDescent="0.35">
      <c r="A621" s="3"/>
      <c r="B621" s="3"/>
      <c r="C621" s="16" t="e">
        <f>IF(_xlfn.BITOR(#REF!="GR",#REF!=""),0,#REF!)</f>
        <v>#REF!</v>
      </c>
      <c r="D621" s="16" t="e">
        <f>IF(_xlfn.BITOR(#REF!="",#REF!="GR"),0,#REF!)</f>
        <v>#REF!</v>
      </c>
      <c r="E621" s="9" t="e">
        <f t="shared" si="38"/>
        <v>#REF!</v>
      </c>
      <c r="F621" s="9" t="e">
        <f>IF(AND(B581&lt;&gt;"",B581&lt;&gt;"GR"),(C621*0.4)+(B581*0.6),E621)</f>
        <v>#REF!</v>
      </c>
      <c r="G621" s="9" t="e">
        <f t="shared" si="40"/>
        <v>#REF!</v>
      </c>
      <c r="H621" s="9" t="e">
        <f t="shared" si="41"/>
        <v>#REF!</v>
      </c>
      <c r="I621" s="9" t="e">
        <f t="shared" si="39"/>
        <v>#REF!</v>
      </c>
      <c r="J621" s="9" t="e">
        <f>IF(I621&lt;&gt;"",IF(_xlfn.RANK.EQ(I621,$I$2:$I$326,0)&lt;=ROUND(COUNTIFS($E$2:$E$326,"&gt;=50",$D$2:$D$326,"&gt;=55")/100*#REF!,0),"",E621),"")</f>
        <v>#REF!</v>
      </c>
      <c r="K621" s="9" t="e">
        <f>IF(J621&lt;&gt;"",IF(_xlfn.RANK.EQ(J621,$J$2:$J$326,0)&lt;=ROUND(COUNTIFS($E$2:$E$326,"&gt;=50",$D$2:$D$326,"&gt;=55")/100*#REF!,0),"",E621),"")</f>
        <v>#REF!</v>
      </c>
      <c r="L621" s="9" t="e">
        <f>IF(K621&lt;&gt;"",IF(_xlfn.RANK.EQ(K621,$K$2:$K$326,0)&lt;=ROUND(COUNTIFS($E$2:$E$326,"&gt;=50",$D$2:$D$326,"&gt;=55")/100*#REF!,0),"",E621),"")</f>
        <v>#REF!</v>
      </c>
      <c r="M621" s="9" t="e">
        <f>IF(L621&lt;&gt;"",IF(_xlfn.RANK.EQ(L621,$L$2:$L$326,0)&lt;=ROUND(COUNTIFS($E$2:$E$326,"&gt;=50",$D$2:$D$326,"&gt;=55")/100*#REF!,0),"",E621),"")</f>
        <v>#REF!</v>
      </c>
      <c r="N621" s="9" t="e">
        <f>IF(M621&lt;&gt;"",IF(_xlfn.RANK.EQ(M621,$M$2:$M$326,0)&lt;=ROUND(COUNTIFS($E$2:$E$326,"&gt;=50",$D$2:$D$326,"&gt;=55")/100*#REF!,0),"",E621),"")</f>
        <v>#REF!</v>
      </c>
      <c r="O621" s="9" t="e">
        <f>IF(N621&lt;&gt;"",IF(_xlfn.RANK.EQ(N621,$N$2:$N$326,0)&lt;=ROUND(COUNTIFS($E$2:$E$326,"&gt;=50",$D$2:$D$326,"&gt;=55")/100*#REF!,0),"",E621),"")</f>
        <v>#REF!</v>
      </c>
      <c r="P621" s="9" t="str" cm="1">
        <f t="array" ref="P621">IF(A581&lt;&gt;"",IF(_xlfn.BITOR(B581&lt;&gt;"GR",B581&lt;&gt;""),IF(AND(H621&gt;=50,B581&gt;=55),_xlfn.RANK.EQ(H621,$H$2:$H$1000,0),_xlfn.IFS(#REF!="FD",999,#REF!="FF",1000)),IF(AND(H621&gt;=50,D621&gt;=55),_xlfn.RANK.EQ(H621,$H$2:$H$326,0),_xlfn.IFS(#REF!="FD",999,#REF!="FF",1000))),"")</f>
        <v/>
      </c>
    </row>
    <row r="622" spans="1:16" x14ac:dyDescent="0.35">
      <c r="A622" s="3"/>
      <c r="B622" s="3"/>
      <c r="C622" s="16" t="e">
        <f>IF(_xlfn.BITOR(#REF!="GR",#REF!=""),0,#REF!)</f>
        <v>#REF!</v>
      </c>
      <c r="D622" s="16" t="e">
        <f>IF(_xlfn.BITOR(#REF!="",#REF!="GR"),0,#REF!)</f>
        <v>#REF!</v>
      </c>
      <c r="E622" s="9" t="e">
        <f t="shared" si="38"/>
        <v>#REF!</v>
      </c>
      <c r="F622" s="9" t="e">
        <f>IF(AND(B582&lt;&gt;"",B582&lt;&gt;"GR"),(C622*0.4)+(B582*0.6),E622)</f>
        <v>#REF!</v>
      </c>
      <c r="G622" s="9" t="e">
        <f t="shared" si="40"/>
        <v>#REF!</v>
      </c>
      <c r="H622" s="9" t="e">
        <f t="shared" si="41"/>
        <v>#REF!</v>
      </c>
      <c r="I622" s="9" t="e">
        <f t="shared" si="39"/>
        <v>#REF!</v>
      </c>
      <c r="J622" s="9" t="e">
        <f>IF(I622&lt;&gt;"",IF(_xlfn.RANK.EQ(I622,$I$2:$I$326,0)&lt;=ROUND(COUNTIFS($E$2:$E$326,"&gt;=50",$D$2:$D$326,"&gt;=55")/100*#REF!,0),"",E622),"")</f>
        <v>#REF!</v>
      </c>
      <c r="K622" s="9" t="e">
        <f>IF(J622&lt;&gt;"",IF(_xlfn.RANK.EQ(J622,$J$2:$J$326,0)&lt;=ROUND(COUNTIFS($E$2:$E$326,"&gt;=50",$D$2:$D$326,"&gt;=55")/100*#REF!,0),"",E622),"")</f>
        <v>#REF!</v>
      </c>
      <c r="L622" s="9" t="e">
        <f>IF(K622&lt;&gt;"",IF(_xlfn.RANK.EQ(K622,$K$2:$K$326,0)&lt;=ROUND(COUNTIFS($E$2:$E$326,"&gt;=50",$D$2:$D$326,"&gt;=55")/100*#REF!,0),"",E622),"")</f>
        <v>#REF!</v>
      </c>
      <c r="M622" s="9" t="e">
        <f>IF(L622&lt;&gt;"",IF(_xlfn.RANK.EQ(L622,$L$2:$L$326,0)&lt;=ROUND(COUNTIFS($E$2:$E$326,"&gt;=50",$D$2:$D$326,"&gt;=55")/100*#REF!,0),"",E622),"")</f>
        <v>#REF!</v>
      </c>
      <c r="N622" s="9" t="e">
        <f>IF(M622&lt;&gt;"",IF(_xlfn.RANK.EQ(M622,$M$2:$M$326,0)&lt;=ROUND(COUNTIFS($E$2:$E$326,"&gt;=50",$D$2:$D$326,"&gt;=55")/100*#REF!,0),"",E622),"")</f>
        <v>#REF!</v>
      </c>
      <c r="O622" s="9" t="e">
        <f>IF(N622&lt;&gt;"",IF(_xlfn.RANK.EQ(N622,$N$2:$N$326,0)&lt;=ROUND(COUNTIFS($E$2:$E$326,"&gt;=50",$D$2:$D$326,"&gt;=55")/100*#REF!,0),"",E622),"")</f>
        <v>#REF!</v>
      </c>
      <c r="P622" s="9" t="str" cm="1">
        <f t="array" ref="P622">IF(A582&lt;&gt;"",IF(_xlfn.BITOR(B582&lt;&gt;"GR",B582&lt;&gt;""),IF(AND(H622&gt;=50,B582&gt;=55),_xlfn.RANK.EQ(H622,$H$2:$H$1000,0),_xlfn.IFS(#REF!="FD",999,#REF!="FF",1000)),IF(AND(H622&gt;=50,D622&gt;=55),_xlfn.RANK.EQ(H622,$H$2:$H$326,0),_xlfn.IFS(#REF!="FD",999,#REF!="FF",1000))),"")</f>
        <v/>
      </c>
    </row>
    <row r="623" spans="1:16" x14ac:dyDescent="0.35">
      <c r="A623" s="3"/>
      <c r="B623" s="3"/>
      <c r="C623" s="16" t="e">
        <f>IF(_xlfn.BITOR(#REF!="GR",#REF!=""),0,#REF!)</f>
        <v>#REF!</v>
      </c>
      <c r="D623" s="16" t="e">
        <f>IF(_xlfn.BITOR(#REF!="",#REF!="GR"),0,#REF!)</f>
        <v>#REF!</v>
      </c>
      <c r="E623" s="9" t="e">
        <f t="shared" si="38"/>
        <v>#REF!</v>
      </c>
      <c r="F623" s="9" t="e">
        <f>IF(AND(B583&lt;&gt;"",B583&lt;&gt;"GR"),(C623*0.4)+(B583*0.6),E623)</f>
        <v>#REF!</v>
      </c>
      <c r="G623" s="9" t="e">
        <f t="shared" si="40"/>
        <v>#REF!</v>
      </c>
      <c r="H623" s="9" t="e">
        <f t="shared" si="41"/>
        <v>#REF!</v>
      </c>
      <c r="I623" s="9" t="e">
        <f t="shared" si="39"/>
        <v>#REF!</v>
      </c>
      <c r="J623" s="9" t="e">
        <f>IF(I623&lt;&gt;"",IF(_xlfn.RANK.EQ(I623,$I$2:$I$326,0)&lt;=ROUND(COUNTIFS($E$2:$E$326,"&gt;=50",$D$2:$D$326,"&gt;=55")/100*#REF!,0),"",E623),"")</f>
        <v>#REF!</v>
      </c>
      <c r="K623" s="9" t="e">
        <f>IF(J623&lt;&gt;"",IF(_xlfn.RANK.EQ(J623,$J$2:$J$326,0)&lt;=ROUND(COUNTIFS($E$2:$E$326,"&gt;=50",$D$2:$D$326,"&gt;=55")/100*#REF!,0),"",E623),"")</f>
        <v>#REF!</v>
      </c>
      <c r="L623" s="9" t="e">
        <f>IF(K623&lt;&gt;"",IF(_xlfn.RANK.EQ(K623,$K$2:$K$326,0)&lt;=ROUND(COUNTIFS($E$2:$E$326,"&gt;=50",$D$2:$D$326,"&gt;=55")/100*#REF!,0),"",E623),"")</f>
        <v>#REF!</v>
      </c>
      <c r="M623" s="9" t="e">
        <f>IF(L623&lt;&gt;"",IF(_xlfn.RANK.EQ(L623,$L$2:$L$326,0)&lt;=ROUND(COUNTIFS($E$2:$E$326,"&gt;=50",$D$2:$D$326,"&gt;=55")/100*#REF!,0),"",E623),"")</f>
        <v>#REF!</v>
      </c>
      <c r="N623" s="9" t="e">
        <f>IF(M623&lt;&gt;"",IF(_xlfn.RANK.EQ(M623,$M$2:$M$326,0)&lt;=ROUND(COUNTIFS($E$2:$E$326,"&gt;=50",$D$2:$D$326,"&gt;=55")/100*#REF!,0),"",E623),"")</f>
        <v>#REF!</v>
      </c>
      <c r="O623" s="9" t="e">
        <f>IF(N623&lt;&gt;"",IF(_xlfn.RANK.EQ(N623,$N$2:$N$326,0)&lt;=ROUND(COUNTIFS($E$2:$E$326,"&gt;=50",$D$2:$D$326,"&gt;=55")/100*#REF!,0),"",E623),"")</f>
        <v>#REF!</v>
      </c>
      <c r="P623" s="9" t="str" cm="1">
        <f t="array" ref="P623">IF(A583&lt;&gt;"",IF(_xlfn.BITOR(B583&lt;&gt;"GR",B583&lt;&gt;""),IF(AND(H623&gt;=50,B583&gt;=55),_xlfn.RANK.EQ(H623,$H$2:$H$1000,0),_xlfn.IFS(#REF!="FD",999,#REF!="FF",1000)),IF(AND(H623&gt;=50,D623&gt;=55),_xlfn.RANK.EQ(H623,$H$2:$H$326,0),_xlfn.IFS(#REF!="FD",999,#REF!="FF",1000))),"")</f>
        <v/>
      </c>
    </row>
    <row r="624" spans="1:16" x14ac:dyDescent="0.35">
      <c r="A624" s="3"/>
      <c r="B624" s="3"/>
      <c r="C624" s="16" t="e">
        <f>IF(_xlfn.BITOR(#REF!="GR",#REF!=""),0,#REF!)</f>
        <v>#REF!</v>
      </c>
      <c r="D624" s="16" t="e">
        <f>IF(_xlfn.BITOR(#REF!="",#REF!="GR"),0,#REF!)</f>
        <v>#REF!</v>
      </c>
      <c r="E624" s="9" t="e">
        <f t="shared" si="38"/>
        <v>#REF!</v>
      </c>
      <c r="F624" s="9" t="e">
        <f>IF(AND(B584&lt;&gt;"",B584&lt;&gt;"GR"),(C624*0.4)+(B584*0.6),E624)</f>
        <v>#REF!</v>
      </c>
      <c r="G624" s="9" t="e">
        <f t="shared" si="40"/>
        <v>#REF!</v>
      </c>
      <c r="H624" s="9" t="e">
        <f t="shared" si="41"/>
        <v>#REF!</v>
      </c>
      <c r="I624" s="9" t="e">
        <f t="shared" si="39"/>
        <v>#REF!</v>
      </c>
      <c r="J624" s="9" t="e">
        <f>IF(I624&lt;&gt;"",IF(_xlfn.RANK.EQ(I624,$I$2:$I$326,0)&lt;=ROUND(COUNTIFS($E$2:$E$326,"&gt;=50",$D$2:$D$326,"&gt;=55")/100*#REF!,0),"",E624),"")</f>
        <v>#REF!</v>
      </c>
      <c r="K624" s="9" t="e">
        <f>IF(J624&lt;&gt;"",IF(_xlfn.RANK.EQ(J624,$J$2:$J$326,0)&lt;=ROUND(COUNTIFS($E$2:$E$326,"&gt;=50",$D$2:$D$326,"&gt;=55")/100*#REF!,0),"",E624),"")</f>
        <v>#REF!</v>
      </c>
      <c r="L624" s="9" t="e">
        <f>IF(K624&lt;&gt;"",IF(_xlfn.RANK.EQ(K624,$K$2:$K$326,0)&lt;=ROUND(COUNTIFS($E$2:$E$326,"&gt;=50",$D$2:$D$326,"&gt;=55")/100*#REF!,0),"",E624),"")</f>
        <v>#REF!</v>
      </c>
      <c r="M624" s="9" t="e">
        <f>IF(L624&lt;&gt;"",IF(_xlfn.RANK.EQ(L624,$L$2:$L$326,0)&lt;=ROUND(COUNTIFS($E$2:$E$326,"&gt;=50",$D$2:$D$326,"&gt;=55")/100*#REF!,0),"",E624),"")</f>
        <v>#REF!</v>
      </c>
      <c r="N624" s="9" t="e">
        <f>IF(M624&lt;&gt;"",IF(_xlfn.RANK.EQ(M624,$M$2:$M$326,0)&lt;=ROUND(COUNTIFS($E$2:$E$326,"&gt;=50",$D$2:$D$326,"&gt;=55")/100*#REF!,0),"",E624),"")</f>
        <v>#REF!</v>
      </c>
      <c r="O624" s="9" t="e">
        <f>IF(N624&lt;&gt;"",IF(_xlfn.RANK.EQ(N624,$N$2:$N$326,0)&lt;=ROUND(COUNTIFS($E$2:$E$326,"&gt;=50",$D$2:$D$326,"&gt;=55")/100*#REF!,0),"",E624),"")</f>
        <v>#REF!</v>
      </c>
      <c r="P624" s="9" t="str" cm="1">
        <f t="array" ref="P624">IF(A584&lt;&gt;"",IF(_xlfn.BITOR(B584&lt;&gt;"GR",B584&lt;&gt;""),IF(AND(H624&gt;=50,B584&gt;=55),_xlfn.RANK.EQ(H624,$H$2:$H$1000,0),_xlfn.IFS(#REF!="FD",999,#REF!="FF",1000)),IF(AND(H624&gt;=50,D624&gt;=55),_xlfn.RANK.EQ(H624,$H$2:$H$326,0),_xlfn.IFS(#REF!="FD",999,#REF!="FF",1000))),"")</f>
        <v/>
      </c>
    </row>
    <row r="625" spans="1:16" x14ac:dyDescent="0.35">
      <c r="A625" s="3"/>
      <c r="B625" s="3"/>
      <c r="C625" s="16" t="e">
        <f>IF(_xlfn.BITOR(#REF!="GR",#REF!=""),0,#REF!)</f>
        <v>#REF!</v>
      </c>
      <c r="D625" s="16" t="e">
        <f>IF(_xlfn.BITOR(#REF!="",#REF!="GR"),0,#REF!)</f>
        <v>#REF!</v>
      </c>
      <c r="E625" s="9" t="e">
        <f t="shared" si="38"/>
        <v>#REF!</v>
      </c>
      <c r="F625" s="9" t="e">
        <f>IF(AND(B585&lt;&gt;"",B585&lt;&gt;"GR"),(C625*0.4)+(B585*0.6),E625)</f>
        <v>#REF!</v>
      </c>
      <c r="G625" s="9" t="e">
        <f t="shared" si="40"/>
        <v>#REF!</v>
      </c>
      <c r="H625" s="9" t="e">
        <f t="shared" si="41"/>
        <v>#REF!</v>
      </c>
      <c r="I625" s="9" t="e">
        <f t="shared" si="39"/>
        <v>#REF!</v>
      </c>
      <c r="J625" s="9" t="e">
        <f>IF(I625&lt;&gt;"",IF(_xlfn.RANK.EQ(I625,$I$2:$I$326,0)&lt;=ROUND(COUNTIFS($E$2:$E$326,"&gt;=50",$D$2:$D$326,"&gt;=55")/100*#REF!,0),"",E625),"")</f>
        <v>#REF!</v>
      </c>
      <c r="K625" s="9" t="e">
        <f>IF(J625&lt;&gt;"",IF(_xlfn.RANK.EQ(J625,$J$2:$J$326,0)&lt;=ROUND(COUNTIFS($E$2:$E$326,"&gt;=50",$D$2:$D$326,"&gt;=55")/100*#REF!,0),"",E625),"")</f>
        <v>#REF!</v>
      </c>
      <c r="L625" s="9" t="e">
        <f>IF(K625&lt;&gt;"",IF(_xlfn.RANK.EQ(K625,$K$2:$K$326,0)&lt;=ROUND(COUNTIFS($E$2:$E$326,"&gt;=50",$D$2:$D$326,"&gt;=55")/100*#REF!,0),"",E625),"")</f>
        <v>#REF!</v>
      </c>
      <c r="M625" s="9" t="e">
        <f>IF(L625&lt;&gt;"",IF(_xlfn.RANK.EQ(L625,$L$2:$L$326,0)&lt;=ROUND(COUNTIFS($E$2:$E$326,"&gt;=50",$D$2:$D$326,"&gt;=55")/100*#REF!,0),"",E625),"")</f>
        <v>#REF!</v>
      </c>
      <c r="N625" s="9" t="e">
        <f>IF(M625&lt;&gt;"",IF(_xlfn.RANK.EQ(M625,$M$2:$M$326,0)&lt;=ROUND(COUNTIFS($E$2:$E$326,"&gt;=50",$D$2:$D$326,"&gt;=55")/100*#REF!,0),"",E625),"")</f>
        <v>#REF!</v>
      </c>
      <c r="O625" s="9" t="e">
        <f>IF(N625&lt;&gt;"",IF(_xlfn.RANK.EQ(N625,$N$2:$N$326,0)&lt;=ROUND(COUNTIFS($E$2:$E$326,"&gt;=50",$D$2:$D$326,"&gt;=55")/100*#REF!,0),"",E625),"")</f>
        <v>#REF!</v>
      </c>
      <c r="P625" s="9" t="str" cm="1">
        <f t="array" ref="P625">IF(A585&lt;&gt;"",IF(_xlfn.BITOR(B585&lt;&gt;"GR",B585&lt;&gt;""),IF(AND(H625&gt;=50,B585&gt;=55),_xlfn.RANK.EQ(H625,$H$2:$H$1000,0),_xlfn.IFS(#REF!="FD",999,#REF!="FF",1000)),IF(AND(H625&gt;=50,D625&gt;=55),_xlfn.RANK.EQ(H625,$H$2:$H$326,0),_xlfn.IFS(#REF!="FD",999,#REF!="FF",1000))),"")</f>
        <v/>
      </c>
    </row>
    <row r="626" spans="1:16" x14ac:dyDescent="0.35">
      <c r="A626" s="3"/>
      <c r="B626" s="3"/>
      <c r="C626" s="16" t="e">
        <f>IF(_xlfn.BITOR(#REF!="GR",#REF!=""),0,#REF!)</f>
        <v>#REF!</v>
      </c>
      <c r="D626" s="16" t="e">
        <f>IF(_xlfn.BITOR(#REF!="",#REF!="GR"),0,#REF!)</f>
        <v>#REF!</v>
      </c>
      <c r="E626" s="9" t="e">
        <f t="shared" si="38"/>
        <v>#REF!</v>
      </c>
      <c r="F626" s="9" t="e">
        <f>IF(AND(B586&lt;&gt;"",B586&lt;&gt;"GR"),(C626*0.4)+(B586*0.6),E626)</f>
        <v>#REF!</v>
      </c>
      <c r="G626" s="9" t="e">
        <f t="shared" si="40"/>
        <v>#REF!</v>
      </c>
      <c r="H626" s="9" t="e">
        <f t="shared" si="41"/>
        <v>#REF!</v>
      </c>
      <c r="I626" s="9" t="e">
        <f t="shared" si="39"/>
        <v>#REF!</v>
      </c>
      <c r="J626" s="9" t="e">
        <f>IF(I626&lt;&gt;"",IF(_xlfn.RANK.EQ(I626,$I$2:$I$326,0)&lt;=ROUND(COUNTIFS($E$2:$E$326,"&gt;=50",$D$2:$D$326,"&gt;=55")/100*#REF!,0),"",E626),"")</f>
        <v>#REF!</v>
      </c>
      <c r="K626" s="9" t="e">
        <f>IF(J626&lt;&gt;"",IF(_xlfn.RANK.EQ(J626,$J$2:$J$326,0)&lt;=ROUND(COUNTIFS($E$2:$E$326,"&gt;=50",$D$2:$D$326,"&gt;=55")/100*#REF!,0),"",E626),"")</f>
        <v>#REF!</v>
      </c>
      <c r="L626" s="9" t="e">
        <f>IF(K626&lt;&gt;"",IF(_xlfn.RANK.EQ(K626,$K$2:$K$326,0)&lt;=ROUND(COUNTIFS($E$2:$E$326,"&gt;=50",$D$2:$D$326,"&gt;=55")/100*#REF!,0),"",E626),"")</f>
        <v>#REF!</v>
      </c>
      <c r="M626" s="9" t="e">
        <f>IF(L626&lt;&gt;"",IF(_xlfn.RANK.EQ(L626,$L$2:$L$326,0)&lt;=ROUND(COUNTIFS($E$2:$E$326,"&gt;=50",$D$2:$D$326,"&gt;=55")/100*#REF!,0),"",E626),"")</f>
        <v>#REF!</v>
      </c>
      <c r="N626" s="9" t="e">
        <f>IF(M626&lt;&gt;"",IF(_xlfn.RANK.EQ(M626,$M$2:$M$326,0)&lt;=ROUND(COUNTIFS($E$2:$E$326,"&gt;=50",$D$2:$D$326,"&gt;=55")/100*#REF!,0),"",E626),"")</f>
        <v>#REF!</v>
      </c>
      <c r="O626" s="9" t="e">
        <f>IF(N626&lt;&gt;"",IF(_xlfn.RANK.EQ(N626,$N$2:$N$326,0)&lt;=ROUND(COUNTIFS($E$2:$E$326,"&gt;=50",$D$2:$D$326,"&gt;=55")/100*#REF!,0),"",E626),"")</f>
        <v>#REF!</v>
      </c>
      <c r="P626" s="9" t="str" cm="1">
        <f t="array" ref="P626">IF(A586&lt;&gt;"",IF(_xlfn.BITOR(B586&lt;&gt;"GR",B586&lt;&gt;""),IF(AND(H626&gt;=50,B586&gt;=55),_xlfn.RANK.EQ(H626,$H$2:$H$1000,0),_xlfn.IFS(#REF!="FD",999,#REF!="FF",1000)),IF(AND(H626&gt;=50,D626&gt;=55),_xlfn.RANK.EQ(H626,$H$2:$H$326,0),_xlfn.IFS(#REF!="FD",999,#REF!="FF",1000))),"")</f>
        <v/>
      </c>
    </row>
    <row r="627" spans="1:16" x14ac:dyDescent="0.35">
      <c r="A627" s="3"/>
      <c r="B627" s="3"/>
      <c r="C627" s="16" t="e">
        <f>IF(_xlfn.BITOR(#REF!="GR",#REF!=""),0,#REF!)</f>
        <v>#REF!</v>
      </c>
      <c r="D627" s="16" t="e">
        <f>IF(_xlfn.BITOR(#REF!="",#REF!="GR"),0,#REF!)</f>
        <v>#REF!</v>
      </c>
      <c r="E627" s="9" t="e">
        <f t="shared" si="38"/>
        <v>#REF!</v>
      </c>
      <c r="F627" s="9" t="e">
        <f>IF(AND(B587&lt;&gt;"",B587&lt;&gt;"GR"),(C627*0.4)+(B587*0.6),E627)</f>
        <v>#REF!</v>
      </c>
      <c r="G627" s="9" t="e">
        <f t="shared" si="40"/>
        <v>#REF!</v>
      </c>
      <c r="H627" s="9" t="e">
        <f t="shared" si="41"/>
        <v>#REF!</v>
      </c>
      <c r="I627" s="9" t="e">
        <f t="shared" si="39"/>
        <v>#REF!</v>
      </c>
      <c r="J627" s="9" t="e">
        <f>IF(I627&lt;&gt;"",IF(_xlfn.RANK.EQ(I627,$I$2:$I$326,0)&lt;=ROUND(COUNTIFS($E$2:$E$326,"&gt;=50",$D$2:$D$326,"&gt;=55")/100*#REF!,0),"",E627),"")</f>
        <v>#REF!</v>
      </c>
      <c r="K627" s="9" t="e">
        <f>IF(J627&lt;&gt;"",IF(_xlfn.RANK.EQ(J627,$J$2:$J$326,0)&lt;=ROUND(COUNTIFS($E$2:$E$326,"&gt;=50",$D$2:$D$326,"&gt;=55")/100*#REF!,0),"",E627),"")</f>
        <v>#REF!</v>
      </c>
      <c r="L627" s="9" t="e">
        <f>IF(K627&lt;&gt;"",IF(_xlfn.RANK.EQ(K627,$K$2:$K$326,0)&lt;=ROUND(COUNTIFS($E$2:$E$326,"&gt;=50",$D$2:$D$326,"&gt;=55")/100*#REF!,0),"",E627),"")</f>
        <v>#REF!</v>
      </c>
      <c r="M627" s="9" t="e">
        <f>IF(L627&lt;&gt;"",IF(_xlfn.RANK.EQ(L627,$L$2:$L$326,0)&lt;=ROUND(COUNTIFS($E$2:$E$326,"&gt;=50",$D$2:$D$326,"&gt;=55")/100*#REF!,0),"",E627),"")</f>
        <v>#REF!</v>
      </c>
      <c r="N627" s="9" t="e">
        <f>IF(M627&lt;&gt;"",IF(_xlfn.RANK.EQ(M627,$M$2:$M$326,0)&lt;=ROUND(COUNTIFS($E$2:$E$326,"&gt;=50",$D$2:$D$326,"&gt;=55")/100*#REF!,0),"",E627),"")</f>
        <v>#REF!</v>
      </c>
      <c r="O627" s="9" t="e">
        <f>IF(N627&lt;&gt;"",IF(_xlfn.RANK.EQ(N627,$N$2:$N$326,0)&lt;=ROUND(COUNTIFS($E$2:$E$326,"&gt;=50",$D$2:$D$326,"&gt;=55")/100*#REF!,0),"",E627),"")</f>
        <v>#REF!</v>
      </c>
      <c r="P627" s="9" t="str" cm="1">
        <f t="array" ref="P627">IF(A587&lt;&gt;"",IF(_xlfn.BITOR(B587&lt;&gt;"GR",B587&lt;&gt;""),IF(AND(H627&gt;=50,B587&gt;=55),_xlfn.RANK.EQ(H627,$H$2:$H$1000,0),_xlfn.IFS(#REF!="FD",999,#REF!="FF",1000)),IF(AND(H627&gt;=50,D627&gt;=55),_xlfn.RANK.EQ(H627,$H$2:$H$326,0),_xlfn.IFS(#REF!="FD",999,#REF!="FF",1000))),"")</f>
        <v/>
      </c>
    </row>
    <row r="628" spans="1:16" x14ac:dyDescent="0.35">
      <c r="A628" s="3"/>
      <c r="B628" s="3"/>
      <c r="C628" s="16" t="e">
        <f>IF(_xlfn.BITOR(#REF!="GR",#REF!=""),0,#REF!)</f>
        <v>#REF!</v>
      </c>
      <c r="D628" s="16" t="e">
        <f>IF(_xlfn.BITOR(#REF!="",#REF!="GR"),0,#REF!)</f>
        <v>#REF!</v>
      </c>
      <c r="E628" s="9" t="e">
        <f t="shared" si="38"/>
        <v>#REF!</v>
      </c>
      <c r="F628" s="9" t="e">
        <f>IF(AND(B588&lt;&gt;"",B588&lt;&gt;"GR"),(C628*0.4)+(B588*0.6),E628)</f>
        <v>#REF!</v>
      </c>
      <c r="G628" s="9" t="e">
        <f t="shared" si="40"/>
        <v>#REF!</v>
      </c>
      <c r="H628" s="9" t="e">
        <f t="shared" si="41"/>
        <v>#REF!</v>
      </c>
      <c r="I628" s="9" t="e">
        <f t="shared" si="39"/>
        <v>#REF!</v>
      </c>
      <c r="J628" s="9" t="e">
        <f>IF(I628&lt;&gt;"",IF(_xlfn.RANK.EQ(I628,$I$2:$I$326,0)&lt;=ROUND(COUNTIFS($E$2:$E$326,"&gt;=50",$D$2:$D$326,"&gt;=55")/100*#REF!,0),"",E628),"")</f>
        <v>#REF!</v>
      </c>
      <c r="K628" s="9" t="e">
        <f>IF(J628&lt;&gt;"",IF(_xlfn.RANK.EQ(J628,$J$2:$J$326,0)&lt;=ROUND(COUNTIFS($E$2:$E$326,"&gt;=50",$D$2:$D$326,"&gt;=55")/100*#REF!,0),"",E628),"")</f>
        <v>#REF!</v>
      </c>
      <c r="L628" s="9" t="e">
        <f>IF(K628&lt;&gt;"",IF(_xlfn.RANK.EQ(K628,$K$2:$K$326,0)&lt;=ROUND(COUNTIFS($E$2:$E$326,"&gt;=50",$D$2:$D$326,"&gt;=55")/100*#REF!,0),"",E628),"")</f>
        <v>#REF!</v>
      </c>
      <c r="M628" s="9" t="e">
        <f>IF(L628&lt;&gt;"",IF(_xlfn.RANK.EQ(L628,$L$2:$L$326,0)&lt;=ROUND(COUNTIFS($E$2:$E$326,"&gt;=50",$D$2:$D$326,"&gt;=55")/100*#REF!,0),"",E628),"")</f>
        <v>#REF!</v>
      </c>
      <c r="N628" s="9" t="e">
        <f>IF(M628&lt;&gt;"",IF(_xlfn.RANK.EQ(M628,$M$2:$M$326,0)&lt;=ROUND(COUNTIFS($E$2:$E$326,"&gt;=50",$D$2:$D$326,"&gt;=55")/100*#REF!,0),"",E628),"")</f>
        <v>#REF!</v>
      </c>
      <c r="O628" s="9" t="e">
        <f>IF(N628&lt;&gt;"",IF(_xlfn.RANK.EQ(N628,$N$2:$N$326,0)&lt;=ROUND(COUNTIFS($E$2:$E$326,"&gt;=50",$D$2:$D$326,"&gt;=55")/100*#REF!,0),"",E628),"")</f>
        <v>#REF!</v>
      </c>
      <c r="P628" s="9" t="str" cm="1">
        <f t="array" ref="P628">IF(A588&lt;&gt;"",IF(_xlfn.BITOR(B588&lt;&gt;"GR",B588&lt;&gt;""),IF(AND(H628&gt;=50,B588&gt;=55),_xlfn.RANK.EQ(H628,$H$2:$H$1000,0),_xlfn.IFS(#REF!="FD",999,#REF!="FF",1000)),IF(AND(H628&gt;=50,D628&gt;=55),_xlfn.RANK.EQ(H628,$H$2:$H$326,0),_xlfn.IFS(#REF!="FD",999,#REF!="FF",1000))),"")</f>
        <v/>
      </c>
    </row>
    <row r="629" spans="1:16" x14ac:dyDescent="0.35">
      <c r="A629" s="3"/>
      <c r="B629" s="3"/>
      <c r="C629" s="16" t="e">
        <f>IF(_xlfn.BITOR(#REF!="GR",#REF!=""),0,#REF!)</f>
        <v>#REF!</v>
      </c>
      <c r="D629" s="16" t="e">
        <f>IF(_xlfn.BITOR(#REF!="",#REF!="GR"),0,#REF!)</f>
        <v>#REF!</v>
      </c>
      <c r="E629" s="9" t="e">
        <f t="shared" si="38"/>
        <v>#REF!</v>
      </c>
      <c r="F629" s="9" t="e">
        <f>IF(AND(B589&lt;&gt;"",B589&lt;&gt;"GR"),(C629*0.4)+(B589*0.6),E629)</f>
        <v>#REF!</v>
      </c>
      <c r="G629" s="9" t="e">
        <f t="shared" si="40"/>
        <v>#REF!</v>
      </c>
      <c r="H629" s="9" t="e">
        <f t="shared" si="41"/>
        <v>#REF!</v>
      </c>
      <c r="I629" s="9" t="e">
        <f t="shared" si="39"/>
        <v>#REF!</v>
      </c>
      <c r="J629" s="9" t="e">
        <f>IF(I629&lt;&gt;"",IF(_xlfn.RANK.EQ(I629,$I$2:$I$326,0)&lt;=ROUND(COUNTIFS($E$2:$E$326,"&gt;=50",$D$2:$D$326,"&gt;=55")/100*#REF!,0),"",E629),"")</f>
        <v>#REF!</v>
      </c>
      <c r="K629" s="9" t="e">
        <f>IF(J629&lt;&gt;"",IF(_xlfn.RANK.EQ(J629,$J$2:$J$326,0)&lt;=ROUND(COUNTIFS($E$2:$E$326,"&gt;=50",$D$2:$D$326,"&gt;=55")/100*#REF!,0),"",E629),"")</f>
        <v>#REF!</v>
      </c>
      <c r="L629" s="9" t="e">
        <f>IF(K629&lt;&gt;"",IF(_xlfn.RANK.EQ(K629,$K$2:$K$326,0)&lt;=ROUND(COUNTIFS($E$2:$E$326,"&gt;=50",$D$2:$D$326,"&gt;=55")/100*#REF!,0),"",E629),"")</f>
        <v>#REF!</v>
      </c>
      <c r="M629" s="9" t="e">
        <f>IF(L629&lt;&gt;"",IF(_xlfn.RANK.EQ(L629,$L$2:$L$326,0)&lt;=ROUND(COUNTIFS($E$2:$E$326,"&gt;=50",$D$2:$D$326,"&gt;=55")/100*#REF!,0),"",E629),"")</f>
        <v>#REF!</v>
      </c>
      <c r="N629" s="9" t="e">
        <f>IF(M629&lt;&gt;"",IF(_xlfn.RANK.EQ(M629,$M$2:$M$326,0)&lt;=ROUND(COUNTIFS($E$2:$E$326,"&gt;=50",$D$2:$D$326,"&gt;=55")/100*#REF!,0),"",E629),"")</f>
        <v>#REF!</v>
      </c>
      <c r="O629" s="9" t="e">
        <f>IF(N629&lt;&gt;"",IF(_xlfn.RANK.EQ(N629,$N$2:$N$326,0)&lt;=ROUND(COUNTIFS($E$2:$E$326,"&gt;=50",$D$2:$D$326,"&gt;=55")/100*#REF!,0),"",E629),"")</f>
        <v>#REF!</v>
      </c>
      <c r="P629" s="9" t="str" cm="1">
        <f t="array" ref="P629">IF(A589&lt;&gt;"",IF(_xlfn.BITOR(B589&lt;&gt;"GR",B589&lt;&gt;""),IF(AND(H629&gt;=50,B589&gt;=55),_xlfn.RANK.EQ(H629,$H$2:$H$1000,0),_xlfn.IFS(#REF!="FD",999,#REF!="FF",1000)),IF(AND(H629&gt;=50,D629&gt;=55),_xlfn.RANK.EQ(H629,$H$2:$H$326,0),_xlfn.IFS(#REF!="FD",999,#REF!="FF",1000))),"")</f>
        <v/>
      </c>
    </row>
    <row r="630" spans="1:16" x14ac:dyDescent="0.35">
      <c r="A630" s="3"/>
      <c r="B630" s="3"/>
      <c r="C630" s="16" t="e">
        <f>IF(_xlfn.BITOR(#REF!="GR",#REF!=""),0,#REF!)</f>
        <v>#REF!</v>
      </c>
      <c r="D630" s="16" t="e">
        <f>IF(_xlfn.BITOR(#REF!="",#REF!="GR"),0,#REF!)</f>
        <v>#REF!</v>
      </c>
      <c r="E630" s="9" t="e">
        <f t="shared" si="38"/>
        <v>#REF!</v>
      </c>
      <c r="F630" s="9" t="e">
        <f>IF(AND(B590&lt;&gt;"",B590&lt;&gt;"GR"),(C630*0.4)+(B590*0.6),E630)</f>
        <v>#REF!</v>
      </c>
      <c r="G630" s="9" t="e">
        <f t="shared" si="40"/>
        <v>#REF!</v>
      </c>
      <c r="H630" s="9" t="e">
        <f t="shared" si="41"/>
        <v>#REF!</v>
      </c>
      <c r="I630" s="9" t="e">
        <f t="shared" si="39"/>
        <v>#REF!</v>
      </c>
      <c r="J630" s="9" t="e">
        <f>IF(I630&lt;&gt;"",IF(_xlfn.RANK.EQ(I630,$I$2:$I$326,0)&lt;=ROUND(COUNTIFS($E$2:$E$326,"&gt;=50",$D$2:$D$326,"&gt;=55")/100*#REF!,0),"",E630),"")</f>
        <v>#REF!</v>
      </c>
      <c r="K630" s="9" t="e">
        <f>IF(J630&lt;&gt;"",IF(_xlfn.RANK.EQ(J630,$J$2:$J$326,0)&lt;=ROUND(COUNTIFS($E$2:$E$326,"&gt;=50",$D$2:$D$326,"&gt;=55")/100*#REF!,0),"",E630),"")</f>
        <v>#REF!</v>
      </c>
      <c r="L630" s="9" t="e">
        <f>IF(K630&lt;&gt;"",IF(_xlfn.RANK.EQ(K630,$K$2:$K$326,0)&lt;=ROUND(COUNTIFS($E$2:$E$326,"&gt;=50",$D$2:$D$326,"&gt;=55")/100*#REF!,0),"",E630),"")</f>
        <v>#REF!</v>
      </c>
      <c r="M630" s="9" t="e">
        <f>IF(L630&lt;&gt;"",IF(_xlfn.RANK.EQ(L630,$L$2:$L$326,0)&lt;=ROUND(COUNTIFS($E$2:$E$326,"&gt;=50",$D$2:$D$326,"&gt;=55")/100*#REF!,0),"",E630),"")</f>
        <v>#REF!</v>
      </c>
      <c r="N630" s="9" t="e">
        <f>IF(M630&lt;&gt;"",IF(_xlfn.RANK.EQ(M630,$M$2:$M$326,0)&lt;=ROUND(COUNTIFS($E$2:$E$326,"&gt;=50",$D$2:$D$326,"&gt;=55")/100*#REF!,0),"",E630),"")</f>
        <v>#REF!</v>
      </c>
      <c r="O630" s="9" t="e">
        <f>IF(N630&lt;&gt;"",IF(_xlfn.RANK.EQ(N630,$N$2:$N$326,0)&lt;=ROUND(COUNTIFS($E$2:$E$326,"&gt;=50",$D$2:$D$326,"&gt;=55")/100*#REF!,0),"",E630),"")</f>
        <v>#REF!</v>
      </c>
      <c r="P630" s="9" t="str" cm="1">
        <f t="array" ref="P630">IF(A590&lt;&gt;"",IF(_xlfn.BITOR(B590&lt;&gt;"GR",B590&lt;&gt;""),IF(AND(H630&gt;=50,B590&gt;=55),_xlfn.RANK.EQ(H630,$H$2:$H$1000,0),_xlfn.IFS(#REF!="FD",999,#REF!="FF",1000)),IF(AND(H630&gt;=50,D630&gt;=55),_xlfn.RANK.EQ(H630,$H$2:$H$326,0),_xlfn.IFS(#REF!="FD",999,#REF!="FF",1000))),"")</f>
        <v/>
      </c>
    </row>
    <row r="631" spans="1:16" x14ac:dyDescent="0.35">
      <c r="A631" s="3"/>
      <c r="B631" s="3"/>
      <c r="C631" s="16" t="e">
        <f>IF(_xlfn.BITOR(#REF!="GR",#REF!=""),0,#REF!)</f>
        <v>#REF!</v>
      </c>
      <c r="D631" s="16" t="e">
        <f>IF(_xlfn.BITOR(#REF!="",#REF!="GR"),0,#REF!)</f>
        <v>#REF!</v>
      </c>
      <c r="E631" s="9" t="e">
        <f t="shared" si="38"/>
        <v>#REF!</v>
      </c>
      <c r="F631" s="9" t="e">
        <f>IF(AND(B591&lt;&gt;"",B591&lt;&gt;"GR"),(C631*0.4)+(B591*0.6),E631)</f>
        <v>#REF!</v>
      </c>
      <c r="G631" s="9" t="e">
        <f t="shared" si="40"/>
        <v>#REF!</v>
      </c>
      <c r="H631" s="9" t="e">
        <f t="shared" si="41"/>
        <v>#REF!</v>
      </c>
      <c r="I631" s="9" t="e">
        <f t="shared" si="39"/>
        <v>#REF!</v>
      </c>
      <c r="J631" s="9" t="e">
        <f>IF(I631&lt;&gt;"",IF(_xlfn.RANK.EQ(I631,$I$2:$I$326,0)&lt;=ROUND(COUNTIFS($E$2:$E$326,"&gt;=50",$D$2:$D$326,"&gt;=55")/100*#REF!,0),"",E631),"")</f>
        <v>#REF!</v>
      </c>
      <c r="K631" s="9" t="e">
        <f>IF(J631&lt;&gt;"",IF(_xlfn.RANK.EQ(J631,$J$2:$J$326,0)&lt;=ROUND(COUNTIFS($E$2:$E$326,"&gt;=50",$D$2:$D$326,"&gt;=55")/100*#REF!,0),"",E631),"")</f>
        <v>#REF!</v>
      </c>
      <c r="L631" s="9" t="e">
        <f>IF(K631&lt;&gt;"",IF(_xlfn.RANK.EQ(K631,$K$2:$K$326,0)&lt;=ROUND(COUNTIFS($E$2:$E$326,"&gt;=50",$D$2:$D$326,"&gt;=55")/100*#REF!,0),"",E631),"")</f>
        <v>#REF!</v>
      </c>
      <c r="M631" s="9" t="e">
        <f>IF(L631&lt;&gt;"",IF(_xlfn.RANK.EQ(L631,$L$2:$L$326,0)&lt;=ROUND(COUNTIFS($E$2:$E$326,"&gt;=50",$D$2:$D$326,"&gt;=55")/100*#REF!,0),"",E631),"")</f>
        <v>#REF!</v>
      </c>
      <c r="N631" s="9" t="e">
        <f>IF(M631&lt;&gt;"",IF(_xlfn.RANK.EQ(M631,$M$2:$M$326,0)&lt;=ROUND(COUNTIFS($E$2:$E$326,"&gt;=50",$D$2:$D$326,"&gt;=55")/100*#REF!,0),"",E631),"")</f>
        <v>#REF!</v>
      </c>
      <c r="O631" s="9" t="e">
        <f>IF(N631&lt;&gt;"",IF(_xlfn.RANK.EQ(N631,$N$2:$N$326,0)&lt;=ROUND(COUNTIFS($E$2:$E$326,"&gt;=50",$D$2:$D$326,"&gt;=55")/100*#REF!,0),"",E631),"")</f>
        <v>#REF!</v>
      </c>
      <c r="P631" s="9" t="str" cm="1">
        <f t="array" ref="P631">IF(A591&lt;&gt;"",IF(_xlfn.BITOR(B591&lt;&gt;"GR",B591&lt;&gt;""),IF(AND(H631&gt;=50,B591&gt;=55),_xlfn.RANK.EQ(H631,$H$2:$H$1000,0),_xlfn.IFS(#REF!="FD",999,#REF!="FF",1000)),IF(AND(H631&gt;=50,D631&gt;=55),_xlfn.RANK.EQ(H631,$H$2:$H$326,0),_xlfn.IFS(#REF!="FD",999,#REF!="FF",1000))),"")</f>
        <v/>
      </c>
    </row>
    <row r="632" spans="1:16" x14ac:dyDescent="0.35">
      <c r="A632" s="3"/>
      <c r="B632" s="3"/>
      <c r="C632" s="16" t="e">
        <f>IF(_xlfn.BITOR(#REF!="GR",#REF!=""),0,#REF!)</f>
        <v>#REF!</v>
      </c>
      <c r="D632" s="16" t="e">
        <f>IF(_xlfn.BITOR(#REF!="",#REF!="GR"),0,#REF!)</f>
        <v>#REF!</v>
      </c>
      <c r="E632" s="9" t="e">
        <f t="shared" si="38"/>
        <v>#REF!</v>
      </c>
      <c r="F632" s="9" t="e">
        <f>IF(AND(B592&lt;&gt;"",B592&lt;&gt;"GR"),(C632*0.4)+(B592*0.6),E632)</f>
        <v>#REF!</v>
      </c>
      <c r="G632" s="9" t="e">
        <f t="shared" si="40"/>
        <v>#REF!</v>
      </c>
      <c r="H632" s="9" t="e">
        <f t="shared" si="41"/>
        <v>#REF!</v>
      </c>
      <c r="I632" s="9" t="e">
        <f t="shared" si="39"/>
        <v>#REF!</v>
      </c>
      <c r="J632" s="9" t="e">
        <f>IF(I632&lt;&gt;"",IF(_xlfn.RANK.EQ(I632,$I$2:$I$326,0)&lt;=ROUND(COUNTIFS($E$2:$E$326,"&gt;=50",$D$2:$D$326,"&gt;=55")/100*#REF!,0),"",E632),"")</f>
        <v>#REF!</v>
      </c>
      <c r="K632" s="9" t="e">
        <f>IF(J632&lt;&gt;"",IF(_xlfn.RANK.EQ(J632,$J$2:$J$326,0)&lt;=ROUND(COUNTIFS($E$2:$E$326,"&gt;=50",$D$2:$D$326,"&gt;=55")/100*#REF!,0),"",E632),"")</f>
        <v>#REF!</v>
      </c>
      <c r="L632" s="9" t="e">
        <f>IF(K632&lt;&gt;"",IF(_xlfn.RANK.EQ(K632,$K$2:$K$326,0)&lt;=ROUND(COUNTIFS($E$2:$E$326,"&gt;=50",$D$2:$D$326,"&gt;=55")/100*#REF!,0),"",E632),"")</f>
        <v>#REF!</v>
      </c>
      <c r="M632" s="9" t="e">
        <f>IF(L632&lt;&gt;"",IF(_xlfn.RANK.EQ(L632,$L$2:$L$326,0)&lt;=ROUND(COUNTIFS($E$2:$E$326,"&gt;=50",$D$2:$D$326,"&gt;=55")/100*#REF!,0),"",E632),"")</f>
        <v>#REF!</v>
      </c>
      <c r="N632" s="9" t="e">
        <f>IF(M632&lt;&gt;"",IF(_xlfn.RANK.EQ(M632,$M$2:$M$326,0)&lt;=ROUND(COUNTIFS($E$2:$E$326,"&gt;=50",$D$2:$D$326,"&gt;=55")/100*#REF!,0),"",E632),"")</f>
        <v>#REF!</v>
      </c>
      <c r="O632" s="9" t="e">
        <f>IF(N632&lt;&gt;"",IF(_xlfn.RANK.EQ(N632,$N$2:$N$326,0)&lt;=ROUND(COUNTIFS($E$2:$E$326,"&gt;=50",$D$2:$D$326,"&gt;=55")/100*#REF!,0),"",E632),"")</f>
        <v>#REF!</v>
      </c>
      <c r="P632" s="9" t="str" cm="1">
        <f t="array" ref="P632">IF(A592&lt;&gt;"",IF(_xlfn.BITOR(B592&lt;&gt;"GR",B592&lt;&gt;""),IF(AND(H632&gt;=50,B592&gt;=55),_xlfn.RANK.EQ(H632,$H$2:$H$1000,0),_xlfn.IFS(#REF!="FD",999,#REF!="FF",1000)),IF(AND(H632&gt;=50,D632&gt;=55),_xlfn.RANK.EQ(H632,$H$2:$H$326,0),_xlfn.IFS(#REF!="FD",999,#REF!="FF",1000))),"")</f>
        <v/>
      </c>
    </row>
    <row r="633" spans="1:16" x14ac:dyDescent="0.35">
      <c r="A633" s="3"/>
      <c r="B633" s="3"/>
      <c r="C633" s="16" t="e">
        <f>IF(_xlfn.BITOR(#REF!="GR",#REF!=""),0,#REF!)</f>
        <v>#REF!</v>
      </c>
      <c r="D633" s="16" t="e">
        <f>IF(_xlfn.BITOR(#REF!="",#REF!="GR"),0,#REF!)</f>
        <v>#REF!</v>
      </c>
      <c r="E633" s="9" t="e">
        <f t="shared" si="38"/>
        <v>#REF!</v>
      </c>
      <c r="F633" s="9" t="e">
        <f>IF(AND(B593&lt;&gt;"",B593&lt;&gt;"GR"),(C633*0.4)+(B593*0.6),E633)</f>
        <v>#REF!</v>
      </c>
      <c r="G633" s="9" t="e">
        <f t="shared" si="40"/>
        <v>#REF!</v>
      </c>
      <c r="H633" s="9" t="e">
        <f t="shared" si="41"/>
        <v>#REF!</v>
      </c>
      <c r="I633" s="9" t="e">
        <f t="shared" si="39"/>
        <v>#REF!</v>
      </c>
      <c r="J633" s="9" t="e">
        <f>IF(I633&lt;&gt;"",IF(_xlfn.RANK.EQ(I633,$I$2:$I$326,0)&lt;=ROUND(COUNTIFS($E$2:$E$326,"&gt;=50",$D$2:$D$326,"&gt;=55")/100*#REF!,0),"",E633),"")</f>
        <v>#REF!</v>
      </c>
      <c r="K633" s="9" t="e">
        <f>IF(J633&lt;&gt;"",IF(_xlfn.RANK.EQ(J633,$J$2:$J$326,0)&lt;=ROUND(COUNTIFS($E$2:$E$326,"&gt;=50",$D$2:$D$326,"&gt;=55")/100*#REF!,0),"",E633),"")</f>
        <v>#REF!</v>
      </c>
      <c r="L633" s="9" t="e">
        <f>IF(K633&lt;&gt;"",IF(_xlfn.RANK.EQ(K633,$K$2:$K$326,0)&lt;=ROUND(COUNTIFS($E$2:$E$326,"&gt;=50",$D$2:$D$326,"&gt;=55")/100*#REF!,0),"",E633),"")</f>
        <v>#REF!</v>
      </c>
      <c r="M633" s="9" t="e">
        <f>IF(L633&lt;&gt;"",IF(_xlfn.RANK.EQ(L633,$L$2:$L$326,0)&lt;=ROUND(COUNTIFS($E$2:$E$326,"&gt;=50",$D$2:$D$326,"&gt;=55")/100*#REF!,0),"",E633),"")</f>
        <v>#REF!</v>
      </c>
      <c r="N633" s="9" t="e">
        <f>IF(M633&lt;&gt;"",IF(_xlfn.RANK.EQ(M633,$M$2:$M$326,0)&lt;=ROUND(COUNTIFS($E$2:$E$326,"&gt;=50",$D$2:$D$326,"&gt;=55")/100*#REF!,0),"",E633),"")</f>
        <v>#REF!</v>
      </c>
      <c r="O633" s="9" t="e">
        <f>IF(N633&lt;&gt;"",IF(_xlfn.RANK.EQ(N633,$N$2:$N$326,0)&lt;=ROUND(COUNTIFS($E$2:$E$326,"&gt;=50",$D$2:$D$326,"&gt;=55")/100*#REF!,0),"",E633),"")</f>
        <v>#REF!</v>
      </c>
      <c r="P633" s="9" t="str" cm="1">
        <f t="array" ref="P633">IF(A593&lt;&gt;"",IF(_xlfn.BITOR(B593&lt;&gt;"GR",B593&lt;&gt;""),IF(AND(H633&gt;=50,B593&gt;=55),_xlfn.RANK.EQ(H633,$H$2:$H$1000,0),_xlfn.IFS(#REF!="FD",999,#REF!="FF",1000)),IF(AND(H633&gt;=50,D633&gt;=55),_xlfn.RANK.EQ(H633,$H$2:$H$326,0),_xlfn.IFS(#REF!="FD",999,#REF!="FF",1000))),"")</f>
        <v/>
      </c>
    </row>
    <row r="634" spans="1:16" x14ac:dyDescent="0.35">
      <c r="A634" s="3"/>
      <c r="B634" s="3"/>
      <c r="C634" s="16" t="e">
        <f>IF(_xlfn.BITOR(#REF!="GR",#REF!=""),0,#REF!)</f>
        <v>#REF!</v>
      </c>
      <c r="D634" s="16" t="e">
        <f>IF(_xlfn.BITOR(#REF!="",#REF!="GR"),0,#REF!)</f>
        <v>#REF!</v>
      </c>
      <c r="E634" s="9" t="e">
        <f t="shared" si="38"/>
        <v>#REF!</v>
      </c>
      <c r="F634" s="9" t="e">
        <f>IF(AND(B594&lt;&gt;"",B594&lt;&gt;"GR"),(C634*0.4)+(B594*0.6),E634)</f>
        <v>#REF!</v>
      </c>
      <c r="G634" s="9" t="e">
        <f t="shared" si="40"/>
        <v>#REF!</v>
      </c>
      <c r="H634" s="9" t="e">
        <f t="shared" si="41"/>
        <v>#REF!</v>
      </c>
      <c r="I634" s="9" t="e">
        <f t="shared" si="39"/>
        <v>#REF!</v>
      </c>
      <c r="J634" s="9" t="e">
        <f>IF(I634&lt;&gt;"",IF(_xlfn.RANK.EQ(I634,$I$2:$I$326,0)&lt;=ROUND(COUNTIFS($E$2:$E$326,"&gt;=50",$D$2:$D$326,"&gt;=55")/100*#REF!,0),"",E634),"")</f>
        <v>#REF!</v>
      </c>
      <c r="K634" s="9" t="e">
        <f>IF(J634&lt;&gt;"",IF(_xlfn.RANK.EQ(J634,$J$2:$J$326,0)&lt;=ROUND(COUNTIFS($E$2:$E$326,"&gt;=50",$D$2:$D$326,"&gt;=55")/100*#REF!,0),"",E634),"")</f>
        <v>#REF!</v>
      </c>
      <c r="L634" s="9" t="e">
        <f>IF(K634&lt;&gt;"",IF(_xlfn.RANK.EQ(K634,$K$2:$K$326,0)&lt;=ROUND(COUNTIFS($E$2:$E$326,"&gt;=50",$D$2:$D$326,"&gt;=55")/100*#REF!,0),"",E634),"")</f>
        <v>#REF!</v>
      </c>
      <c r="M634" s="9" t="e">
        <f>IF(L634&lt;&gt;"",IF(_xlfn.RANK.EQ(L634,$L$2:$L$326,0)&lt;=ROUND(COUNTIFS($E$2:$E$326,"&gt;=50",$D$2:$D$326,"&gt;=55")/100*#REF!,0),"",E634),"")</f>
        <v>#REF!</v>
      </c>
      <c r="N634" s="9" t="e">
        <f>IF(M634&lt;&gt;"",IF(_xlfn.RANK.EQ(M634,$M$2:$M$326,0)&lt;=ROUND(COUNTIFS($E$2:$E$326,"&gt;=50",$D$2:$D$326,"&gt;=55")/100*#REF!,0),"",E634),"")</f>
        <v>#REF!</v>
      </c>
      <c r="O634" s="9" t="e">
        <f>IF(N634&lt;&gt;"",IF(_xlfn.RANK.EQ(N634,$N$2:$N$326,0)&lt;=ROUND(COUNTIFS($E$2:$E$326,"&gt;=50",$D$2:$D$326,"&gt;=55")/100*#REF!,0),"",E634),"")</f>
        <v>#REF!</v>
      </c>
      <c r="P634" s="9" t="str" cm="1">
        <f t="array" ref="P634">IF(A594&lt;&gt;"",IF(_xlfn.BITOR(B594&lt;&gt;"GR",B594&lt;&gt;""),IF(AND(H634&gt;=50,B594&gt;=55),_xlfn.RANK.EQ(H634,$H$2:$H$1000,0),_xlfn.IFS(#REF!="FD",999,#REF!="FF",1000)),IF(AND(H634&gt;=50,D634&gt;=55),_xlfn.RANK.EQ(H634,$H$2:$H$326,0),_xlfn.IFS(#REF!="FD",999,#REF!="FF",1000))),"")</f>
        <v/>
      </c>
    </row>
    <row r="635" spans="1:16" x14ac:dyDescent="0.35">
      <c r="A635" s="3"/>
      <c r="B635" s="3"/>
      <c r="C635" s="16" t="e">
        <f>IF(_xlfn.BITOR(#REF!="GR",#REF!=""),0,#REF!)</f>
        <v>#REF!</v>
      </c>
      <c r="D635" s="16" t="e">
        <f>IF(_xlfn.BITOR(#REF!="",#REF!="GR"),0,#REF!)</f>
        <v>#REF!</v>
      </c>
      <c r="E635" s="9" t="e">
        <f t="shared" si="38"/>
        <v>#REF!</v>
      </c>
      <c r="F635" s="9" t="e">
        <f>IF(AND(B595&lt;&gt;"",B595&lt;&gt;"GR"),(C635*0.4)+(B595*0.6),E635)</f>
        <v>#REF!</v>
      </c>
      <c r="G635" s="9" t="e">
        <f t="shared" si="40"/>
        <v>#REF!</v>
      </c>
      <c r="H635" s="9" t="e">
        <f t="shared" si="41"/>
        <v>#REF!</v>
      </c>
      <c r="I635" s="9" t="e">
        <f t="shared" si="39"/>
        <v>#REF!</v>
      </c>
      <c r="J635" s="9" t="e">
        <f>IF(I635&lt;&gt;"",IF(_xlfn.RANK.EQ(I635,$I$2:$I$326,0)&lt;=ROUND(COUNTIFS($E$2:$E$326,"&gt;=50",$D$2:$D$326,"&gt;=55")/100*#REF!,0),"",E635),"")</f>
        <v>#REF!</v>
      </c>
      <c r="K635" s="9" t="e">
        <f>IF(J635&lt;&gt;"",IF(_xlfn.RANK.EQ(J635,$J$2:$J$326,0)&lt;=ROUND(COUNTIFS($E$2:$E$326,"&gt;=50",$D$2:$D$326,"&gt;=55")/100*#REF!,0),"",E635),"")</f>
        <v>#REF!</v>
      </c>
      <c r="L635" s="9" t="e">
        <f>IF(K635&lt;&gt;"",IF(_xlfn.RANK.EQ(K635,$K$2:$K$326,0)&lt;=ROUND(COUNTIFS($E$2:$E$326,"&gt;=50",$D$2:$D$326,"&gt;=55")/100*#REF!,0),"",E635),"")</f>
        <v>#REF!</v>
      </c>
      <c r="M635" s="9" t="e">
        <f>IF(L635&lt;&gt;"",IF(_xlfn.RANK.EQ(L635,$L$2:$L$326,0)&lt;=ROUND(COUNTIFS($E$2:$E$326,"&gt;=50",$D$2:$D$326,"&gt;=55")/100*#REF!,0),"",E635),"")</f>
        <v>#REF!</v>
      </c>
      <c r="N635" s="9" t="e">
        <f>IF(M635&lt;&gt;"",IF(_xlfn.RANK.EQ(M635,$M$2:$M$326,0)&lt;=ROUND(COUNTIFS($E$2:$E$326,"&gt;=50",$D$2:$D$326,"&gt;=55")/100*#REF!,0),"",E635),"")</f>
        <v>#REF!</v>
      </c>
      <c r="O635" s="9" t="e">
        <f>IF(N635&lt;&gt;"",IF(_xlfn.RANK.EQ(N635,$N$2:$N$326,0)&lt;=ROUND(COUNTIFS($E$2:$E$326,"&gt;=50",$D$2:$D$326,"&gt;=55")/100*#REF!,0),"",E635),"")</f>
        <v>#REF!</v>
      </c>
      <c r="P635" s="9" t="str" cm="1">
        <f t="array" ref="P635">IF(A595&lt;&gt;"",IF(_xlfn.BITOR(B595&lt;&gt;"GR",B595&lt;&gt;""),IF(AND(H635&gt;=50,B595&gt;=55),_xlfn.RANK.EQ(H635,$H$2:$H$1000,0),_xlfn.IFS(#REF!="FD",999,#REF!="FF",1000)),IF(AND(H635&gt;=50,D635&gt;=55),_xlfn.RANK.EQ(H635,$H$2:$H$326,0),_xlfn.IFS(#REF!="FD",999,#REF!="FF",1000))),"")</f>
        <v/>
      </c>
    </row>
    <row r="636" spans="1:16" x14ac:dyDescent="0.35">
      <c r="A636" s="3"/>
      <c r="B636" s="3"/>
      <c r="C636" s="16" t="e">
        <f>IF(_xlfn.BITOR(#REF!="GR",#REF!=""),0,#REF!)</f>
        <v>#REF!</v>
      </c>
      <c r="D636" s="16" t="e">
        <f>IF(_xlfn.BITOR(#REF!="",#REF!="GR"),0,#REF!)</f>
        <v>#REF!</v>
      </c>
      <c r="E636" s="9" t="e">
        <f t="shared" si="38"/>
        <v>#REF!</v>
      </c>
      <c r="F636" s="9" t="e">
        <f>IF(AND(B596&lt;&gt;"",B596&lt;&gt;"GR"),(C636*0.4)+(B596*0.6),E636)</f>
        <v>#REF!</v>
      </c>
      <c r="G636" s="9" t="e">
        <f t="shared" si="40"/>
        <v>#REF!</v>
      </c>
      <c r="H636" s="9" t="e">
        <f t="shared" si="41"/>
        <v>#REF!</v>
      </c>
      <c r="I636" s="9" t="e">
        <f t="shared" si="39"/>
        <v>#REF!</v>
      </c>
      <c r="J636" s="9" t="e">
        <f>IF(I636&lt;&gt;"",IF(_xlfn.RANK.EQ(I636,$I$2:$I$326,0)&lt;=ROUND(COUNTIFS($E$2:$E$326,"&gt;=50",$D$2:$D$326,"&gt;=55")/100*#REF!,0),"",E636),"")</f>
        <v>#REF!</v>
      </c>
      <c r="K636" s="9" t="e">
        <f>IF(J636&lt;&gt;"",IF(_xlfn.RANK.EQ(J636,$J$2:$J$326,0)&lt;=ROUND(COUNTIFS($E$2:$E$326,"&gt;=50",$D$2:$D$326,"&gt;=55")/100*#REF!,0),"",E636),"")</f>
        <v>#REF!</v>
      </c>
      <c r="L636" s="9" t="e">
        <f>IF(K636&lt;&gt;"",IF(_xlfn.RANK.EQ(K636,$K$2:$K$326,0)&lt;=ROUND(COUNTIFS($E$2:$E$326,"&gt;=50",$D$2:$D$326,"&gt;=55")/100*#REF!,0),"",E636),"")</f>
        <v>#REF!</v>
      </c>
      <c r="M636" s="9" t="e">
        <f>IF(L636&lt;&gt;"",IF(_xlfn.RANK.EQ(L636,$L$2:$L$326,0)&lt;=ROUND(COUNTIFS($E$2:$E$326,"&gt;=50",$D$2:$D$326,"&gt;=55")/100*#REF!,0),"",E636),"")</f>
        <v>#REF!</v>
      </c>
      <c r="N636" s="9" t="e">
        <f>IF(M636&lt;&gt;"",IF(_xlfn.RANK.EQ(M636,$M$2:$M$326,0)&lt;=ROUND(COUNTIFS($E$2:$E$326,"&gt;=50",$D$2:$D$326,"&gt;=55")/100*#REF!,0),"",E636),"")</f>
        <v>#REF!</v>
      </c>
      <c r="O636" s="9" t="e">
        <f>IF(N636&lt;&gt;"",IF(_xlfn.RANK.EQ(N636,$N$2:$N$326,0)&lt;=ROUND(COUNTIFS($E$2:$E$326,"&gt;=50",$D$2:$D$326,"&gt;=55")/100*#REF!,0),"",E636),"")</f>
        <v>#REF!</v>
      </c>
      <c r="P636" s="9" t="str" cm="1">
        <f t="array" ref="P636">IF(A596&lt;&gt;"",IF(_xlfn.BITOR(B596&lt;&gt;"GR",B596&lt;&gt;""),IF(AND(H636&gt;=50,B596&gt;=55),_xlfn.RANK.EQ(H636,$H$2:$H$1000,0),_xlfn.IFS(#REF!="FD",999,#REF!="FF",1000)),IF(AND(H636&gt;=50,D636&gt;=55),_xlfn.RANK.EQ(H636,$H$2:$H$326,0),_xlfn.IFS(#REF!="FD",999,#REF!="FF",1000))),"")</f>
        <v/>
      </c>
    </row>
    <row r="637" spans="1:16" x14ac:dyDescent="0.35">
      <c r="A637" s="3"/>
      <c r="B637" s="3"/>
      <c r="C637" s="16" t="e">
        <f>IF(_xlfn.BITOR(#REF!="GR",#REF!=""),0,#REF!)</f>
        <v>#REF!</v>
      </c>
      <c r="D637" s="16" t="e">
        <f>IF(_xlfn.BITOR(#REF!="",#REF!="GR"),0,#REF!)</f>
        <v>#REF!</v>
      </c>
      <c r="E637" s="9" t="e">
        <f t="shared" si="38"/>
        <v>#REF!</v>
      </c>
      <c r="F637" s="9" t="e">
        <f>IF(AND(B597&lt;&gt;"",B597&lt;&gt;"GR"),(C637*0.4)+(B597*0.6),E637)</f>
        <v>#REF!</v>
      </c>
      <c r="G637" s="9" t="e">
        <f t="shared" si="40"/>
        <v>#REF!</v>
      </c>
      <c r="H637" s="9" t="e">
        <f t="shared" si="41"/>
        <v>#REF!</v>
      </c>
      <c r="I637" s="9" t="e">
        <f t="shared" si="39"/>
        <v>#REF!</v>
      </c>
      <c r="J637" s="9" t="e">
        <f>IF(I637&lt;&gt;"",IF(_xlfn.RANK.EQ(I637,$I$2:$I$326,0)&lt;=ROUND(COUNTIFS($E$2:$E$326,"&gt;=50",$D$2:$D$326,"&gt;=55")/100*#REF!,0),"",E637),"")</f>
        <v>#REF!</v>
      </c>
      <c r="K637" s="9" t="e">
        <f>IF(J637&lt;&gt;"",IF(_xlfn.RANK.EQ(J637,$J$2:$J$326,0)&lt;=ROUND(COUNTIFS($E$2:$E$326,"&gt;=50",$D$2:$D$326,"&gt;=55")/100*#REF!,0),"",E637),"")</f>
        <v>#REF!</v>
      </c>
      <c r="L637" s="9" t="e">
        <f>IF(K637&lt;&gt;"",IF(_xlfn.RANK.EQ(K637,$K$2:$K$326,0)&lt;=ROUND(COUNTIFS($E$2:$E$326,"&gt;=50",$D$2:$D$326,"&gt;=55")/100*#REF!,0),"",E637),"")</f>
        <v>#REF!</v>
      </c>
      <c r="M637" s="9" t="e">
        <f>IF(L637&lt;&gt;"",IF(_xlfn.RANK.EQ(L637,$L$2:$L$326,0)&lt;=ROUND(COUNTIFS($E$2:$E$326,"&gt;=50",$D$2:$D$326,"&gt;=55")/100*#REF!,0),"",E637),"")</f>
        <v>#REF!</v>
      </c>
      <c r="N637" s="9" t="e">
        <f>IF(M637&lt;&gt;"",IF(_xlfn.RANK.EQ(M637,$M$2:$M$326,0)&lt;=ROUND(COUNTIFS($E$2:$E$326,"&gt;=50",$D$2:$D$326,"&gt;=55")/100*#REF!,0),"",E637),"")</f>
        <v>#REF!</v>
      </c>
      <c r="O637" s="9" t="e">
        <f>IF(N637&lt;&gt;"",IF(_xlfn.RANK.EQ(N637,$N$2:$N$326,0)&lt;=ROUND(COUNTIFS($E$2:$E$326,"&gt;=50",$D$2:$D$326,"&gt;=55")/100*#REF!,0),"",E637),"")</f>
        <v>#REF!</v>
      </c>
      <c r="P637" s="9" t="str" cm="1">
        <f t="array" ref="P637">IF(A597&lt;&gt;"",IF(_xlfn.BITOR(B597&lt;&gt;"GR",B597&lt;&gt;""),IF(AND(H637&gt;=50,B597&gt;=55),_xlfn.RANK.EQ(H637,$H$2:$H$1000,0),_xlfn.IFS(#REF!="FD",999,#REF!="FF",1000)),IF(AND(H637&gt;=50,D637&gt;=55),_xlfn.RANK.EQ(H637,$H$2:$H$326,0),_xlfn.IFS(#REF!="FD",999,#REF!="FF",1000))),"")</f>
        <v/>
      </c>
    </row>
    <row r="638" spans="1:16" x14ac:dyDescent="0.35">
      <c r="A638" s="3"/>
      <c r="B638" s="3"/>
      <c r="C638" s="16" t="e">
        <f>IF(_xlfn.BITOR(#REF!="GR",#REF!=""),0,#REF!)</f>
        <v>#REF!</v>
      </c>
      <c r="D638" s="16" t="e">
        <f>IF(_xlfn.BITOR(#REF!="",#REF!="GR"),0,#REF!)</f>
        <v>#REF!</v>
      </c>
      <c r="E638" s="9" t="e">
        <f t="shared" si="38"/>
        <v>#REF!</v>
      </c>
      <c r="F638" s="9" t="e">
        <f>IF(AND(B598&lt;&gt;"",B598&lt;&gt;"GR"),(C638*0.4)+(B598*0.6),E638)</f>
        <v>#REF!</v>
      </c>
      <c r="G638" s="9" t="e">
        <f t="shared" si="40"/>
        <v>#REF!</v>
      </c>
      <c r="H638" s="9" t="e">
        <f t="shared" si="41"/>
        <v>#REF!</v>
      </c>
      <c r="I638" s="9" t="e">
        <f t="shared" si="39"/>
        <v>#REF!</v>
      </c>
      <c r="J638" s="9" t="e">
        <f>IF(I638&lt;&gt;"",IF(_xlfn.RANK.EQ(I638,$I$2:$I$326,0)&lt;=ROUND(COUNTIFS($E$2:$E$326,"&gt;=50",$D$2:$D$326,"&gt;=55")/100*#REF!,0),"",E638),"")</f>
        <v>#REF!</v>
      </c>
      <c r="K638" s="9" t="e">
        <f>IF(J638&lt;&gt;"",IF(_xlfn.RANK.EQ(J638,$J$2:$J$326,0)&lt;=ROUND(COUNTIFS($E$2:$E$326,"&gt;=50",$D$2:$D$326,"&gt;=55")/100*#REF!,0),"",E638),"")</f>
        <v>#REF!</v>
      </c>
      <c r="L638" s="9" t="e">
        <f>IF(K638&lt;&gt;"",IF(_xlfn.RANK.EQ(K638,$K$2:$K$326,0)&lt;=ROUND(COUNTIFS($E$2:$E$326,"&gt;=50",$D$2:$D$326,"&gt;=55")/100*#REF!,0),"",E638),"")</f>
        <v>#REF!</v>
      </c>
      <c r="M638" s="9" t="e">
        <f>IF(L638&lt;&gt;"",IF(_xlfn.RANK.EQ(L638,$L$2:$L$326,0)&lt;=ROUND(COUNTIFS($E$2:$E$326,"&gt;=50",$D$2:$D$326,"&gt;=55")/100*#REF!,0),"",E638),"")</f>
        <v>#REF!</v>
      </c>
      <c r="N638" s="9" t="e">
        <f>IF(M638&lt;&gt;"",IF(_xlfn.RANK.EQ(M638,$M$2:$M$326,0)&lt;=ROUND(COUNTIFS($E$2:$E$326,"&gt;=50",$D$2:$D$326,"&gt;=55")/100*#REF!,0),"",E638),"")</f>
        <v>#REF!</v>
      </c>
      <c r="O638" s="9" t="e">
        <f>IF(N638&lt;&gt;"",IF(_xlfn.RANK.EQ(N638,$N$2:$N$326,0)&lt;=ROUND(COUNTIFS($E$2:$E$326,"&gt;=50",$D$2:$D$326,"&gt;=55")/100*#REF!,0),"",E638),"")</f>
        <v>#REF!</v>
      </c>
      <c r="P638" s="9" t="str" cm="1">
        <f t="array" ref="P638">IF(A598&lt;&gt;"",IF(_xlfn.BITOR(B598&lt;&gt;"GR",B598&lt;&gt;""),IF(AND(H638&gt;=50,B598&gt;=55),_xlfn.RANK.EQ(H638,$H$2:$H$1000,0),_xlfn.IFS(#REF!="FD",999,#REF!="FF",1000)),IF(AND(H638&gt;=50,D638&gt;=55),_xlfn.RANK.EQ(H638,$H$2:$H$326,0),_xlfn.IFS(#REF!="FD",999,#REF!="FF",1000))),"")</f>
        <v/>
      </c>
    </row>
    <row r="639" spans="1:16" x14ac:dyDescent="0.35">
      <c r="A639" s="3"/>
      <c r="B639" s="3"/>
      <c r="C639" s="16" t="e">
        <f>IF(_xlfn.BITOR(#REF!="GR",#REF!=""),0,#REF!)</f>
        <v>#REF!</v>
      </c>
      <c r="D639" s="16" t="e">
        <f>IF(_xlfn.BITOR(#REF!="",#REF!="GR"),0,#REF!)</f>
        <v>#REF!</v>
      </c>
      <c r="E639" s="9" t="e">
        <f t="shared" si="38"/>
        <v>#REF!</v>
      </c>
      <c r="F639" s="9" t="e">
        <f>IF(AND(B599&lt;&gt;"",B599&lt;&gt;"GR"),(C639*0.4)+(B599*0.6),E639)</f>
        <v>#REF!</v>
      </c>
      <c r="G639" s="9" t="e">
        <f t="shared" si="40"/>
        <v>#REF!</v>
      </c>
      <c r="H639" s="9" t="e">
        <f t="shared" si="41"/>
        <v>#REF!</v>
      </c>
      <c r="I639" s="9" t="e">
        <f t="shared" si="39"/>
        <v>#REF!</v>
      </c>
      <c r="J639" s="9" t="e">
        <f>IF(I639&lt;&gt;"",IF(_xlfn.RANK.EQ(I639,$I$2:$I$326,0)&lt;=ROUND(COUNTIFS($E$2:$E$326,"&gt;=50",$D$2:$D$326,"&gt;=55")/100*#REF!,0),"",E639),"")</f>
        <v>#REF!</v>
      </c>
      <c r="K639" s="9" t="e">
        <f>IF(J639&lt;&gt;"",IF(_xlfn.RANK.EQ(J639,$J$2:$J$326,0)&lt;=ROUND(COUNTIFS($E$2:$E$326,"&gt;=50",$D$2:$D$326,"&gt;=55")/100*#REF!,0),"",E639),"")</f>
        <v>#REF!</v>
      </c>
      <c r="L639" s="9" t="e">
        <f>IF(K639&lt;&gt;"",IF(_xlfn.RANK.EQ(K639,$K$2:$K$326,0)&lt;=ROUND(COUNTIFS($E$2:$E$326,"&gt;=50",$D$2:$D$326,"&gt;=55")/100*#REF!,0),"",E639),"")</f>
        <v>#REF!</v>
      </c>
      <c r="M639" s="9" t="e">
        <f>IF(L639&lt;&gt;"",IF(_xlfn.RANK.EQ(L639,$L$2:$L$326,0)&lt;=ROUND(COUNTIFS($E$2:$E$326,"&gt;=50",$D$2:$D$326,"&gt;=55")/100*#REF!,0),"",E639),"")</f>
        <v>#REF!</v>
      </c>
      <c r="N639" s="9" t="e">
        <f>IF(M639&lt;&gt;"",IF(_xlfn.RANK.EQ(M639,$M$2:$M$326,0)&lt;=ROUND(COUNTIFS($E$2:$E$326,"&gt;=50",$D$2:$D$326,"&gt;=55")/100*#REF!,0),"",E639),"")</f>
        <v>#REF!</v>
      </c>
      <c r="O639" s="9" t="e">
        <f>IF(N639&lt;&gt;"",IF(_xlfn.RANK.EQ(N639,$N$2:$N$326,0)&lt;=ROUND(COUNTIFS($E$2:$E$326,"&gt;=50",$D$2:$D$326,"&gt;=55")/100*#REF!,0),"",E639),"")</f>
        <v>#REF!</v>
      </c>
      <c r="P639" s="9" t="str" cm="1">
        <f t="array" ref="P639">IF(A599&lt;&gt;"",IF(_xlfn.BITOR(B599&lt;&gt;"GR",B599&lt;&gt;""),IF(AND(H639&gt;=50,B599&gt;=55),_xlfn.RANK.EQ(H639,$H$2:$H$1000,0),_xlfn.IFS(#REF!="FD",999,#REF!="FF",1000)),IF(AND(H639&gt;=50,D639&gt;=55),_xlfn.RANK.EQ(H639,$H$2:$H$326,0),_xlfn.IFS(#REF!="FD",999,#REF!="FF",1000))),"")</f>
        <v/>
      </c>
    </row>
    <row r="640" spans="1:16" x14ac:dyDescent="0.35">
      <c r="A640" s="3"/>
      <c r="B640" s="3"/>
      <c r="C640" s="16" t="e">
        <f>IF(_xlfn.BITOR(#REF!="GR",#REF!=""),0,#REF!)</f>
        <v>#REF!</v>
      </c>
      <c r="D640" s="16" t="e">
        <f>IF(_xlfn.BITOR(#REF!="",#REF!="GR"),0,#REF!)</f>
        <v>#REF!</v>
      </c>
      <c r="E640" s="9" t="e">
        <f t="shared" si="38"/>
        <v>#REF!</v>
      </c>
      <c r="F640" s="9" t="e">
        <f>IF(AND(B600&lt;&gt;"",B600&lt;&gt;"GR"),(C640*0.4)+(B600*0.6),E640)</f>
        <v>#REF!</v>
      </c>
      <c r="G640" s="9" t="e">
        <f t="shared" si="40"/>
        <v>#REF!</v>
      </c>
      <c r="H640" s="9" t="e">
        <f t="shared" si="41"/>
        <v>#REF!</v>
      </c>
      <c r="I640" s="9" t="e">
        <f t="shared" si="39"/>
        <v>#REF!</v>
      </c>
      <c r="J640" s="9" t="e">
        <f>IF(I640&lt;&gt;"",IF(_xlfn.RANK.EQ(I640,$I$2:$I$326,0)&lt;=ROUND(COUNTIFS($E$2:$E$326,"&gt;=50",$D$2:$D$326,"&gt;=55")/100*#REF!,0),"",E640),"")</f>
        <v>#REF!</v>
      </c>
      <c r="K640" s="9" t="e">
        <f>IF(J640&lt;&gt;"",IF(_xlfn.RANK.EQ(J640,$J$2:$J$326,0)&lt;=ROUND(COUNTIFS($E$2:$E$326,"&gt;=50",$D$2:$D$326,"&gt;=55")/100*#REF!,0),"",E640),"")</f>
        <v>#REF!</v>
      </c>
      <c r="L640" s="9" t="e">
        <f>IF(K640&lt;&gt;"",IF(_xlfn.RANK.EQ(K640,$K$2:$K$326,0)&lt;=ROUND(COUNTIFS($E$2:$E$326,"&gt;=50",$D$2:$D$326,"&gt;=55")/100*#REF!,0),"",E640),"")</f>
        <v>#REF!</v>
      </c>
      <c r="M640" s="9" t="e">
        <f>IF(L640&lt;&gt;"",IF(_xlfn.RANK.EQ(L640,$L$2:$L$326,0)&lt;=ROUND(COUNTIFS($E$2:$E$326,"&gt;=50",$D$2:$D$326,"&gt;=55")/100*#REF!,0),"",E640),"")</f>
        <v>#REF!</v>
      </c>
      <c r="N640" s="9" t="e">
        <f>IF(M640&lt;&gt;"",IF(_xlfn.RANK.EQ(M640,$M$2:$M$326,0)&lt;=ROUND(COUNTIFS($E$2:$E$326,"&gt;=50",$D$2:$D$326,"&gt;=55")/100*#REF!,0),"",E640),"")</f>
        <v>#REF!</v>
      </c>
      <c r="O640" s="9" t="e">
        <f>IF(N640&lt;&gt;"",IF(_xlfn.RANK.EQ(N640,$N$2:$N$326,0)&lt;=ROUND(COUNTIFS($E$2:$E$326,"&gt;=50",$D$2:$D$326,"&gt;=55")/100*#REF!,0),"",E640),"")</f>
        <v>#REF!</v>
      </c>
      <c r="P640" s="9" t="str" cm="1">
        <f t="array" ref="P640">IF(A600&lt;&gt;"",IF(_xlfn.BITOR(B600&lt;&gt;"GR",B600&lt;&gt;""),IF(AND(H640&gt;=50,B600&gt;=55),_xlfn.RANK.EQ(H640,$H$2:$H$1000,0),_xlfn.IFS(#REF!="FD",999,#REF!="FF",1000)),IF(AND(H640&gt;=50,D640&gt;=55),_xlfn.RANK.EQ(H640,$H$2:$H$326,0),_xlfn.IFS(#REF!="FD",999,#REF!="FF",1000))),"")</f>
        <v/>
      </c>
    </row>
    <row r="641" spans="1:16" x14ac:dyDescent="0.35">
      <c r="A641" s="3"/>
      <c r="B641" s="3"/>
      <c r="C641" s="16" t="e">
        <f>IF(_xlfn.BITOR(#REF!="GR",#REF!=""),0,#REF!)</f>
        <v>#REF!</v>
      </c>
      <c r="D641" s="16" t="e">
        <f>IF(_xlfn.BITOR(#REF!="",#REF!="GR"),0,#REF!)</f>
        <v>#REF!</v>
      </c>
      <c r="E641" s="9" t="e">
        <f t="shared" si="38"/>
        <v>#REF!</v>
      </c>
      <c r="F641" s="9" t="e">
        <f>IF(AND(B601&lt;&gt;"",B601&lt;&gt;"GR"),(C641*0.4)+(B601*0.6),E641)</f>
        <v>#REF!</v>
      </c>
      <c r="G641" s="9" t="e">
        <f t="shared" si="40"/>
        <v>#REF!</v>
      </c>
      <c r="H641" s="9" t="e">
        <f t="shared" si="41"/>
        <v>#REF!</v>
      </c>
      <c r="I641" s="9" t="e">
        <f t="shared" si="39"/>
        <v>#REF!</v>
      </c>
      <c r="J641" s="9" t="e">
        <f>IF(I641&lt;&gt;"",IF(_xlfn.RANK.EQ(I641,$I$2:$I$326,0)&lt;=ROUND(COUNTIFS($E$2:$E$326,"&gt;=50",$D$2:$D$326,"&gt;=55")/100*#REF!,0),"",E641),"")</f>
        <v>#REF!</v>
      </c>
      <c r="K641" s="9" t="e">
        <f>IF(J641&lt;&gt;"",IF(_xlfn.RANK.EQ(J641,$J$2:$J$326,0)&lt;=ROUND(COUNTIFS($E$2:$E$326,"&gt;=50",$D$2:$D$326,"&gt;=55")/100*#REF!,0),"",E641),"")</f>
        <v>#REF!</v>
      </c>
      <c r="L641" s="9" t="e">
        <f>IF(K641&lt;&gt;"",IF(_xlfn.RANK.EQ(K641,$K$2:$K$326,0)&lt;=ROUND(COUNTIFS($E$2:$E$326,"&gt;=50",$D$2:$D$326,"&gt;=55")/100*#REF!,0),"",E641),"")</f>
        <v>#REF!</v>
      </c>
      <c r="M641" s="9" t="e">
        <f>IF(L641&lt;&gt;"",IF(_xlfn.RANK.EQ(L641,$L$2:$L$326,0)&lt;=ROUND(COUNTIFS($E$2:$E$326,"&gt;=50",$D$2:$D$326,"&gt;=55")/100*#REF!,0),"",E641),"")</f>
        <v>#REF!</v>
      </c>
      <c r="N641" s="9" t="e">
        <f>IF(M641&lt;&gt;"",IF(_xlfn.RANK.EQ(M641,$M$2:$M$326,0)&lt;=ROUND(COUNTIFS($E$2:$E$326,"&gt;=50",$D$2:$D$326,"&gt;=55")/100*#REF!,0),"",E641),"")</f>
        <v>#REF!</v>
      </c>
      <c r="O641" s="9" t="e">
        <f>IF(N641&lt;&gt;"",IF(_xlfn.RANK.EQ(N641,$N$2:$N$326,0)&lt;=ROUND(COUNTIFS($E$2:$E$326,"&gt;=50",$D$2:$D$326,"&gt;=55")/100*#REF!,0),"",E641),"")</f>
        <v>#REF!</v>
      </c>
      <c r="P641" s="9" t="str" cm="1">
        <f t="array" ref="P641">IF(A601&lt;&gt;"",IF(_xlfn.BITOR(B601&lt;&gt;"GR",B601&lt;&gt;""),IF(AND(H641&gt;=50,B601&gt;=55),_xlfn.RANK.EQ(H641,$H$2:$H$1000,0),_xlfn.IFS(#REF!="FD",999,#REF!="FF",1000)),IF(AND(H641&gt;=50,D641&gt;=55),_xlfn.RANK.EQ(H641,$H$2:$H$326,0),_xlfn.IFS(#REF!="FD",999,#REF!="FF",1000))),"")</f>
        <v/>
      </c>
    </row>
    <row r="642" spans="1:16" x14ac:dyDescent="0.35">
      <c r="A642" s="3"/>
      <c r="B642" s="3"/>
      <c r="C642" s="16" t="e">
        <f>IF(_xlfn.BITOR(#REF!="GR",#REF!=""),0,#REF!)</f>
        <v>#REF!</v>
      </c>
      <c r="D642" s="16" t="e">
        <f>IF(_xlfn.BITOR(#REF!="",#REF!="GR"),0,#REF!)</f>
        <v>#REF!</v>
      </c>
      <c r="E642" s="9" t="e">
        <f t="shared" ref="E642:E705" si="42">(C642*0.4)+(D642*0.6)</f>
        <v>#REF!</v>
      </c>
      <c r="F642" s="9" t="e">
        <f>IF(AND(B602&lt;&gt;"",B602&lt;&gt;"GR"),(C642*0.4)+(B602*0.6),E642)</f>
        <v>#REF!</v>
      </c>
      <c r="G642" s="9" t="e">
        <f t="shared" si="40"/>
        <v>#REF!</v>
      </c>
      <c r="H642" s="9" t="e">
        <f t="shared" si="41"/>
        <v>#REF!</v>
      </c>
      <c r="I642" s="9" t="e">
        <f t="shared" si="39"/>
        <v>#REF!</v>
      </c>
      <c r="J642" s="9" t="e">
        <f>IF(I642&lt;&gt;"",IF(_xlfn.RANK.EQ(I642,$I$2:$I$326,0)&lt;=ROUND(COUNTIFS($E$2:$E$326,"&gt;=50",$D$2:$D$326,"&gt;=55")/100*#REF!,0),"",E642),"")</f>
        <v>#REF!</v>
      </c>
      <c r="K642" s="9" t="e">
        <f>IF(J642&lt;&gt;"",IF(_xlfn.RANK.EQ(J642,$J$2:$J$326,0)&lt;=ROUND(COUNTIFS($E$2:$E$326,"&gt;=50",$D$2:$D$326,"&gt;=55")/100*#REF!,0),"",E642),"")</f>
        <v>#REF!</v>
      </c>
      <c r="L642" s="9" t="e">
        <f>IF(K642&lt;&gt;"",IF(_xlfn.RANK.EQ(K642,$K$2:$K$326,0)&lt;=ROUND(COUNTIFS($E$2:$E$326,"&gt;=50",$D$2:$D$326,"&gt;=55")/100*#REF!,0),"",E642),"")</f>
        <v>#REF!</v>
      </c>
      <c r="M642" s="9" t="e">
        <f>IF(L642&lt;&gt;"",IF(_xlfn.RANK.EQ(L642,$L$2:$L$326,0)&lt;=ROUND(COUNTIFS($E$2:$E$326,"&gt;=50",$D$2:$D$326,"&gt;=55")/100*#REF!,0),"",E642),"")</f>
        <v>#REF!</v>
      </c>
      <c r="N642" s="9" t="e">
        <f>IF(M642&lt;&gt;"",IF(_xlfn.RANK.EQ(M642,$M$2:$M$326,0)&lt;=ROUND(COUNTIFS($E$2:$E$326,"&gt;=50",$D$2:$D$326,"&gt;=55")/100*#REF!,0),"",E642),"")</f>
        <v>#REF!</v>
      </c>
      <c r="O642" s="9" t="e">
        <f>IF(N642&lt;&gt;"",IF(_xlfn.RANK.EQ(N642,$N$2:$N$326,0)&lt;=ROUND(COUNTIFS($E$2:$E$326,"&gt;=50",$D$2:$D$326,"&gt;=55")/100*#REF!,0),"",E642),"")</f>
        <v>#REF!</v>
      </c>
      <c r="P642" s="9" t="str" cm="1">
        <f t="array" ref="P642">IF(A602&lt;&gt;"",IF(_xlfn.BITOR(B602&lt;&gt;"GR",B602&lt;&gt;""),IF(AND(H642&gt;=50,B602&gt;=55),_xlfn.RANK.EQ(H642,$H$2:$H$1000,0),_xlfn.IFS(#REF!="FD",999,#REF!="FF",1000)),IF(AND(H642&gt;=50,D642&gt;=55),_xlfn.RANK.EQ(H642,$H$2:$H$326,0),_xlfn.IFS(#REF!="FD",999,#REF!="FF",1000))),"")</f>
        <v/>
      </c>
    </row>
    <row r="643" spans="1:16" x14ac:dyDescent="0.35">
      <c r="A643" s="3"/>
      <c r="B643" s="3"/>
      <c r="C643" s="16" t="e">
        <f>IF(_xlfn.BITOR(#REF!="GR",#REF!=""),0,#REF!)</f>
        <v>#REF!</v>
      </c>
      <c r="D643" s="16" t="e">
        <f>IF(_xlfn.BITOR(#REF!="",#REF!="GR"),0,#REF!)</f>
        <v>#REF!</v>
      </c>
      <c r="E643" s="9" t="e">
        <f t="shared" si="42"/>
        <v>#REF!</v>
      </c>
      <c r="F643" s="9" t="e">
        <f>IF(AND(B603&lt;&gt;"",B603&lt;&gt;"GR"),(C643*0.4)+(B603*0.6),E643)</f>
        <v>#REF!</v>
      </c>
      <c r="G643" s="9" t="e">
        <f t="shared" si="40"/>
        <v>#REF!</v>
      </c>
      <c r="H643" s="9" t="e">
        <f t="shared" si="41"/>
        <v>#REF!</v>
      </c>
      <c r="I643" s="9" t="e">
        <f t="shared" ref="I643:I706" si="43">IF(AND(E643&gt;=50,D643&gt;=55),E643,"")</f>
        <v>#REF!</v>
      </c>
      <c r="J643" s="9" t="e">
        <f>IF(I643&lt;&gt;"",IF(_xlfn.RANK.EQ(I643,$I$2:$I$326,0)&lt;=ROUND(COUNTIFS($E$2:$E$326,"&gt;=50",$D$2:$D$326,"&gt;=55")/100*#REF!,0),"",E643),"")</f>
        <v>#REF!</v>
      </c>
      <c r="K643" s="9" t="e">
        <f>IF(J643&lt;&gt;"",IF(_xlfn.RANK.EQ(J643,$J$2:$J$326,0)&lt;=ROUND(COUNTIFS($E$2:$E$326,"&gt;=50",$D$2:$D$326,"&gt;=55")/100*#REF!,0),"",E643),"")</f>
        <v>#REF!</v>
      </c>
      <c r="L643" s="9" t="e">
        <f>IF(K643&lt;&gt;"",IF(_xlfn.RANK.EQ(K643,$K$2:$K$326,0)&lt;=ROUND(COUNTIFS($E$2:$E$326,"&gt;=50",$D$2:$D$326,"&gt;=55")/100*#REF!,0),"",E643),"")</f>
        <v>#REF!</v>
      </c>
      <c r="M643" s="9" t="e">
        <f>IF(L643&lt;&gt;"",IF(_xlfn.RANK.EQ(L643,$L$2:$L$326,0)&lt;=ROUND(COUNTIFS($E$2:$E$326,"&gt;=50",$D$2:$D$326,"&gt;=55")/100*#REF!,0),"",E643),"")</f>
        <v>#REF!</v>
      </c>
      <c r="N643" s="9" t="e">
        <f>IF(M643&lt;&gt;"",IF(_xlfn.RANK.EQ(M643,$M$2:$M$326,0)&lt;=ROUND(COUNTIFS($E$2:$E$326,"&gt;=50",$D$2:$D$326,"&gt;=55")/100*#REF!,0),"",E643),"")</f>
        <v>#REF!</v>
      </c>
      <c r="O643" s="9" t="e">
        <f>IF(N643&lt;&gt;"",IF(_xlfn.RANK.EQ(N643,$N$2:$N$326,0)&lt;=ROUND(COUNTIFS($E$2:$E$326,"&gt;=50",$D$2:$D$326,"&gt;=55")/100*#REF!,0),"",E643),"")</f>
        <v>#REF!</v>
      </c>
      <c r="P643" s="9" t="str" cm="1">
        <f t="array" ref="P643">IF(A603&lt;&gt;"",IF(_xlfn.BITOR(B603&lt;&gt;"GR",B603&lt;&gt;""),IF(AND(H643&gt;=50,B603&gt;=55),_xlfn.RANK.EQ(H643,$H$2:$H$1000,0),_xlfn.IFS(#REF!="FD",999,#REF!="FF",1000)),IF(AND(H643&gt;=50,D643&gt;=55),_xlfn.RANK.EQ(H643,$H$2:$H$326,0),_xlfn.IFS(#REF!="FD",999,#REF!="FF",1000))),"")</f>
        <v/>
      </c>
    </row>
    <row r="644" spans="1:16" x14ac:dyDescent="0.35">
      <c r="A644" s="3"/>
      <c r="B644" s="3"/>
      <c r="C644" s="16" t="e">
        <f>IF(_xlfn.BITOR(#REF!="GR",#REF!=""),0,#REF!)</f>
        <v>#REF!</v>
      </c>
      <c r="D644" s="16" t="e">
        <f>IF(_xlfn.BITOR(#REF!="",#REF!="GR"),0,#REF!)</f>
        <v>#REF!</v>
      </c>
      <c r="E644" s="9" t="e">
        <f t="shared" si="42"/>
        <v>#REF!</v>
      </c>
      <c r="F644" s="9" t="e">
        <f>IF(AND(B604&lt;&gt;"",B604&lt;&gt;"GR"),(C644*0.4)+(B604*0.6),E644)</f>
        <v>#REF!</v>
      </c>
      <c r="G644" s="9" t="e">
        <f t="shared" si="40"/>
        <v>#REF!</v>
      </c>
      <c r="H644" s="9" t="e">
        <f t="shared" si="41"/>
        <v>#REF!</v>
      </c>
      <c r="I644" s="9" t="e">
        <f t="shared" si="43"/>
        <v>#REF!</v>
      </c>
      <c r="J644" s="9" t="e">
        <f>IF(I644&lt;&gt;"",IF(_xlfn.RANK.EQ(I644,$I$2:$I$326,0)&lt;=ROUND(COUNTIFS($E$2:$E$326,"&gt;=50",$D$2:$D$326,"&gt;=55")/100*#REF!,0),"",E644),"")</f>
        <v>#REF!</v>
      </c>
      <c r="K644" s="9" t="e">
        <f>IF(J644&lt;&gt;"",IF(_xlfn.RANK.EQ(J644,$J$2:$J$326,0)&lt;=ROUND(COUNTIFS($E$2:$E$326,"&gt;=50",$D$2:$D$326,"&gt;=55")/100*#REF!,0),"",E644),"")</f>
        <v>#REF!</v>
      </c>
      <c r="L644" s="9" t="e">
        <f>IF(K644&lt;&gt;"",IF(_xlfn.RANK.EQ(K644,$K$2:$K$326,0)&lt;=ROUND(COUNTIFS($E$2:$E$326,"&gt;=50",$D$2:$D$326,"&gt;=55")/100*#REF!,0),"",E644),"")</f>
        <v>#REF!</v>
      </c>
      <c r="M644" s="9" t="e">
        <f>IF(L644&lt;&gt;"",IF(_xlfn.RANK.EQ(L644,$L$2:$L$326,0)&lt;=ROUND(COUNTIFS($E$2:$E$326,"&gt;=50",$D$2:$D$326,"&gt;=55")/100*#REF!,0),"",E644),"")</f>
        <v>#REF!</v>
      </c>
      <c r="N644" s="9" t="e">
        <f>IF(M644&lt;&gt;"",IF(_xlfn.RANK.EQ(M644,$M$2:$M$326,0)&lt;=ROUND(COUNTIFS($E$2:$E$326,"&gt;=50",$D$2:$D$326,"&gt;=55")/100*#REF!,0),"",E644),"")</f>
        <v>#REF!</v>
      </c>
      <c r="O644" s="9" t="e">
        <f>IF(N644&lt;&gt;"",IF(_xlfn.RANK.EQ(N644,$N$2:$N$326,0)&lt;=ROUND(COUNTIFS($E$2:$E$326,"&gt;=50",$D$2:$D$326,"&gt;=55")/100*#REF!,0),"",E644),"")</f>
        <v>#REF!</v>
      </c>
      <c r="P644" s="9" t="str" cm="1">
        <f t="array" ref="P644">IF(A604&lt;&gt;"",IF(_xlfn.BITOR(B604&lt;&gt;"GR",B604&lt;&gt;""),IF(AND(H644&gt;=50,B604&gt;=55),_xlfn.RANK.EQ(H644,$H$2:$H$1000,0),_xlfn.IFS(#REF!="FD",999,#REF!="FF",1000)),IF(AND(H644&gt;=50,D644&gt;=55),_xlfn.RANK.EQ(H644,$H$2:$H$326,0),_xlfn.IFS(#REF!="FD",999,#REF!="FF",1000))),"")</f>
        <v/>
      </c>
    </row>
    <row r="645" spans="1:16" x14ac:dyDescent="0.35">
      <c r="A645" s="3"/>
      <c r="B645" s="3"/>
      <c r="C645" s="16" t="e">
        <f>IF(_xlfn.BITOR(#REF!="GR",#REF!=""),0,#REF!)</f>
        <v>#REF!</v>
      </c>
      <c r="D645" s="16" t="e">
        <f>IF(_xlfn.BITOR(#REF!="",#REF!="GR"),0,#REF!)</f>
        <v>#REF!</v>
      </c>
      <c r="E645" s="9" t="e">
        <f t="shared" si="42"/>
        <v>#REF!</v>
      </c>
      <c r="F645" s="9" t="e">
        <f>IF(AND(B605&lt;&gt;"",B605&lt;&gt;"GR"),(C645*0.4)+(B605*0.6),E645)</f>
        <v>#REF!</v>
      </c>
      <c r="G645" s="9" t="e">
        <f t="shared" si="40"/>
        <v>#REF!</v>
      </c>
      <c r="H645" s="9" t="e">
        <f t="shared" si="41"/>
        <v>#REF!</v>
      </c>
      <c r="I645" s="9" t="e">
        <f t="shared" si="43"/>
        <v>#REF!</v>
      </c>
      <c r="J645" s="9" t="e">
        <f>IF(I645&lt;&gt;"",IF(_xlfn.RANK.EQ(I645,$I$2:$I$326,0)&lt;=ROUND(COUNTIFS($E$2:$E$326,"&gt;=50",$D$2:$D$326,"&gt;=55")/100*#REF!,0),"",E645),"")</f>
        <v>#REF!</v>
      </c>
      <c r="K645" s="9" t="e">
        <f>IF(J645&lt;&gt;"",IF(_xlfn.RANK.EQ(J645,$J$2:$J$326,0)&lt;=ROUND(COUNTIFS($E$2:$E$326,"&gt;=50",$D$2:$D$326,"&gt;=55")/100*#REF!,0),"",E645),"")</f>
        <v>#REF!</v>
      </c>
      <c r="L645" s="9" t="e">
        <f>IF(K645&lt;&gt;"",IF(_xlfn.RANK.EQ(K645,$K$2:$K$326,0)&lt;=ROUND(COUNTIFS($E$2:$E$326,"&gt;=50",$D$2:$D$326,"&gt;=55")/100*#REF!,0),"",E645),"")</f>
        <v>#REF!</v>
      </c>
      <c r="M645" s="9" t="e">
        <f>IF(L645&lt;&gt;"",IF(_xlfn.RANK.EQ(L645,$L$2:$L$326,0)&lt;=ROUND(COUNTIFS($E$2:$E$326,"&gt;=50",$D$2:$D$326,"&gt;=55")/100*#REF!,0),"",E645),"")</f>
        <v>#REF!</v>
      </c>
      <c r="N645" s="9" t="e">
        <f>IF(M645&lt;&gt;"",IF(_xlfn.RANK.EQ(M645,$M$2:$M$326,0)&lt;=ROUND(COUNTIFS($E$2:$E$326,"&gt;=50",$D$2:$D$326,"&gt;=55")/100*#REF!,0),"",E645),"")</f>
        <v>#REF!</v>
      </c>
      <c r="O645" s="9" t="e">
        <f>IF(N645&lt;&gt;"",IF(_xlfn.RANK.EQ(N645,$N$2:$N$326,0)&lt;=ROUND(COUNTIFS($E$2:$E$326,"&gt;=50",$D$2:$D$326,"&gt;=55")/100*#REF!,0),"",E645),"")</f>
        <v>#REF!</v>
      </c>
      <c r="P645" s="9" t="str" cm="1">
        <f t="array" ref="P645">IF(A605&lt;&gt;"",IF(_xlfn.BITOR(B605&lt;&gt;"GR",B605&lt;&gt;""),IF(AND(H645&gt;=50,B605&gt;=55),_xlfn.RANK.EQ(H645,$H$2:$H$1000,0),_xlfn.IFS(#REF!="FD",999,#REF!="FF",1000)),IF(AND(H645&gt;=50,D645&gt;=55),_xlfn.RANK.EQ(H645,$H$2:$H$326,0),_xlfn.IFS(#REF!="FD",999,#REF!="FF",1000))),"")</f>
        <v/>
      </c>
    </row>
    <row r="646" spans="1:16" x14ac:dyDescent="0.35">
      <c r="A646" s="3"/>
      <c r="B646" s="3"/>
      <c r="C646" s="16" t="e">
        <f>IF(_xlfn.BITOR(#REF!="GR",#REF!=""),0,#REF!)</f>
        <v>#REF!</v>
      </c>
      <c r="D646" s="16" t="e">
        <f>IF(_xlfn.BITOR(#REF!="",#REF!="GR"),0,#REF!)</f>
        <v>#REF!</v>
      </c>
      <c r="E646" s="9" t="e">
        <f t="shared" si="42"/>
        <v>#REF!</v>
      </c>
      <c r="F646" s="9" t="e">
        <f>IF(AND(B606&lt;&gt;"",B606&lt;&gt;"GR"),(C646*0.4)+(B606*0.6),E646)</f>
        <v>#REF!</v>
      </c>
      <c r="G646" s="9" t="e">
        <f t="shared" si="40"/>
        <v>#REF!</v>
      </c>
      <c r="H646" s="9" t="e">
        <f t="shared" si="41"/>
        <v>#REF!</v>
      </c>
      <c r="I646" s="9" t="e">
        <f t="shared" si="43"/>
        <v>#REF!</v>
      </c>
      <c r="J646" s="9" t="e">
        <f>IF(I646&lt;&gt;"",IF(_xlfn.RANK.EQ(I646,$I$2:$I$326,0)&lt;=ROUND(COUNTIFS($E$2:$E$326,"&gt;=50",$D$2:$D$326,"&gt;=55")/100*#REF!,0),"",E646),"")</f>
        <v>#REF!</v>
      </c>
      <c r="K646" s="9" t="e">
        <f>IF(J646&lt;&gt;"",IF(_xlfn.RANK.EQ(J646,$J$2:$J$326,0)&lt;=ROUND(COUNTIFS($E$2:$E$326,"&gt;=50",$D$2:$D$326,"&gt;=55")/100*#REF!,0),"",E646),"")</f>
        <v>#REF!</v>
      </c>
      <c r="L646" s="9" t="e">
        <f>IF(K646&lt;&gt;"",IF(_xlfn.RANK.EQ(K646,$K$2:$K$326,0)&lt;=ROUND(COUNTIFS($E$2:$E$326,"&gt;=50",$D$2:$D$326,"&gt;=55")/100*#REF!,0),"",E646),"")</f>
        <v>#REF!</v>
      </c>
      <c r="M646" s="9" t="e">
        <f>IF(L646&lt;&gt;"",IF(_xlfn.RANK.EQ(L646,$L$2:$L$326,0)&lt;=ROUND(COUNTIFS($E$2:$E$326,"&gt;=50",$D$2:$D$326,"&gt;=55")/100*#REF!,0),"",E646),"")</f>
        <v>#REF!</v>
      </c>
      <c r="N646" s="9" t="e">
        <f>IF(M646&lt;&gt;"",IF(_xlfn.RANK.EQ(M646,$M$2:$M$326,0)&lt;=ROUND(COUNTIFS($E$2:$E$326,"&gt;=50",$D$2:$D$326,"&gt;=55")/100*#REF!,0),"",E646),"")</f>
        <v>#REF!</v>
      </c>
      <c r="O646" s="9" t="e">
        <f>IF(N646&lt;&gt;"",IF(_xlfn.RANK.EQ(N646,$N$2:$N$326,0)&lt;=ROUND(COUNTIFS($E$2:$E$326,"&gt;=50",$D$2:$D$326,"&gt;=55")/100*#REF!,0),"",E646),"")</f>
        <v>#REF!</v>
      </c>
      <c r="P646" s="9" t="str" cm="1">
        <f t="array" ref="P646">IF(A606&lt;&gt;"",IF(_xlfn.BITOR(B606&lt;&gt;"GR",B606&lt;&gt;""),IF(AND(H646&gt;=50,B606&gt;=55),_xlfn.RANK.EQ(H646,$H$2:$H$1000,0),_xlfn.IFS(#REF!="FD",999,#REF!="FF",1000)),IF(AND(H646&gt;=50,D646&gt;=55),_xlfn.RANK.EQ(H646,$H$2:$H$326,0),_xlfn.IFS(#REF!="FD",999,#REF!="FF",1000))),"")</f>
        <v/>
      </c>
    </row>
    <row r="647" spans="1:16" x14ac:dyDescent="0.35">
      <c r="A647" s="3"/>
      <c r="B647" s="3"/>
      <c r="C647" s="16" t="e">
        <f>IF(_xlfn.BITOR(#REF!="GR",#REF!=""),0,#REF!)</f>
        <v>#REF!</v>
      </c>
      <c r="D647" s="16" t="e">
        <f>IF(_xlfn.BITOR(#REF!="",#REF!="GR"),0,#REF!)</f>
        <v>#REF!</v>
      </c>
      <c r="E647" s="9" t="e">
        <f t="shared" si="42"/>
        <v>#REF!</v>
      </c>
      <c r="F647" s="9" t="e">
        <f>IF(AND(B607&lt;&gt;"",B607&lt;&gt;"GR"),(C647*0.4)+(B607*0.6),E647)</f>
        <v>#REF!</v>
      </c>
      <c r="G647" s="9" t="e">
        <f t="shared" ref="G647:G710" si="44">ROUND(E647,0)</f>
        <v>#REF!</v>
      </c>
      <c r="H647" s="9" t="e">
        <f t="shared" ref="H647:H710" si="45">ROUND(F647,0)</f>
        <v>#REF!</v>
      </c>
      <c r="I647" s="9" t="e">
        <f t="shared" si="43"/>
        <v>#REF!</v>
      </c>
      <c r="J647" s="9" t="e">
        <f>IF(I647&lt;&gt;"",IF(_xlfn.RANK.EQ(I647,$I$2:$I$326,0)&lt;=ROUND(COUNTIFS($E$2:$E$326,"&gt;=50",$D$2:$D$326,"&gt;=55")/100*#REF!,0),"",E647),"")</f>
        <v>#REF!</v>
      </c>
      <c r="K647" s="9" t="e">
        <f>IF(J647&lt;&gt;"",IF(_xlfn.RANK.EQ(J647,$J$2:$J$326,0)&lt;=ROUND(COUNTIFS($E$2:$E$326,"&gt;=50",$D$2:$D$326,"&gt;=55")/100*#REF!,0),"",E647),"")</f>
        <v>#REF!</v>
      </c>
      <c r="L647" s="9" t="e">
        <f>IF(K647&lt;&gt;"",IF(_xlfn.RANK.EQ(K647,$K$2:$K$326,0)&lt;=ROUND(COUNTIFS($E$2:$E$326,"&gt;=50",$D$2:$D$326,"&gt;=55")/100*#REF!,0),"",E647),"")</f>
        <v>#REF!</v>
      </c>
      <c r="M647" s="9" t="e">
        <f>IF(L647&lt;&gt;"",IF(_xlfn.RANK.EQ(L647,$L$2:$L$326,0)&lt;=ROUND(COUNTIFS($E$2:$E$326,"&gt;=50",$D$2:$D$326,"&gt;=55")/100*#REF!,0),"",E647),"")</f>
        <v>#REF!</v>
      </c>
      <c r="N647" s="9" t="e">
        <f>IF(M647&lt;&gt;"",IF(_xlfn.RANK.EQ(M647,$M$2:$M$326,0)&lt;=ROUND(COUNTIFS($E$2:$E$326,"&gt;=50",$D$2:$D$326,"&gt;=55")/100*#REF!,0),"",E647),"")</f>
        <v>#REF!</v>
      </c>
      <c r="O647" s="9" t="e">
        <f>IF(N647&lt;&gt;"",IF(_xlfn.RANK.EQ(N647,$N$2:$N$326,0)&lt;=ROUND(COUNTIFS($E$2:$E$326,"&gt;=50",$D$2:$D$326,"&gt;=55")/100*#REF!,0),"",E647),"")</f>
        <v>#REF!</v>
      </c>
      <c r="P647" s="9" t="str" cm="1">
        <f t="array" ref="P647">IF(A607&lt;&gt;"",IF(_xlfn.BITOR(B607&lt;&gt;"GR",B607&lt;&gt;""),IF(AND(H647&gt;=50,B607&gt;=55),_xlfn.RANK.EQ(H647,$H$2:$H$1000,0),_xlfn.IFS(#REF!="FD",999,#REF!="FF",1000)),IF(AND(H647&gt;=50,D647&gt;=55),_xlfn.RANK.EQ(H647,$H$2:$H$326,0),_xlfn.IFS(#REF!="FD",999,#REF!="FF",1000))),"")</f>
        <v/>
      </c>
    </row>
    <row r="648" spans="1:16" x14ac:dyDescent="0.35">
      <c r="A648" s="3"/>
      <c r="B648" s="3"/>
      <c r="C648" s="16" t="e">
        <f>IF(_xlfn.BITOR(#REF!="GR",#REF!=""),0,#REF!)</f>
        <v>#REF!</v>
      </c>
      <c r="D648" s="16" t="e">
        <f>IF(_xlfn.BITOR(#REF!="",#REF!="GR"),0,#REF!)</f>
        <v>#REF!</v>
      </c>
      <c r="E648" s="9" t="e">
        <f t="shared" si="42"/>
        <v>#REF!</v>
      </c>
      <c r="F648" s="9" t="e">
        <f>IF(AND(B608&lt;&gt;"",B608&lt;&gt;"GR"),(C648*0.4)+(B608*0.6),E648)</f>
        <v>#REF!</v>
      </c>
      <c r="G648" s="9" t="e">
        <f t="shared" si="44"/>
        <v>#REF!</v>
      </c>
      <c r="H648" s="9" t="e">
        <f t="shared" si="45"/>
        <v>#REF!</v>
      </c>
      <c r="I648" s="9" t="e">
        <f t="shared" si="43"/>
        <v>#REF!</v>
      </c>
      <c r="J648" s="9" t="e">
        <f>IF(I648&lt;&gt;"",IF(_xlfn.RANK.EQ(I648,$I$2:$I$326,0)&lt;=ROUND(COUNTIFS($E$2:$E$326,"&gt;=50",$D$2:$D$326,"&gt;=55")/100*#REF!,0),"",E648),"")</f>
        <v>#REF!</v>
      </c>
      <c r="K648" s="9" t="e">
        <f>IF(J648&lt;&gt;"",IF(_xlfn.RANK.EQ(J648,$J$2:$J$326,0)&lt;=ROUND(COUNTIFS($E$2:$E$326,"&gt;=50",$D$2:$D$326,"&gt;=55")/100*#REF!,0),"",E648),"")</f>
        <v>#REF!</v>
      </c>
      <c r="L648" s="9" t="e">
        <f>IF(K648&lt;&gt;"",IF(_xlfn.RANK.EQ(K648,$K$2:$K$326,0)&lt;=ROUND(COUNTIFS($E$2:$E$326,"&gt;=50",$D$2:$D$326,"&gt;=55")/100*#REF!,0),"",E648),"")</f>
        <v>#REF!</v>
      </c>
      <c r="M648" s="9" t="e">
        <f>IF(L648&lt;&gt;"",IF(_xlfn.RANK.EQ(L648,$L$2:$L$326,0)&lt;=ROUND(COUNTIFS($E$2:$E$326,"&gt;=50",$D$2:$D$326,"&gt;=55")/100*#REF!,0),"",E648),"")</f>
        <v>#REF!</v>
      </c>
      <c r="N648" s="9" t="e">
        <f>IF(M648&lt;&gt;"",IF(_xlfn.RANK.EQ(M648,$M$2:$M$326,0)&lt;=ROUND(COUNTIFS($E$2:$E$326,"&gt;=50",$D$2:$D$326,"&gt;=55")/100*#REF!,0),"",E648),"")</f>
        <v>#REF!</v>
      </c>
      <c r="O648" s="9" t="e">
        <f>IF(N648&lt;&gt;"",IF(_xlfn.RANK.EQ(N648,$N$2:$N$326,0)&lt;=ROUND(COUNTIFS($E$2:$E$326,"&gt;=50",$D$2:$D$326,"&gt;=55")/100*#REF!,0),"",E648),"")</f>
        <v>#REF!</v>
      </c>
      <c r="P648" s="9" t="str" cm="1">
        <f t="array" ref="P648">IF(A608&lt;&gt;"",IF(_xlfn.BITOR(B608&lt;&gt;"GR",B608&lt;&gt;""),IF(AND(H648&gt;=50,B608&gt;=55),_xlfn.RANK.EQ(H648,$H$2:$H$1000,0),_xlfn.IFS(#REF!="FD",999,#REF!="FF",1000)),IF(AND(H648&gt;=50,D648&gt;=55),_xlfn.RANK.EQ(H648,$H$2:$H$326,0),_xlfn.IFS(#REF!="FD",999,#REF!="FF",1000))),"")</f>
        <v/>
      </c>
    </row>
    <row r="649" spans="1:16" x14ac:dyDescent="0.35">
      <c r="A649" s="3"/>
      <c r="B649" s="3"/>
      <c r="C649" s="16" t="e">
        <f>IF(_xlfn.BITOR(#REF!="GR",#REF!=""),0,#REF!)</f>
        <v>#REF!</v>
      </c>
      <c r="D649" s="16" t="e">
        <f>IF(_xlfn.BITOR(#REF!="",#REF!="GR"),0,#REF!)</f>
        <v>#REF!</v>
      </c>
      <c r="E649" s="9" t="e">
        <f t="shared" si="42"/>
        <v>#REF!</v>
      </c>
      <c r="F649" s="9" t="e">
        <f>IF(AND(B609&lt;&gt;"",B609&lt;&gt;"GR"),(C649*0.4)+(B609*0.6),E649)</f>
        <v>#REF!</v>
      </c>
      <c r="G649" s="9" t="e">
        <f t="shared" si="44"/>
        <v>#REF!</v>
      </c>
      <c r="H649" s="9" t="e">
        <f t="shared" si="45"/>
        <v>#REF!</v>
      </c>
      <c r="I649" s="9" t="e">
        <f t="shared" si="43"/>
        <v>#REF!</v>
      </c>
      <c r="J649" s="9" t="e">
        <f>IF(I649&lt;&gt;"",IF(_xlfn.RANK.EQ(I649,$I$2:$I$326,0)&lt;=ROUND(COUNTIFS($E$2:$E$326,"&gt;=50",$D$2:$D$326,"&gt;=55")/100*#REF!,0),"",E649),"")</f>
        <v>#REF!</v>
      </c>
      <c r="K649" s="9" t="e">
        <f>IF(J649&lt;&gt;"",IF(_xlfn.RANK.EQ(J649,$J$2:$J$326,0)&lt;=ROUND(COUNTIFS($E$2:$E$326,"&gt;=50",$D$2:$D$326,"&gt;=55")/100*#REF!,0),"",E649),"")</f>
        <v>#REF!</v>
      </c>
      <c r="L649" s="9" t="e">
        <f>IF(K649&lt;&gt;"",IF(_xlfn.RANK.EQ(K649,$K$2:$K$326,0)&lt;=ROUND(COUNTIFS($E$2:$E$326,"&gt;=50",$D$2:$D$326,"&gt;=55")/100*#REF!,0),"",E649),"")</f>
        <v>#REF!</v>
      </c>
      <c r="M649" s="9" t="e">
        <f>IF(L649&lt;&gt;"",IF(_xlfn.RANK.EQ(L649,$L$2:$L$326,0)&lt;=ROUND(COUNTIFS($E$2:$E$326,"&gt;=50",$D$2:$D$326,"&gt;=55")/100*#REF!,0),"",E649),"")</f>
        <v>#REF!</v>
      </c>
      <c r="N649" s="9" t="e">
        <f>IF(M649&lt;&gt;"",IF(_xlfn.RANK.EQ(M649,$M$2:$M$326,0)&lt;=ROUND(COUNTIFS($E$2:$E$326,"&gt;=50",$D$2:$D$326,"&gt;=55")/100*#REF!,0),"",E649),"")</f>
        <v>#REF!</v>
      </c>
      <c r="O649" s="9" t="e">
        <f>IF(N649&lt;&gt;"",IF(_xlfn.RANK.EQ(N649,$N$2:$N$326,0)&lt;=ROUND(COUNTIFS($E$2:$E$326,"&gt;=50",$D$2:$D$326,"&gt;=55")/100*#REF!,0),"",E649),"")</f>
        <v>#REF!</v>
      </c>
      <c r="P649" s="9" t="str" cm="1">
        <f t="array" ref="P649">IF(A609&lt;&gt;"",IF(_xlfn.BITOR(B609&lt;&gt;"GR",B609&lt;&gt;""),IF(AND(H649&gt;=50,B609&gt;=55),_xlfn.RANK.EQ(H649,$H$2:$H$1000,0),_xlfn.IFS(#REF!="FD",999,#REF!="FF",1000)),IF(AND(H649&gt;=50,D649&gt;=55),_xlfn.RANK.EQ(H649,$H$2:$H$326,0),_xlfn.IFS(#REF!="FD",999,#REF!="FF",1000))),"")</f>
        <v/>
      </c>
    </row>
    <row r="650" spans="1:16" x14ac:dyDescent="0.35">
      <c r="A650" s="3"/>
      <c r="B650" s="3"/>
      <c r="C650" s="16" t="e">
        <f>IF(_xlfn.BITOR(#REF!="GR",#REF!=""),0,#REF!)</f>
        <v>#REF!</v>
      </c>
      <c r="D650" s="16" t="e">
        <f>IF(_xlfn.BITOR(#REF!="",#REF!="GR"),0,#REF!)</f>
        <v>#REF!</v>
      </c>
      <c r="E650" s="9" t="e">
        <f t="shared" si="42"/>
        <v>#REF!</v>
      </c>
      <c r="F650" s="9" t="e">
        <f>IF(AND(B610&lt;&gt;"",B610&lt;&gt;"GR"),(C650*0.4)+(B610*0.6),E650)</f>
        <v>#REF!</v>
      </c>
      <c r="G650" s="9" t="e">
        <f t="shared" si="44"/>
        <v>#REF!</v>
      </c>
      <c r="H650" s="9" t="e">
        <f t="shared" si="45"/>
        <v>#REF!</v>
      </c>
      <c r="I650" s="9" t="e">
        <f t="shared" si="43"/>
        <v>#REF!</v>
      </c>
      <c r="J650" s="9" t="e">
        <f>IF(I650&lt;&gt;"",IF(_xlfn.RANK.EQ(I650,$I$2:$I$326,0)&lt;=ROUND(COUNTIFS($E$2:$E$326,"&gt;=50",$D$2:$D$326,"&gt;=55")/100*#REF!,0),"",E650),"")</f>
        <v>#REF!</v>
      </c>
      <c r="K650" s="9" t="e">
        <f>IF(J650&lt;&gt;"",IF(_xlfn.RANK.EQ(J650,$J$2:$J$326,0)&lt;=ROUND(COUNTIFS($E$2:$E$326,"&gt;=50",$D$2:$D$326,"&gt;=55")/100*#REF!,0),"",E650),"")</f>
        <v>#REF!</v>
      </c>
      <c r="L650" s="9" t="e">
        <f>IF(K650&lt;&gt;"",IF(_xlfn.RANK.EQ(K650,$K$2:$K$326,0)&lt;=ROUND(COUNTIFS($E$2:$E$326,"&gt;=50",$D$2:$D$326,"&gt;=55")/100*#REF!,0),"",E650),"")</f>
        <v>#REF!</v>
      </c>
      <c r="M650" s="9" t="e">
        <f>IF(L650&lt;&gt;"",IF(_xlfn.RANK.EQ(L650,$L$2:$L$326,0)&lt;=ROUND(COUNTIFS($E$2:$E$326,"&gt;=50",$D$2:$D$326,"&gt;=55")/100*#REF!,0),"",E650),"")</f>
        <v>#REF!</v>
      </c>
      <c r="N650" s="9" t="e">
        <f>IF(M650&lt;&gt;"",IF(_xlfn.RANK.EQ(M650,$M$2:$M$326,0)&lt;=ROUND(COUNTIFS($E$2:$E$326,"&gt;=50",$D$2:$D$326,"&gt;=55")/100*#REF!,0),"",E650),"")</f>
        <v>#REF!</v>
      </c>
      <c r="O650" s="9" t="e">
        <f>IF(N650&lt;&gt;"",IF(_xlfn.RANK.EQ(N650,$N$2:$N$326,0)&lt;=ROUND(COUNTIFS($E$2:$E$326,"&gt;=50",$D$2:$D$326,"&gt;=55")/100*#REF!,0),"",E650),"")</f>
        <v>#REF!</v>
      </c>
      <c r="P650" s="9" t="str" cm="1">
        <f t="array" ref="P650">IF(A610&lt;&gt;"",IF(_xlfn.BITOR(B610&lt;&gt;"GR",B610&lt;&gt;""),IF(AND(H650&gt;=50,B610&gt;=55),_xlfn.RANK.EQ(H650,$H$2:$H$1000,0),_xlfn.IFS(#REF!="FD",999,#REF!="FF",1000)),IF(AND(H650&gt;=50,D650&gt;=55),_xlfn.RANK.EQ(H650,$H$2:$H$326,0),_xlfn.IFS(#REF!="FD",999,#REF!="FF",1000))),"")</f>
        <v/>
      </c>
    </row>
    <row r="651" spans="1:16" x14ac:dyDescent="0.35">
      <c r="A651" s="3"/>
      <c r="B651" s="3"/>
      <c r="C651" s="16" t="e">
        <f>IF(_xlfn.BITOR(#REF!="GR",#REF!=""),0,#REF!)</f>
        <v>#REF!</v>
      </c>
      <c r="D651" s="16" t="e">
        <f>IF(_xlfn.BITOR(#REF!="",#REF!="GR"),0,#REF!)</f>
        <v>#REF!</v>
      </c>
      <c r="E651" s="9" t="e">
        <f t="shared" si="42"/>
        <v>#REF!</v>
      </c>
      <c r="F651" s="9" t="e">
        <f>IF(AND(B611&lt;&gt;"",B611&lt;&gt;"GR"),(C651*0.4)+(B611*0.6),E651)</f>
        <v>#REF!</v>
      </c>
      <c r="G651" s="9" t="e">
        <f t="shared" si="44"/>
        <v>#REF!</v>
      </c>
      <c r="H651" s="9" t="e">
        <f t="shared" si="45"/>
        <v>#REF!</v>
      </c>
      <c r="I651" s="9" t="e">
        <f t="shared" si="43"/>
        <v>#REF!</v>
      </c>
      <c r="J651" s="9" t="e">
        <f>IF(I651&lt;&gt;"",IF(_xlfn.RANK.EQ(I651,$I$2:$I$326,0)&lt;=ROUND(COUNTIFS($E$2:$E$326,"&gt;=50",$D$2:$D$326,"&gt;=55")/100*#REF!,0),"",E651),"")</f>
        <v>#REF!</v>
      </c>
      <c r="K651" s="9" t="e">
        <f>IF(J651&lt;&gt;"",IF(_xlfn.RANK.EQ(J651,$J$2:$J$326,0)&lt;=ROUND(COUNTIFS($E$2:$E$326,"&gt;=50",$D$2:$D$326,"&gt;=55")/100*#REF!,0),"",E651),"")</f>
        <v>#REF!</v>
      </c>
      <c r="L651" s="9" t="e">
        <f>IF(K651&lt;&gt;"",IF(_xlfn.RANK.EQ(K651,$K$2:$K$326,0)&lt;=ROUND(COUNTIFS($E$2:$E$326,"&gt;=50",$D$2:$D$326,"&gt;=55")/100*#REF!,0),"",E651),"")</f>
        <v>#REF!</v>
      </c>
      <c r="M651" s="9" t="e">
        <f>IF(L651&lt;&gt;"",IF(_xlfn.RANK.EQ(L651,$L$2:$L$326,0)&lt;=ROUND(COUNTIFS($E$2:$E$326,"&gt;=50",$D$2:$D$326,"&gt;=55")/100*#REF!,0),"",E651),"")</f>
        <v>#REF!</v>
      </c>
      <c r="N651" s="9" t="e">
        <f>IF(M651&lt;&gt;"",IF(_xlfn.RANK.EQ(M651,$M$2:$M$326,0)&lt;=ROUND(COUNTIFS($E$2:$E$326,"&gt;=50",$D$2:$D$326,"&gt;=55")/100*#REF!,0),"",E651),"")</f>
        <v>#REF!</v>
      </c>
      <c r="O651" s="9" t="e">
        <f>IF(N651&lt;&gt;"",IF(_xlfn.RANK.EQ(N651,$N$2:$N$326,0)&lt;=ROUND(COUNTIFS($E$2:$E$326,"&gt;=50",$D$2:$D$326,"&gt;=55")/100*#REF!,0),"",E651),"")</f>
        <v>#REF!</v>
      </c>
      <c r="P651" s="9" t="str" cm="1">
        <f t="array" ref="P651">IF(A611&lt;&gt;"",IF(_xlfn.BITOR(B611&lt;&gt;"GR",B611&lt;&gt;""),IF(AND(H651&gt;=50,B611&gt;=55),_xlfn.RANK.EQ(H651,$H$2:$H$1000,0),_xlfn.IFS(#REF!="FD",999,#REF!="FF",1000)),IF(AND(H651&gt;=50,D651&gt;=55),_xlfn.RANK.EQ(H651,$H$2:$H$326,0),_xlfn.IFS(#REF!="FD",999,#REF!="FF",1000))),"")</f>
        <v/>
      </c>
    </row>
    <row r="652" spans="1:16" x14ac:dyDescent="0.35">
      <c r="A652" s="3"/>
      <c r="B652" s="3"/>
      <c r="C652" s="16" t="e">
        <f>IF(_xlfn.BITOR(#REF!="GR",#REF!=""),0,#REF!)</f>
        <v>#REF!</v>
      </c>
      <c r="D652" s="16" t="e">
        <f>IF(_xlfn.BITOR(#REF!="",#REF!="GR"),0,#REF!)</f>
        <v>#REF!</v>
      </c>
      <c r="E652" s="9" t="e">
        <f t="shared" si="42"/>
        <v>#REF!</v>
      </c>
      <c r="F652" s="9" t="e">
        <f>IF(AND(B612&lt;&gt;"",B612&lt;&gt;"GR"),(C652*0.4)+(B612*0.6),E652)</f>
        <v>#REF!</v>
      </c>
      <c r="G652" s="9" t="e">
        <f t="shared" si="44"/>
        <v>#REF!</v>
      </c>
      <c r="H652" s="9" t="e">
        <f t="shared" si="45"/>
        <v>#REF!</v>
      </c>
      <c r="I652" s="9" t="e">
        <f t="shared" si="43"/>
        <v>#REF!</v>
      </c>
      <c r="J652" s="9" t="e">
        <f>IF(I652&lt;&gt;"",IF(_xlfn.RANK.EQ(I652,$I$2:$I$326,0)&lt;=ROUND(COUNTIFS($E$2:$E$326,"&gt;=50",$D$2:$D$326,"&gt;=55")/100*#REF!,0),"",E652),"")</f>
        <v>#REF!</v>
      </c>
      <c r="K652" s="9" t="e">
        <f>IF(J652&lt;&gt;"",IF(_xlfn.RANK.EQ(J652,$J$2:$J$326,0)&lt;=ROUND(COUNTIFS($E$2:$E$326,"&gt;=50",$D$2:$D$326,"&gt;=55")/100*#REF!,0),"",E652),"")</f>
        <v>#REF!</v>
      </c>
      <c r="L652" s="9" t="e">
        <f>IF(K652&lt;&gt;"",IF(_xlfn.RANK.EQ(K652,$K$2:$K$326,0)&lt;=ROUND(COUNTIFS($E$2:$E$326,"&gt;=50",$D$2:$D$326,"&gt;=55")/100*#REF!,0),"",E652),"")</f>
        <v>#REF!</v>
      </c>
      <c r="M652" s="9" t="e">
        <f>IF(L652&lt;&gt;"",IF(_xlfn.RANK.EQ(L652,$L$2:$L$326,0)&lt;=ROUND(COUNTIFS($E$2:$E$326,"&gt;=50",$D$2:$D$326,"&gt;=55")/100*#REF!,0),"",E652),"")</f>
        <v>#REF!</v>
      </c>
      <c r="N652" s="9" t="e">
        <f>IF(M652&lt;&gt;"",IF(_xlfn.RANK.EQ(M652,$M$2:$M$326,0)&lt;=ROUND(COUNTIFS($E$2:$E$326,"&gt;=50",$D$2:$D$326,"&gt;=55")/100*#REF!,0),"",E652),"")</f>
        <v>#REF!</v>
      </c>
      <c r="O652" s="9" t="e">
        <f>IF(N652&lt;&gt;"",IF(_xlfn.RANK.EQ(N652,$N$2:$N$326,0)&lt;=ROUND(COUNTIFS($E$2:$E$326,"&gt;=50",$D$2:$D$326,"&gt;=55")/100*#REF!,0),"",E652),"")</f>
        <v>#REF!</v>
      </c>
      <c r="P652" s="9" t="str" cm="1">
        <f t="array" ref="P652">IF(A612&lt;&gt;"",IF(_xlfn.BITOR(B612&lt;&gt;"GR",B612&lt;&gt;""),IF(AND(H652&gt;=50,B612&gt;=55),_xlfn.RANK.EQ(H652,$H$2:$H$1000,0),_xlfn.IFS(#REF!="FD",999,#REF!="FF",1000)),IF(AND(H652&gt;=50,D652&gt;=55),_xlfn.RANK.EQ(H652,$H$2:$H$326,0),_xlfn.IFS(#REF!="FD",999,#REF!="FF",1000))),"")</f>
        <v/>
      </c>
    </row>
    <row r="653" spans="1:16" x14ac:dyDescent="0.35">
      <c r="A653" s="3"/>
      <c r="B653" s="3"/>
      <c r="C653" s="16" t="e">
        <f>IF(_xlfn.BITOR(#REF!="GR",#REF!=""),0,#REF!)</f>
        <v>#REF!</v>
      </c>
      <c r="D653" s="16" t="e">
        <f>IF(_xlfn.BITOR(#REF!="",#REF!="GR"),0,#REF!)</f>
        <v>#REF!</v>
      </c>
      <c r="E653" s="9" t="e">
        <f t="shared" si="42"/>
        <v>#REF!</v>
      </c>
      <c r="F653" s="9" t="e">
        <f>IF(AND(B613&lt;&gt;"",B613&lt;&gt;"GR"),(C653*0.4)+(B613*0.6),E653)</f>
        <v>#REF!</v>
      </c>
      <c r="G653" s="9" t="e">
        <f t="shared" si="44"/>
        <v>#REF!</v>
      </c>
      <c r="H653" s="9" t="e">
        <f t="shared" si="45"/>
        <v>#REF!</v>
      </c>
      <c r="I653" s="9" t="e">
        <f t="shared" si="43"/>
        <v>#REF!</v>
      </c>
      <c r="J653" s="9" t="e">
        <f>IF(I653&lt;&gt;"",IF(_xlfn.RANK.EQ(I653,$I$2:$I$326,0)&lt;=ROUND(COUNTIFS($E$2:$E$326,"&gt;=50",$D$2:$D$326,"&gt;=55")/100*#REF!,0),"",E653),"")</f>
        <v>#REF!</v>
      </c>
      <c r="K653" s="9" t="e">
        <f>IF(J653&lt;&gt;"",IF(_xlfn.RANK.EQ(J653,$J$2:$J$326,0)&lt;=ROUND(COUNTIFS($E$2:$E$326,"&gt;=50",$D$2:$D$326,"&gt;=55")/100*#REF!,0),"",E653),"")</f>
        <v>#REF!</v>
      </c>
      <c r="L653" s="9" t="e">
        <f>IF(K653&lt;&gt;"",IF(_xlfn.RANK.EQ(K653,$K$2:$K$326,0)&lt;=ROUND(COUNTIFS($E$2:$E$326,"&gt;=50",$D$2:$D$326,"&gt;=55")/100*#REF!,0),"",E653),"")</f>
        <v>#REF!</v>
      </c>
      <c r="M653" s="9" t="e">
        <f>IF(L653&lt;&gt;"",IF(_xlfn.RANK.EQ(L653,$L$2:$L$326,0)&lt;=ROUND(COUNTIFS($E$2:$E$326,"&gt;=50",$D$2:$D$326,"&gt;=55")/100*#REF!,0),"",E653),"")</f>
        <v>#REF!</v>
      </c>
      <c r="N653" s="9" t="e">
        <f>IF(M653&lt;&gt;"",IF(_xlfn.RANK.EQ(M653,$M$2:$M$326,0)&lt;=ROUND(COUNTIFS($E$2:$E$326,"&gt;=50",$D$2:$D$326,"&gt;=55")/100*#REF!,0),"",E653),"")</f>
        <v>#REF!</v>
      </c>
      <c r="O653" s="9" t="e">
        <f>IF(N653&lt;&gt;"",IF(_xlfn.RANK.EQ(N653,$N$2:$N$326,0)&lt;=ROUND(COUNTIFS($E$2:$E$326,"&gt;=50",$D$2:$D$326,"&gt;=55")/100*#REF!,0),"",E653),"")</f>
        <v>#REF!</v>
      </c>
      <c r="P653" s="9" t="str" cm="1">
        <f t="array" ref="P653">IF(A613&lt;&gt;"",IF(_xlfn.BITOR(B613&lt;&gt;"GR",B613&lt;&gt;""),IF(AND(H653&gt;=50,B613&gt;=55),_xlfn.RANK.EQ(H653,$H$2:$H$1000,0),_xlfn.IFS(#REF!="FD",999,#REF!="FF",1000)),IF(AND(H653&gt;=50,D653&gt;=55),_xlfn.RANK.EQ(H653,$H$2:$H$326,0),_xlfn.IFS(#REF!="FD",999,#REF!="FF",1000))),"")</f>
        <v/>
      </c>
    </row>
    <row r="654" spans="1:16" x14ac:dyDescent="0.35">
      <c r="A654" s="3"/>
      <c r="B654" s="3"/>
      <c r="C654" s="16" t="e">
        <f>IF(_xlfn.BITOR(#REF!="GR",#REF!=""),0,#REF!)</f>
        <v>#REF!</v>
      </c>
      <c r="D654" s="16" t="e">
        <f>IF(_xlfn.BITOR(#REF!="",#REF!="GR"),0,#REF!)</f>
        <v>#REF!</v>
      </c>
      <c r="E654" s="9" t="e">
        <f t="shared" si="42"/>
        <v>#REF!</v>
      </c>
      <c r="F654" s="9" t="e">
        <f>IF(AND(B614&lt;&gt;"",B614&lt;&gt;"GR"),(C654*0.4)+(B614*0.6),E654)</f>
        <v>#REF!</v>
      </c>
      <c r="G654" s="9" t="e">
        <f t="shared" si="44"/>
        <v>#REF!</v>
      </c>
      <c r="H654" s="9" t="e">
        <f t="shared" si="45"/>
        <v>#REF!</v>
      </c>
      <c r="I654" s="9" t="e">
        <f t="shared" si="43"/>
        <v>#REF!</v>
      </c>
      <c r="J654" s="9" t="e">
        <f>IF(I654&lt;&gt;"",IF(_xlfn.RANK.EQ(I654,$I$2:$I$326,0)&lt;=ROUND(COUNTIFS($E$2:$E$326,"&gt;=50",$D$2:$D$326,"&gt;=55")/100*#REF!,0),"",E654),"")</f>
        <v>#REF!</v>
      </c>
      <c r="K654" s="9" t="e">
        <f>IF(J654&lt;&gt;"",IF(_xlfn.RANK.EQ(J654,$J$2:$J$326,0)&lt;=ROUND(COUNTIFS($E$2:$E$326,"&gt;=50",$D$2:$D$326,"&gt;=55")/100*#REF!,0),"",E654),"")</f>
        <v>#REF!</v>
      </c>
      <c r="L654" s="9" t="e">
        <f>IF(K654&lt;&gt;"",IF(_xlfn.RANK.EQ(K654,$K$2:$K$326,0)&lt;=ROUND(COUNTIFS($E$2:$E$326,"&gt;=50",$D$2:$D$326,"&gt;=55")/100*#REF!,0),"",E654),"")</f>
        <v>#REF!</v>
      </c>
      <c r="M654" s="9" t="e">
        <f>IF(L654&lt;&gt;"",IF(_xlfn.RANK.EQ(L654,$L$2:$L$326,0)&lt;=ROUND(COUNTIFS($E$2:$E$326,"&gt;=50",$D$2:$D$326,"&gt;=55")/100*#REF!,0),"",E654),"")</f>
        <v>#REF!</v>
      </c>
      <c r="N654" s="9" t="e">
        <f>IF(M654&lt;&gt;"",IF(_xlfn.RANK.EQ(M654,$M$2:$M$326,0)&lt;=ROUND(COUNTIFS($E$2:$E$326,"&gt;=50",$D$2:$D$326,"&gt;=55")/100*#REF!,0),"",E654),"")</f>
        <v>#REF!</v>
      </c>
      <c r="O654" s="9" t="e">
        <f>IF(N654&lt;&gt;"",IF(_xlfn.RANK.EQ(N654,$N$2:$N$326,0)&lt;=ROUND(COUNTIFS($E$2:$E$326,"&gt;=50",$D$2:$D$326,"&gt;=55")/100*#REF!,0),"",E654),"")</f>
        <v>#REF!</v>
      </c>
      <c r="P654" s="9" t="str" cm="1">
        <f t="array" ref="P654">IF(A614&lt;&gt;"",IF(_xlfn.BITOR(B614&lt;&gt;"GR",B614&lt;&gt;""),IF(AND(H654&gt;=50,B614&gt;=55),_xlfn.RANK.EQ(H654,$H$2:$H$1000,0),_xlfn.IFS(#REF!="FD",999,#REF!="FF",1000)),IF(AND(H654&gt;=50,D654&gt;=55),_xlfn.RANK.EQ(H654,$H$2:$H$326,0),_xlfn.IFS(#REF!="FD",999,#REF!="FF",1000))),"")</f>
        <v/>
      </c>
    </row>
    <row r="655" spans="1:16" x14ac:dyDescent="0.35">
      <c r="A655" s="3"/>
      <c r="B655" s="3"/>
      <c r="C655" s="16" t="e">
        <f>IF(_xlfn.BITOR(#REF!="GR",#REF!=""),0,#REF!)</f>
        <v>#REF!</v>
      </c>
      <c r="D655" s="16" t="e">
        <f>IF(_xlfn.BITOR(#REF!="",#REF!="GR"),0,#REF!)</f>
        <v>#REF!</v>
      </c>
      <c r="E655" s="9" t="e">
        <f t="shared" si="42"/>
        <v>#REF!</v>
      </c>
      <c r="F655" s="9" t="e">
        <f>IF(AND(B615&lt;&gt;"",B615&lt;&gt;"GR"),(C655*0.4)+(B615*0.6),E655)</f>
        <v>#REF!</v>
      </c>
      <c r="G655" s="9" t="e">
        <f t="shared" si="44"/>
        <v>#REF!</v>
      </c>
      <c r="H655" s="9" t="e">
        <f t="shared" si="45"/>
        <v>#REF!</v>
      </c>
      <c r="I655" s="9" t="e">
        <f t="shared" si="43"/>
        <v>#REF!</v>
      </c>
      <c r="J655" s="9" t="e">
        <f>IF(I655&lt;&gt;"",IF(_xlfn.RANK.EQ(I655,$I$2:$I$326,0)&lt;=ROUND(COUNTIFS($E$2:$E$326,"&gt;=50",$D$2:$D$326,"&gt;=55")/100*#REF!,0),"",E655),"")</f>
        <v>#REF!</v>
      </c>
      <c r="K655" s="9" t="e">
        <f>IF(J655&lt;&gt;"",IF(_xlfn.RANK.EQ(J655,$J$2:$J$326,0)&lt;=ROUND(COUNTIFS($E$2:$E$326,"&gt;=50",$D$2:$D$326,"&gt;=55")/100*#REF!,0),"",E655),"")</f>
        <v>#REF!</v>
      </c>
      <c r="L655" s="9" t="e">
        <f>IF(K655&lt;&gt;"",IF(_xlfn.RANK.EQ(K655,$K$2:$K$326,0)&lt;=ROUND(COUNTIFS($E$2:$E$326,"&gt;=50",$D$2:$D$326,"&gt;=55")/100*#REF!,0),"",E655),"")</f>
        <v>#REF!</v>
      </c>
      <c r="M655" s="9" t="e">
        <f>IF(L655&lt;&gt;"",IF(_xlfn.RANK.EQ(L655,$L$2:$L$326,0)&lt;=ROUND(COUNTIFS($E$2:$E$326,"&gt;=50",$D$2:$D$326,"&gt;=55")/100*#REF!,0),"",E655),"")</f>
        <v>#REF!</v>
      </c>
      <c r="N655" s="9" t="e">
        <f>IF(M655&lt;&gt;"",IF(_xlfn.RANK.EQ(M655,$M$2:$M$326,0)&lt;=ROUND(COUNTIFS($E$2:$E$326,"&gt;=50",$D$2:$D$326,"&gt;=55")/100*#REF!,0),"",E655),"")</f>
        <v>#REF!</v>
      </c>
      <c r="O655" s="9" t="e">
        <f>IF(N655&lt;&gt;"",IF(_xlfn.RANK.EQ(N655,$N$2:$N$326,0)&lt;=ROUND(COUNTIFS($E$2:$E$326,"&gt;=50",$D$2:$D$326,"&gt;=55")/100*#REF!,0),"",E655),"")</f>
        <v>#REF!</v>
      </c>
      <c r="P655" s="9" t="str" cm="1">
        <f t="array" ref="P655">IF(A615&lt;&gt;"",IF(_xlfn.BITOR(B615&lt;&gt;"GR",B615&lt;&gt;""),IF(AND(H655&gt;=50,B615&gt;=55),_xlfn.RANK.EQ(H655,$H$2:$H$1000,0),_xlfn.IFS(#REF!="FD",999,#REF!="FF",1000)),IF(AND(H655&gt;=50,D655&gt;=55),_xlfn.RANK.EQ(H655,$H$2:$H$326,0),_xlfn.IFS(#REF!="FD",999,#REF!="FF",1000))),"")</f>
        <v/>
      </c>
    </row>
    <row r="656" spans="1:16" x14ac:dyDescent="0.35">
      <c r="A656" s="3"/>
      <c r="B656" s="3"/>
      <c r="C656" s="16" t="e">
        <f>IF(_xlfn.BITOR(#REF!="GR",#REF!=""),0,#REF!)</f>
        <v>#REF!</v>
      </c>
      <c r="D656" s="16" t="e">
        <f>IF(_xlfn.BITOR(#REF!="",#REF!="GR"),0,#REF!)</f>
        <v>#REF!</v>
      </c>
      <c r="E656" s="9" t="e">
        <f t="shared" si="42"/>
        <v>#REF!</v>
      </c>
      <c r="F656" s="9" t="e">
        <f>IF(AND(B616&lt;&gt;"",B616&lt;&gt;"GR"),(C656*0.4)+(B616*0.6),E656)</f>
        <v>#REF!</v>
      </c>
      <c r="G656" s="9" t="e">
        <f t="shared" si="44"/>
        <v>#REF!</v>
      </c>
      <c r="H656" s="9" t="e">
        <f t="shared" si="45"/>
        <v>#REF!</v>
      </c>
      <c r="I656" s="9" t="e">
        <f t="shared" si="43"/>
        <v>#REF!</v>
      </c>
      <c r="J656" s="9" t="e">
        <f>IF(I656&lt;&gt;"",IF(_xlfn.RANK.EQ(I656,$I$2:$I$326,0)&lt;=ROUND(COUNTIFS($E$2:$E$326,"&gt;=50",$D$2:$D$326,"&gt;=55")/100*#REF!,0),"",E656),"")</f>
        <v>#REF!</v>
      </c>
      <c r="K656" s="9" t="e">
        <f>IF(J656&lt;&gt;"",IF(_xlfn.RANK.EQ(J656,$J$2:$J$326,0)&lt;=ROUND(COUNTIFS($E$2:$E$326,"&gt;=50",$D$2:$D$326,"&gt;=55")/100*#REF!,0),"",E656),"")</f>
        <v>#REF!</v>
      </c>
      <c r="L656" s="9" t="e">
        <f>IF(K656&lt;&gt;"",IF(_xlfn.RANK.EQ(K656,$K$2:$K$326,0)&lt;=ROUND(COUNTIFS($E$2:$E$326,"&gt;=50",$D$2:$D$326,"&gt;=55")/100*#REF!,0),"",E656),"")</f>
        <v>#REF!</v>
      </c>
      <c r="M656" s="9" t="e">
        <f>IF(L656&lt;&gt;"",IF(_xlfn.RANK.EQ(L656,$L$2:$L$326,0)&lt;=ROUND(COUNTIFS($E$2:$E$326,"&gt;=50",$D$2:$D$326,"&gt;=55")/100*#REF!,0),"",E656),"")</f>
        <v>#REF!</v>
      </c>
      <c r="N656" s="9" t="e">
        <f>IF(M656&lt;&gt;"",IF(_xlfn.RANK.EQ(M656,$M$2:$M$326,0)&lt;=ROUND(COUNTIFS($E$2:$E$326,"&gt;=50",$D$2:$D$326,"&gt;=55")/100*#REF!,0),"",E656),"")</f>
        <v>#REF!</v>
      </c>
      <c r="O656" s="9" t="e">
        <f>IF(N656&lt;&gt;"",IF(_xlfn.RANK.EQ(N656,$N$2:$N$326,0)&lt;=ROUND(COUNTIFS($E$2:$E$326,"&gt;=50",$D$2:$D$326,"&gt;=55")/100*#REF!,0),"",E656),"")</f>
        <v>#REF!</v>
      </c>
      <c r="P656" s="9" t="str" cm="1">
        <f t="array" ref="P656">IF(A616&lt;&gt;"",IF(_xlfn.BITOR(B616&lt;&gt;"GR",B616&lt;&gt;""),IF(AND(H656&gt;=50,B616&gt;=55),_xlfn.RANK.EQ(H656,$H$2:$H$1000,0),_xlfn.IFS(#REF!="FD",999,#REF!="FF",1000)),IF(AND(H656&gt;=50,D656&gt;=55),_xlfn.RANK.EQ(H656,$H$2:$H$326,0),_xlfn.IFS(#REF!="FD",999,#REF!="FF",1000))),"")</f>
        <v/>
      </c>
    </row>
    <row r="657" spans="1:16" x14ac:dyDescent="0.35">
      <c r="A657" s="3"/>
      <c r="B657" s="3"/>
      <c r="C657" s="16" t="e">
        <f>IF(_xlfn.BITOR(#REF!="GR",#REF!=""),0,#REF!)</f>
        <v>#REF!</v>
      </c>
      <c r="D657" s="16" t="e">
        <f>IF(_xlfn.BITOR(#REF!="",#REF!="GR"),0,#REF!)</f>
        <v>#REF!</v>
      </c>
      <c r="E657" s="9" t="e">
        <f t="shared" si="42"/>
        <v>#REF!</v>
      </c>
      <c r="F657" s="9" t="e">
        <f>IF(AND(B617&lt;&gt;"",B617&lt;&gt;"GR"),(C657*0.4)+(B617*0.6),E657)</f>
        <v>#REF!</v>
      </c>
      <c r="G657" s="9" t="e">
        <f t="shared" si="44"/>
        <v>#REF!</v>
      </c>
      <c r="H657" s="9" t="e">
        <f t="shared" si="45"/>
        <v>#REF!</v>
      </c>
      <c r="I657" s="9" t="e">
        <f t="shared" si="43"/>
        <v>#REF!</v>
      </c>
      <c r="J657" s="9" t="e">
        <f>IF(I657&lt;&gt;"",IF(_xlfn.RANK.EQ(I657,$I$2:$I$326,0)&lt;=ROUND(COUNTIFS($E$2:$E$326,"&gt;=50",$D$2:$D$326,"&gt;=55")/100*#REF!,0),"",E657),"")</f>
        <v>#REF!</v>
      </c>
      <c r="K657" s="9" t="e">
        <f>IF(J657&lt;&gt;"",IF(_xlfn.RANK.EQ(J657,$J$2:$J$326,0)&lt;=ROUND(COUNTIFS($E$2:$E$326,"&gt;=50",$D$2:$D$326,"&gt;=55")/100*#REF!,0),"",E657),"")</f>
        <v>#REF!</v>
      </c>
      <c r="L657" s="9" t="e">
        <f>IF(K657&lt;&gt;"",IF(_xlfn.RANK.EQ(K657,$K$2:$K$326,0)&lt;=ROUND(COUNTIFS($E$2:$E$326,"&gt;=50",$D$2:$D$326,"&gt;=55")/100*#REF!,0),"",E657),"")</f>
        <v>#REF!</v>
      </c>
      <c r="M657" s="9" t="e">
        <f>IF(L657&lt;&gt;"",IF(_xlfn.RANK.EQ(L657,$L$2:$L$326,0)&lt;=ROUND(COUNTIFS($E$2:$E$326,"&gt;=50",$D$2:$D$326,"&gt;=55")/100*#REF!,0),"",E657),"")</f>
        <v>#REF!</v>
      </c>
      <c r="N657" s="9" t="e">
        <f>IF(M657&lt;&gt;"",IF(_xlfn.RANK.EQ(M657,$M$2:$M$326,0)&lt;=ROUND(COUNTIFS($E$2:$E$326,"&gt;=50",$D$2:$D$326,"&gt;=55")/100*#REF!,0),"",E657),"")</f>
        <v>#REF!</v>
      </c>
      <c r="O657" s="9" t="e">
        <f>IF(N657&lt;&gt;"",IF(_xlfn.RANK.EQ(N657,$N$2:$N$326,0)&lt;=ROUND(COUNTIFS($E$2:$E$326,"&gt;=50",$D$2:$D$326,"&gt;=55")/100*#REF!,0),"",E657),"")</f>
        <v>#REF!</v>
      </c>
      <c r="P657" s="9" t="str" cm="1">
        <f t="array" ref="P657">IF(A617&lt;&gt;"",IF(_xlfn.BITOR(B617&lt;&gt;"GR",B617&lt;&gt;""),IF(AND(H657&gt;=50,B617&gt;=55),_xlfn.RANK.EQ(H657,$H$2:$H$1000,0),_xlfn.IFS(#REF!="FD",999,#REF!="FF",1000)),IF(AND(H657&gt;=50,D657&gt;=55),_xlfn.RANK.EQ(H657,$H$2:$H$326,0),_xlfn.IFS(#REF!="FD",999,#REF!="FF",1000))),"")</f>
        <v/>
      </c>
    </row>
    <row r="658" spans="1:16" x14ac:dyDescent="0.35">
      <c r="A658" s="3"/>
      <c r="B658" s="3"/>
      <c r="C658" s="16" t="e">
        <f>IF(_xlfn.BITOR(#REF!="GR",#REF!=""),0,#REF!)</f>
        <v>#REF!</v>
      </c>
      <c r="D658" s="16" t="e">
        <f>IF(_xlfn.BITOR(#REF!="",#REF!="GR"),0,#REF!)</f>
        <v>#REF!</v>
      </c>
      <c r="E658" s="9" t="e">
        <f t="shared" si="42"/>
        <v>#REF!</v>
      </c>
      <c r="F658" s="9" t="e">
        <f>IF(AND(B618&lt;&gt;"",B618&lt;&gt;"GR"),(C658*0.4)+(B618*0.6),E658)</f>
        <v>#REF!</v>
      </c>
      <c r="G658" s="9" t="e">
        <f t="shared" si="44"/>
        <v>#REF!</v>
      </c>
      <c r="H658" s="9" t="e">
        <f t="shared" si="45"/>
        <v>#REF!</v>
      </c>
      <c r="I658" s="9" t="e">
        <f t="shared" si="43"/>
        <v>#REF!</v>
      </c>
      <c r="J658" s="9" t="e">
        <f>IF(I658&lt;&gt;"",IF(_xlfn.RANK.EQ(I658,$I$2:$I$326,0)&lt;=ROUND(COUNTIFS($E$2:$E$326,"&gt;=50",$D$2:$D$326,"&gt;=55")/100*#REF!,0),"",E658),"")</f>
        <v>#REF!</v>
      </c>
      <c r="K658" s="9" t="e">
        <f>IF(J658&lt;&gt;"",IF(_xlfn.RANK.EQ(J658,$J$2:$J$326,0)&lt;=ROUND(COUNTIFS($E$2:$E$326,"&gt;=50",$D$2:$D$326,"&gt;=55")/100*#REF!,0),"",E658),"")</f>
        <v>#REF!</v>
      </c>
      <c r="L658" s="9" t="e">
        <f>IF(K658&lt;&gt;"",IF(_xlfn.RANK.EQ(K658,$K$2:$K$326,0)&lt;=ROUND(COUNTIFS($E$2:$E$326,"&gt;=50",$D$2:$D$326,"&gt;=55")/100*#REF!,0),"",E658),"")</f>
        <v>#REF!</v>
      </c>
      <c r="M658" s="9" t="e">
        <f>IF(L658&lt;&gt;"",IF(_xlfn.RANK.EQ(L658,$L$2:$L$326,0)&lt;=ROUND(COUNTIFS($E$2:$E$326,"&gt;=50",$D$2:$D$326,"&gt;=55")/100*#REF!,0),"",E658),"")</f>
        <v>#REF!</v>
      </c>
      <c r="N658" s="9" t="e">
        <f>IF(M658&lt;&gt;"",IF(_xlfn.RANK.EQ(M658,$M$2:$M$326,0)&lt;=ROUND(COUNTIFS($E$2:$E$326,"&gt;=50",$D$2:$D$326,"&gt;=55")/100*#REF!,0),"",E658),"")</f>
        <v>#REF!</v>
      </c>
      <c r="O658" s="9" t="e">
        <f>IF(N658&lt;&gt;"",IF(_xlfn.RANK.EQ(N658,$N$2:$N$326,0)&lt;=ROUND(COUNTIFS($E$2:$E$326,"&gt;=50",$D$2:$D$326,"&gt;=55")/100*#REF!,0),"",E658),"")</f>
        <v>#REF!</v>
      </c>
      <c r="P658" s="9" t="str" cm="1">
        <f t="array" ref="P658">IF(A618&lt;&gt;"",IF(_xlfn.BITOR(B618&lt;&gt;"GR",B618&lt;&gt;""),IF(AND(H658&gt;=50,B618&gt;=55),_xlfn.RANK.EQ(H658,$H$2:$H$1000,0),_xlfn.IFS(#REF!="FD",999,#REF!="FF",1000)),IF(AND(H658&gt;=50,D658&gt;=55),_xlfn.RANK.EQ(H658,$H$2:$H$326,0),_xlfn.IFS(#REF!="FD",999,#REF!="FF",1000))),"")</f>
        <v/>
      </c>
    </row>
    <row r="659" spans="1:16" x14ac:dyDescent="0.35">
      <c r="A659" s="3"/>
      <c r="B659" s="3"/>
      <c r="C659" s="16" t="e">
        <f>IF(_xlfn.BITOR(#REF!="GR",#REF!=""),0,#REF!)</f>
        <v>#REF!</v>
      </c>
      <c r="D659" s="16" t="e">
        <f>IF(_xlfn.BITOR(#REF!="",#REF!="GR"),0,#REF!)</f>
        <v>#REF!</v>
      </c>
      <c r="E659" s="9" t="e">
        <f t="shared" si="42"/>
        <v>#REF!</v>
      </c>
      <c r="F659" s="9" t="e">
        <f>IF(AND(B619&lt;&gt;"",B619&lt;&gt;"GR"),(C659*0.4)+(B619*0.6),E659)</f>
        <v>#REF!</v>
      </c>
      <c r="G659" s="9" t="e">
        <f t="shared" si="44"/>
        <v>#REF!</v>
      </c>
      <c r="H659" s="9" t="e">
        <f t="shared" si="45"/>
        <v>#REF!</v>
      </c>
      <c r="I659" s="9" t="e">
        <f t="shared" si="43"/>
        <v>#REF!</v>
      </c>
      <c r="J659" s="9" t="e">
        <f>IF(I659&lt;&gt;"",IF(_xlfn.RANK.EQ(I659,$I$2:$I$326,0)&lt;=ROUND(COUNTIFS($E$2:$E$326,"&gt;=50",$D$2:$D$326,"&gt;=55")/100*#REF!,0),"",E659),"")</f>
        <v>#REF!</v>
      </c>
      <c r="K659" s="9" t="e">
        <f>IF(J659&lt;&gt;"",IF(_xlfn.RANK.EQ(J659,$J$2:$J$326,0)&lt;=ROUND(COUNTIFS($E$2:$E$326,"&gt;=50",$D$2:$D$326,"&gt;=55")/100*#REF!,0),"",E659),"")</f>
        <v>#REF!</v>
      </c>
      <c r="L659" s="9" t="e">
        <f>IF(K659&lt;&gt;"",IF(_xlfn.RANK.EQ(K659,$K$2:$K$326,0)&lt;=ROUND(COUNTIFS($E$2:$E$326,"&gt;=50",$D$2:$D$326,"&gt;=55")/100*#REF!,0),"",E659),"")</f>
        <v>#REF!</v>
      </c>
      <c r="M659" s="9" t="e">
        <f>IF(L659&lt;&gt;"",IF(_xlfn.RANK.EQ(L659,$L$2:$L$326,0)&lt;=ROUND(COUNTIFS($E$2:$E$326,"&gt;=50",$D$2:$D$326,"&gt;=55")/100*#REF!,0),"",E659),"")</f>
        <v>#REF!</v>
      </c>
      <c r="N659" s="9" t="e">
        <f>IF(M659&lt;&gt;"",IF(_xlfn.RANK.EQ(M659,$M$2:$M$326,0)&lt;=ROUND(COUNTIFS($E$2:$E$326,"&gt;=50",$D$2:$D$326,"&gt;=55")/100*#REF!,0),"",E659),"")</f>
        <v>#REF!</v>
      </c>
      <c r="O659" s="9" t="e">
        <f>IF(N659&lt;&gt;"",IF(_xlfn.RANK.EQ(N659,$N$2:$N$326,0)&lt;=ROUND(COUNTIFS($E$2:$E$326,"&gt;=50",$D$2:$D$326,"&gt;=55")/100*#REF!,0),"",E659),"")</f>
        <v>#REF!</v>
      </c>
      <c r="P659" s="9" t="str" cm="1">
        <f t="array" ref="P659">IF(A619&lt;&gt;"",IF(_xlfn.BITOR(B619&lt;&gt;"GR",B619&lt;&gt;""),IF(AND(H659&gt;=50,B619&gt;=55),_xlfn.RANK.EQ(H659,$H$2:$H$1000,0),_xlfn.IFS(#REF!="FD",999,#REF!="FF",1000)),IF(AND(H659&gt;=50,D659&gt;=55),_xlfn.RANK.EQ(H659,$H$2:$H$326,0),_xlfn.IFS(#REF!="FD",999,#REF!="FF",1000))),"")</f>
        <v/>
      </c>
    </row>
    <row r="660" spans="1:16" x14ac:dyDescent="0.35">
      <c r="A660" s="3"/>
      <c r="B660" s="3"/>
      <c r="C660" s="16" t="e">
        <f>IF(_xlfn.BITOR(#REF!="GR",#REF!=""),0,#REF!)</f>
        <v>#REF!</v>
      </c>
      <c r="D660" s="16" t="e">
        <f>IF(_xlfn.BITOR(#REF!="",#REF!="GR"),0,#REF!)</f>
        <v>#REF!</v>
      </c>
      <c r="E660" s="9" t="e">
        <f t="shared" si="42"/>
        <v>#REF!</v>
      </c>
      <c r="F660" s="9" t="e">
        <f>IF(AND(B620&lt;&gt;"",B620&lt;&gt;"GR"),(C660*0.4)+(B620*0.6),E660)</f>
        <v>#REF!</v>
      </c>
      <c r="G660" s="9" t="e">
        <f t="shared" si="44"/>
        <v>#REF!</v>
      </c>
      <c r="H660" s="9" t="e">
        <f t="shared" si="45"/>
        <v>#REF!</v>
      </c>
      <c r="I660" s="9" t="e">
        <f t="shared" si="43"/>
        <v>#REF!</v>
      </c>
      <c r="J660" s="9" t="e">
        <f>IF(I660&lt;&gt;"",IF(_xlfn.RANK.EQ(I660,$I$2:$I$326,0)&lt;=ROUND(COUNTIFS($E$2:$E$326,"&gt;=50",$D$2:$D$326,"&gt;=55")/100*#REF!,0),"",E660),"")</f>
        <v>#REF!</v>
      </c>
      <c r="K660" s="9" t="e">
        <f>IF(J660&lt;&gt;"",IF(_xlfn.RANK.EQ(J660,$J$2:$J$326,0)&lt;=ROUND(COUNTIFS($E$2:$E$326,"&gt;=50",$D$2:$D$326,"&gt;=55")/100*#REF!,0),"",E660),"")</f>
        <v>#REF!</v>
      </c>
      <c r="L660" s="9" t="e">
        <f>IF(K660&lt;&gt;"",IF(_xlfn.RANK.EQ(K660,$K$2:$K$326,0)&lt;=ROUND(COUNTIFS($E$2:$E$326,"&gt;=50",$D$2:$D$326,"&gt;=55")/100*#REF!,0),"",E660),"")</f>
        <v>#REF!</v>
      </c>
      <c r="M660" s="9" t="e">
        <f>IF(L660&lt;&gt;"",IF(_xlfn.RANK.EQ(L660,$L$2:$L$326,0)&lt;=ROUND(COUNTIFS($E$2:$E$326,"&gt;=50",$D$2:$D$326,"&gt;=55")/100*#REF!,0),"",E660),"")</f>
        <v>#REF!</v>
      </c>
      <c r="N660" s="9" t="e">
        <f>IF(M660&lt;&gt;"",IF(_xlfn.RANK.EQ(M660,$M$2:$M$326,0)&lt;=ROUND(COUNTIFS($E$2:$E$326,"&gt;=50",$D$2:$D$326,"&gt;=55")/100*#REF!,0),"",E660),"")</f>
        <v>#REF!</v>
      </c>
      <c r="O660" s="9" t="e">
        <f>IF(N660&lt;&gt;"",IF(_xlfn.RANK.EQ(N660,$N$2:$N$326,0)&lt;=ROUND(COUNTIFS($E$2:$E$326,"&gt;=50",$D$2:$D$326,"&gt;=55")/100*#REF!,0),"",E660),"")</f>
        <v>#REF!</v>
      </c>
      <c r="P660" s="9" t="str" cm="1">
        <f t="array" ref="P660">IF(A620&lt;&gt;"",IF(_xlfn.BITOR(B620&lt;&gt;"GR",B620&lt;&gt;""),IF(AND(H660&gt;=50,B620&gt;=55),_xlfn.RANK.EQ(H660,$H$2:$H$1000,0),_xlfn.IFS(#REF!="FD",999,#REF!="FF",1000)),IF(AND(H660&gt;=50,D660&gt;=55),_xlfn.RANK.EQ(H660,$H$2:$H$326,0),_xlfn.IFS(#REF!="FD",999,#REF!="FF",1000))),"")</f>
        <v/>
      </c>
    </row>
    <row r="661" spans="1:16" x14ac:dyDescent="0.35">
      <c r="A661" s="3"/>
      <c r="B661" s="3"/>
      <c r="C661" s="16" t="e">
        <f>IF(_xlfn.BITOR(#REF!="GR",#REF!=""),0,#REF!)</f>
        <v>#REF!</v>
      </c>
      <c r="D661" s="16" t="e">
        <f>IF(_xlfn.BITOR(#REF!="",#REF!="GR"),0,#REF!)</f>
        <v>#REF!</v>
      </c>
      <c r="E661" s="9" t="e">
        <f t="shared" si="42"/>
        <v>#REF!</v>
      </c>
      <c r="F661" s="9" t="e">
        <f>IF(AND(B621&lt;&gt;"",B621&lt;&gt;"GR"),(C661*0.4)+(B621*0.6),E661)</f>
        <v>#REF!</v>
      </c>
      <c r="G661" s="9" t="e">
        <f t="shared" si="44"/>
        <v>#REF!</v>
      </c>
      <c r="H661" s="9" t="e">
        <f t="shared" si="45"/>
        <v>#REF!</v>
      </c>
      <c r="I661" s="9" t="e">
        <f t="shared" si="43"/>
        <v>#REF!</v>
      </c>
      <c r="J661" s="9" t="e">
        <f>IF(I661&lt;&gt;"",IF(_xlfn.RANK.EQ(I661,$I$2:$I$326,0)&lt;=ROUND(COUNTIFS($E$2:$E$326,"&gt;=50",$D$2:$D$326,"&gt;=55")/100*#REF!,0),"",E661),"")</f>
        <v>#REF!</v>
      </c>
      <c r="K661" s="9" t="e">
        <f>IF(J661&lt;&gt;"",IF(_xlfn.RANK.EQ(J661,$J$2:$J$326,0)&lt;=ROUND(COUNTIFS($E$2:$E$326,"&gt;=50",$D$2:$D$326,"&gt;=55")/100*#REF!,0),"",E661),"")</f>
        <v>#REF!</v>
      </c>
      <c r="L661" s="9" t="e">
        <f>IF(K661&lt;&gt;"",IF(_xlfn.RANK.EQ(K661,$K$2:$K$326,0)&lt;=ROUND(COUNTIFS($E$2:$E$326,"&gt;=50",$D$2:$D$326,"&gt;=55")/100*#REF!,0),"",E661),"")</f>
        <v>#REF!</v>
      </c>
      <c r="M661" s="9" t="e">
        <f>IF(L661&lt;&gt;"",IF(_xlfn.RANK.EQ(L661,$L$2:$L$326,0)&lt;=ROUND(COUNTIFS($E$2:$E$326,"&gt;=50",$D$2:$D$326,"&gt;=55")/100*#REF!,0),"",E661),"")</f>
        <v>#REF!</v>
      </c>
      <c r="N661" s="9" t="e">
        <f>IF(M661&lt;&gt;"",IF(_xlfn.RANK.EQ(M661,$M$2:$M$326,0)&lt;=ROUND(COUNTIFS($E$2:$E$326,"&gt;=50",$D$2:$D$326,"&gt;=55")/100*#REF!,0),"",E661),"")</f>
        <v>#REF!</v>
      </c>
      <c r="O661" s="9" t="e">
        <f>IF(N661&lt;&gt;"",IF(_xlfn.RANK.EQ(N661,$N$2:$N$326,0)&lt;=ROUND(COUNTIFS($E$2:$E$326,"&gt;=50",$D$2:$D$326,"&gt;=55")/100*#REF!,0),"",E661),"")</f>
        <v>#REF!</v>
      </c>
      <c r="P661" s="9" t="str" cm="1">
        <f t="array" ref="P661">IF(A621&lt;&gt;"",IF(_xlfn.BITOR(B621&lt;&gt;"GR",B621&lt;&gt;""),IF(AND(H661&gt;=50,B621&gt;=55),_xlfn.RANK.EQ(H661,$H$2:$H$1000,0),_xlfn.IFS(#REF!="FD",999,#REF!="FF",1000)),IF(AND(H661&gt;=50,D661&gt;=55),_xlfn.RANK.EQ(H661,$H$2:$H$326,0),_xlfn.IFS(#REF!="FD",999,#REF!="FF",1000))),"")</f>
        <v/>
      </c>
    </row>
    <row r="662" spans="1:16" x14ac:dyDescent="0.35">
      <c r="A662" s="3"/>
      <c r="B662" s="3"/>
      <c r="C662" s="16" t="e">
        <f>IF(_xlfn.BITOR(#REF!="GR",#REF!=""),0,#REF!)</f>
        <v>#REF!</v>
      </c>
      <c r="D662" s="16" t="e">
        <f>IF(_xlfn.BITOR(#REF!="",#REF!="GR"),0,#REF!)</f>
        <v>#REF!</v>
      </c>
      <c r="E662" s="9" t="e">
        <f t="shared" si="42"/>
        <v>#REF!</v>
      </c>
      <c r="F662" s="9" t="e">
        <f>IF(AND(B622&lt;&gt;"",B622&lt;&gt;"GR"),(C662*0.4)+(B622*0.6),E662)</f>
        <v>#REF!</v>
      </c>
      <c r="G662" s="9" t="e">
        <f t="shared" si="44"/>
        <v>#REF!</v>
      </c>
      <c r="H662" s="9" t="e">
        <f t="shared" si="45"/>
        <v>#REF!</v>
      </c>
      <c r="I662" s="9" t="e">
        <f t="shared" si="43"/>
        <v>#REF!</v>
      </c>
      <c r="J662" s="9" t="e">
        <f>IF(I662&lt;&gt;"",IF(_xlfn.RANK.EQ(I662,$I$2:$I$326,0)&lt;=ROUND(COUNTIFS($E$2:$E$326,"&gt;=50",$D$2:$D$326,"&gt;=55")/100*#REF!,0),"",E662),"")</f>
        <v>#REF!</v>
      </c>
      <c r="K662" s="9" t="e">
        <f>IF(J662&lt;&gt;"",IF(_xlfn.RANK.EQ(J662,$J$2:$J$326,0)&lt;=ROUND(COUNTIFS($E$2:$E$326,"&gt;=50",$D$2:$D$326,"&gt;=55")/100*#REF!,0),"",E662),"")</f>
        <v>#REF!</v>
      </c>
      <c r="L662" s="9" t="e">
        <f>IF(K662&lt;&gt;"",IF(_xlfn.RANK.EQ(K662,$K$2:$K$326,0)&lt;=ROUND(COUNTIFS($E$2:$E$326,"&gt;=50",$D$2:$D$326,"&gt;=55")/100*#REF!,0),"",E662),"")</f>
        <v>#REF!</v>
      </c>
      <c r="M662" s="9" t="e">
        <f>IF(L662&lt;&gt;"",IF(_xlfn.RANK.EQ(L662,$L$2:$L$326,0)&lt;=ROUND(COUNTIFS($E$2:$E$326,"&gt;=50",$D$2:$D$326,"&gt;=55")/100*#REF!,0),"",E662),"")</f>
        <v>#REF!</v>
      </c>
      <c r="N662" s="9" t="e">
        <f>IF(M662&lt;&gt;"",IF(_xlfn.RANK.EQ(M662,$M$2:$M$326,0)&lt;=ROUND(COUNTIFS($E$2:$E$326,"&gt;=50",$D$2:$D$326,"&gt;=55")/100*#REF!,0),"",E662),"")</f>
        <v>#REF!</v>
      </c>
      <c r="O662" s="9" t="e">
        <f>IF(N662&lt;&gt;"",IF(_xlfn.RANK.EQ(N662,$N$2:$N$326,0)&lt;=ROUND(COUNTIFS($E$2:$E$326,"&gt;=50",$D$2:$D$326,"&gt;=55")/100*#REF!,0),"",E662),"")</f>
        <v>#REF!</v>
      </c>
      <c r="P662" s="9" t="str" cm="1">
        <f t="array" ref="P662">IF(A622&lt;&gt;"",IF(_xlfn.BITOR(B622&lt;&gt;"GR",B622&lt;&gt;""),IF(AND(H662&gt;=50,B622&gt;=55),_xlfn.RANK.EQ(H662,$H$2:$H$1000,0),_xlfn.IFS(#REF!="FD",999,#REF!="FF",1000)),IF(AND(H662&gt;=50,D662&gt;=55),_xlfn.RANK.EQ(H662,$H$2:$H$326,0),_xlfn.IFS(#REF!="FD",999,#REF!="FF",1000))),"")</f>
        <v/>
      </c>
    </row>
    <row r="663" spans="1:16" x14ac:dyDescent="0.35">
      <c r="A663" s="3"/>
      <c r="B663" s="3"/>
      <c r="C663" s="16" t="e">
        <f>IF(_xlfn.BITOR(#REF!="GR",#REF!=""),0,#REF!)</f>
        <v>#REF!</v>
      </c>
      <c r="D663" s="16" t="e">
        <f>IF(_xlfn.BITOR(#REF!="",#REF!="GR"),0,#REF!)</f>
        <v>#REF!</v>
      </c>
      <c r="E663" s="9" t="e">
        <f t="shared" si="42"/>
        <v>#REF!</v>
      </c>
      <c r="F663" s="9" t="e">
        <f>IF(AND(B623&lt;&gt;"",B623&lt;&gt;"GR"),(C663*0.4)+(B623*0.6),E663)</f>
        <v>#REF!</v>
      </c>
      <c r="G663" s="9" t="e">
        <f t="shared" si="44"/>
        <v>#REF!</v>
      </c>
      <c r="H663" s="9" t="e">
        <f t="shared" si="45"/>
        <v>#REF!</v>
      </c>
      <c r="I663" s="9" t="e">
        <f t="shared" si="43"/>
        <v>#REF!</v>
      </c>
      <c r="J663" s="9" t="e">
        <f>IF(I663&lt;&gt;"",IF(_xlfn.RANK.EQ(I663,$I$2:$I$326,0)&lt;=ROUND(COUNTIFS($E$2:$E$326,"&gt;=50",$D$2:$D$326,"&gt;=55")/100*#REF!,0),"",E663),"")</f>
        <v>#REF!</v>
      </c>
      <c r="K663" s="9" t="e">
        <f>IF(J663&lt;&gt;"",IF(_xlfn.RANK.EQ(J663,$J$2:$J$326,0)&lt;=ROUND(COUNTIFS($E$2:$E$326,"&gt;=50",$D$2:$D$326,"&gt;=55")/100*#REF!,0),"",E663),"")</f>
        <v>#REF!</v>
      </c>
      <c r="L663" s="9" t="e">
        <f>IF(K663&lt;&gt;"",IF(_xlfn.RANK.EQ(K663,$K$2:$K$326,0)&lt;=ROUND(COUNTIFS($E$2:$E$326,"&gt;=50",$D$2:$D$326,"&gt;=55")/100*#REF!,0),"",E663),"")</f>
        <v>#REF!</v>
      </c>
      <c r="M663" s="9" t="e">
        <f>IF(L663&lt;&gt;"",IF(_xlfn.RANK.EQ(L663,$L$2:$L$326,0)&lt;=ROUND(COUNTIFS($E$2:$E$326,"&gt;=50",$D$2:$D$326,"&gt;=55")/100*#REF!,0),"",E663),"")</f>
        <v>#REF!</v>
      </c>
      <c r="N663" s="9" t="e">
        <f>IF(M663&lt;&gt;"",IF(_xlfn.RANK.EQ(M663,$M$2:$M$326,0)&lt;=ROUND(COUNTIFS($E$2:$E$326,"&gt;=50",$D$2:$D$326,"&gt;=55")/100*#REF!,0),"",E663),"")</f>
        <v>#REF!</v>
      </c>
      <c r="O663" s="9" t="e">
        <f>IF(N663&lt;&gt;"",IF(_xlfn.RANK.EQ(N663,$N$2:$N$326,0)&lt;=ROUND(COUNTIFS($E$2:$E$326,"&gt;=50",$D$2:$D$326,"&gt;=55")/100*#REF!,0),"",E663),"")</f>
        <v>#REF!</v>
      </c>
      <c r="P663" s="9" t="str" cm="1">
        <f t="array" ref="P663">IF(A623&lt;&gt;"",IF(_xlfn.BITOR(B623&lt;&gt;"GR",B623&lt;&gt;""),IF(AND(H663&gt;=50,B623&gt;=55),_xlfn.RANK.EQ(H663,$H$2:$H$1000,0),_xlfn.IFS(#REF!="FD",999,#REF!="FF",1000)),IF(AND(H663&gt;=50,D663&gt;=55),_xlfn.RANK.EQ(H663,$H$2:$H$326,0),_xlfn.IFS(#REF!="FD",999,#REF!="FF",1000))),"")</f>
        <v/>
      </c>
    </row>
    <row r="664" spans="1:16" x14ac:dyDescent="0.35">
      <c r="A664" s="3"/>
      <c r="B664" s="3"/>
      <c r="C664" s="16" t="e">
        <f>IF(_xlfn.BITOR(#REF!="GR",#REF!=""),0,#REF!)</f>
        <v>#REF!</v>
      </c>
      <c r="D664" s="16" t="e">
        <f>IF(_xlfn.BITOR(#REF!="",#REF!="GR"),0,#REF!)</f>
        <v>#REF!</v>
      </c>
      <c r="E664" s="9" t="e">
        <f t="shared" si="42"/>
        <v>#REF!</v>
      </c>
      <c r="F664" s="9" t="e">
        <f>IF(AND(B624&lt;&gt;"",B624&lt;&gt;"GR"),(C664*0.4)+(B624*0.6),E664)</f>
        <v>#REF!</v>
      </c>
      <c r="G664" s="9" t="e">
        <f t="shared" si="44"/>
        <v>#REF!</v>
      </c>
      <c r="H664" s="9" t="e">
        <f t="shared" si="45"/>
        <v>#REF!</v>
      </c>
      <c r="I664" s="9" t="e">
        <f t="shared" si="43"/>
        <v>#REF!</v>
      </c>
      <c r="J664" s="9" t="e">
        <f>IF(I664&lt;&gt;"",IF(_xlfn.RANK.EQ(I664,$I$2:$I$326,0)&lt;=ROUND(COUNTIFS($E$2:$E$326,"&gt;=50",$D$2:$D$326,"&gt;=55")/100*#REF!,0),"",E664),"")</f>
        <v>#REF!</v>
      </c>
      <c r="K664" s="9" t="e">
        <f>IF(J664&lt;&gt;"",IF(_xlfn.RANK.EQ(J664,$J$2:$J$326,0)&lt;=ROUND(COUNTIFS($E$2:$E$326,"&gt;=50",$D$2:$D$326,"&gt;=55")/100*#REF!,0),"",E664),"")</f>
        <v>#REF!</v>
      </c>
      <c r="L664" s="9" t="e">
        <f>IF(K664&lt;&gt;"",IF(_xlfn.RANK.EQ(K664,$K$2:$K$326,0)&lt;=ROUND(COUNTIFS($E$2:$E$326,"&gt;=50",$D$2:$D$326,"&gt;=55")/100*#REF!,0),"",E664),"")</f>
        <v>#REF!</v>
      </c>
      <c r="M664" s="9" t="e">
        <f>IF(L664&lt;&gt;"",IF(_xlfn.RANK.EQ(L664,$L$2:$L$326,0)&lt;=ROUND(COUNTIFS($E$2:$E$326,"&gt;=50",$D$2:$D$326,"&gt;=55")/100*#REF!,0),"",E664),"")</f>
        <v>#REF!</v>
      </c>
      <c r="N664" s="9" t="e">
        <f>IF(M664&lt;&gt;"",IF(_xlfn.RANK.EQ(M664,$M$2:$M$326,0)&lt;=ROUND(COUNTIFS($E$2:$E$326,"&gt;=50",$D$2:$D$326,"&gt;=55")/100*#REF!,0),"",E664),"")</f>
        <v>#REF!</v>
      </c>
      <c r="O664" s="9" t="e">
        <f>IF(N664&lt;&gt;"",IF(_xlfn.RANK.EQ(N664,$N$2:$N$326,0)&lt;=ROUND(COUNTIFS($E$2:$E$326,"&gt;=50",$D$2:$D$326,"&gt;=55")/100*#REF!,0),"",E664),"")</f>
        <v>#REF!</v>
      </c>
      <c r="P664" s="9" t="str" cm="1">
        <f t="array" ref="P664">IF(A624&lt;&gt;"",IF(_xlfn.BITOR(B624&lt;&gt;"GR",B624&lt;&gt;""),IF(AND(H664&gt;=50,B624&gt;=55),_xlfn.RANK.EQ(H664,$H$2:$H$1000,0),_xlfn.IFS(#REF!="FD",999,#REF!="FF",1000)),IF(AND(H664&gt;=50,D664&gt;=55),_xlfn.RANK.EQ(H664,$H$2:$H$326,0),_xlfn.IFS(#REF!="FD",999,#REF!="FF",1000))),"")</f>
        <v/>
      </c>
    </row>
    <row r="665" spans="1:16" x14ac:dyDescent="0.35">
      <c r="A665" s="3"/>
      <c r="B665" s="3"/>
      <c r="C665" s="16" t="e">
        <f>IF(_xlfn.BITOR(#REF!="GR",#REF!=""),0,#REF!)</f>
        <v>#REF!</v>
      </c>
      <c r="D665" s="16" t="e">
        <f>IF(_xlfn.BITOR(#REF!="",#REF!="GR"),0,#REF!)</f>
        <v>#REF!</v>
      </c>
      <c r="E665" s="9" t="e">
        <f t="shared" si="42"/>
        <v>#REF!</v>
      </c>
      <c r="F665" s="9" t="e">
        <f>IF(AND(B625&lt;&gt;"",B625&lt;&gt;"GR"),(C665*0.4)+(B625*0.6),E665)</f>
        <v>#REF!</v>
      </c>
      <c r="G665" s="9" t="e">
        <f t="shared" si="44"/>
        <v>#REF!</v>
      </c>
      <c r="H665" s="9" t="e">
        <f t="shared" si="45"/>
        <v>#REF!</v>
      </c>
      <c r="I665" s="9" t="e">
        <f t="shared" si="43"/>
        <v>#REF!</v>
      </c>
      <c r="J665" s="9" t="e">
        <f>IF(I665&lt;&gt;"",IF(_xlfn.RANK.EQ(I665,$I$2:$I$326,0)&lt;=ROUND(COUNTIFS($E$2:$E$326,"&gt;=50",$D$2:$D$326,"&gt;=55")/100*#REF!,0),"",E665),"")</f>
        <v>#REF!</v>
      </c>
      <c r="K665" s="9" t="e">
        <f>IF(J665&lt;&gt;"",IF(_xlfn.RANK.EQ(J665,$J$2:$J$326,0)&lt;=ROUND(COUNTIFS($E$2:$E$326,"&gt;=50",$D$2:$D$326,"&gt;=55")/100*#REF!,0),"",E665),"")</f>
        <v>#REF!</v>
      </c>
      <c r="L665" s="9" t="e">
        <f>IF(K665&lt;&gt;"",IF(_xlfn.RANK.EQ(K665,$K$2:$K$326,0)&lt;=ROUND(COUNTIFS($E$2:$E$326,"&gt;=50",$D$2:$D$326,"&gt;=55")/100*#REF!,0),"",E665),"")</f>
        <v>#REF!</v>
      </c>
      <c r="M665" s="9" t="e">
        <f>IF(L665&lt;&gt;"",IF(_xlfn.RANK.EQ(L665,$L$2:$L$326,0)&lt;=ROUND(COUNTIFS($E$2:$E$326,"&gt;=50",$D$2:$D$326,"&gt;=55")/100*#REF!,0),"",E665),"")</f>
        <v>#REF!</v>
      </c>
      <c r="N665" s="9" t="e">
        <f>IF(M665&lt;&gt;"",IF(_xlfn.RANK.EQ(M665,$M$2:$M$326,0)&lt;=ROUND(COUNTIFS($E$2:$E$326,"&gt;=50",$D$2:$D$326,"&gt;=55")/100*#REF!,0),"",E665),"")</f>
        <v>#REF!</v>
      </c>
      <c r="O665" s="9" t="e">
        <f>IF(N665&lt;&gt;"",IF(_xlfn.RANK.EQ(N665,$N$2:$N$326,0)&lt;=ROUND(COUNTIFS($E$2:$E$326,"&gt;=50",$D$2:$D$326,"&gt;=55")/100*#REF!,0),"",E665),"")</f>
        <v>#REF!</v>
      </c>
      <c r="P665" s="9" t="str" cm="1">
        <f t="array" ref="P665">IF(A625&lt;&gt;"",IF(_xlfn.BITOR(B625&lt;&gt;"GR",B625&lt;&gt;""),IF(AND(H665&gt;=50,B625&gt;=55),_xlfn.RANK.EQ(H665,$H$2:$H$1000,0),_xlfn.IFS(#REF!="FD",999,#REF!="FF",1000)),IF(AND(H665&gt;=50,D665&gt;=55),_xlfn.RANK.EQ(H665,$H$2:$H$326,0),_xlfn.IFS(#REF!="FD",999,#REF!="FF",1000))),"")</f>
        <v/>
      </c>
    </row>
    <row r="666" spans="1:16" x14ac:dyDescent="0.35">
      <c r="A666" s="3"/>
      <c r="B666" s="3"/>
      <c r="C666" s="16" t="e">
        <f>IF(_xlfn.BITOR(#REF!="GR",#REF!=""),0,#REF!)</f>
        <v>#REF!</v>
      </c>
      <c r="D666" s="16" t="e">
        <f>IF(_xlfn.BITOR(#REF!="",#REF!="GR"),0,#REF!)</f>
        <v>#REF!</v>
      </c>
      <c r="E666" s="9" t="e">
        <f t="shared" si="42"/>
        <v>#REF!</v>
      </c>
      <c r="F666" s="9" t="e">
        <f>IF(AND(B626&lt;&gt;"",B626&lt;&gt;"GR"),(C666*0.4)+(B626*0.6),E666)</f>
        <v>#REF!</v>
      </c>
      <c r="G666" s="9" t="e">
        <f t="shared" si="44"/>
        <v>#REF!</v>
      </c>
      <c r="H666" s="9" t="e">
        <f t="shared" si="45"/>
        <v>#REF!</v>
      </c>
      <c r="I666" s="9" t="e">
        <f t="shared" si="43"/>
        <v>#REF!</v>
      </c>
      <c r="J666" s="9" t="e">
        <f>IF(I666&lt;&gt;"",IF(_xlfn.RANK.EQ(I666,$I$2:$I$326,0)&lt;=ROUND(COUNTIFS($E$2:$E$326,"&gt;=50",$D$2:$D$326,"&gt;=55")/100*#REF!,0),"",E666),"")</f>
        <v>#REF!</v>
      </c>
      <c r="K666" s="9" t="e">
        <f>IF(J666&lt;&gt;"",IF(_xlfn.RANK.EQ(J666,$J$2:$J$326,0)&lt;=ROUND(COUNTIFS($E$2:$E$326,"&gt;=50",$D$2:$D$326,"&gt;=55")/100*#REF!,0),"",E666),"")</f>
        <v>#REF!</v>
      </c>
      <c r="L666" s="9" t="e">
        <f>IF(K666&lt;&gt;"",IF(_xlfn.RANK.EQ(K666,$K$2:$K$326,0)&lt;=ROUND(COUNTIFS($E$2:$E$326,"&gt;=50",$D$2:$D$326,"&gt;=55")/100*#REF!,0),"",E666),"")</f>
        <v>#REF!</v>
      </c>
      <c r="M666" s="9" t="e">
        <f>IF(L666&lt;&gt;"",IF(_xlfn.RANK.EQ(L666,$L$2:$L$326,0)&lt;=ROUND(COUNTIFS($E$2:$E$326,"&gt;=50",$D$2:$D$326,"&gt;=55")/100*#REF!,0),"",E666),"")</f>
        <v>#REF!</v>
      </c>
      <c r="N666" s="9" t="e">
        <f>IF(M666&lt;&gt;"",IF(_xlfn.RANK.EQ(M666,$M$2:$M$326,0)&lt;=ROUND(COUNTIFS($E$2:$E$326,"&gt;=50",$D$2:$D$326,"&gt;=55")/100*#REF!,0),"",E666),"")</f>
        <v>#REF!</v>
      </c>
      <c r="O666" s="9" t="e">
        <f>IF(N666&lt;&gt;"",IF(_xlfn.RANK.EQ(N666,$N$2:$N$326,0)&lt;=ROUND(COUNTIFS($E$2:$E$326,"&gt;=50",$D$2:$D$326,"&gt;=55")/100*#REF!,0),"",E666),"")</f>
        <v>#REF!</v>
      </c>
      <c r="P666" s="9" t="str" cm="1">
        <f t="array" ref="P666">IF(A626&lt;&gt;"",IF(_xlfn.BITOR(B626&lt;&gt;"GR",B626&lt;&gt;""),IF(AND(H666&gt;=50,B626&gt;=55),_xlfn.RANK.EQ(H666,$H$2:$H$1000,0),_xlfn.IFS(#REF!="FD",999,#REF!="FF",1000)),IF(AND(H666&gt;=50,D666&gt;=55),_xlfn.RANK.EQ(H666,$H$2:$H$326,0),_xlfn.IFS(#REF!="FD",999,#REF!="FF",1000))),"")</f>
        <v/>
      </c>
    </row>
    <row r="667" spans="1:16" x14ac:dyDescent="0.35">
      <c r="A667" s="3"/>
      <c r="B667" s="3"/>
      <c r="C667" s="16" t="e">
        <f>IF(_xlfn.BITOR(#REF!="GR",#REF!=""),0,#REF!)</f>
        <v>#REF!</v>
      </c>
      <c r="D667" s="16" t="e">
        <f>IF(_xlfn.BITOR(#REF!="",#REF!="GR"),0,#REF!)</f>
        <v>#REF!</v>
      </c>
      <c r="E667" s="9" t="e">
        <f t="shared" si="42"/>
        <v>#REF!</v>
      </c>
      <c r="F667" s="9" t="e">
        <f>IF(AND(B627&lt;&gt;"",B627&lt;&gt;"GR"),(C667*0.4)+(B627*0.6),E667)</f>
        <v>#REF!</v>
      </c>
      <c r="G667" s="9" t="e">
        <f t="shared" si="44"/>
        <v>#REF!</v>
      </c>
      <c r="H667" s="9" t="e">
        <f t="shared" si="45"/>
        <v>#REF!</v>
      </c>
      <c r="I667" s="9" t="e">
        <f t="shared" si="43"/>
        <v>#REF!</v>
      </c>
      <c r="J667" s="9" t="e">
        <f>IF(I667&lt;&gt;"",IF(_xlfn.RANK.EQ(I667,$I$2:$I$326,0)&lt;=ROUND(COUNTIFS($E$2:$E$326,"&gt;=50",$D$2:$D$326,"&gt;=55")/100*#REF!,0),"",E667),"")</f>
        <v>#REF!</v>
      </c>
      <c r="K667" s="9" t="e">
        <f>IF(J667&lt;&gt;"",IF(_xlfn.RANK.EQ(J667,$J$2:$J$326,0)&lt;=ROUND(COUNTIFS($E$2:$E$326,"&gt;=50",$D$2:$D$326,"&gt;=55")/100*#REF!,0),"",E667),"")</f>
        <v>#REF!</v>
      </c>
      <c r="L667" s="9" t="e">
        <f>IF(K667&lt;&gt;"",IF(_xlfn.RANK.EQ(K667,$K$2:$K$326,0)&lt;=ROUND(COUNTIFS($E$2:$E$326,"&gt;=50",$D$2:$D$326,"&gt;=55")/100*#REF!,0),"",E667),"")</f>
        <v>#REF!</v>
      </c>
      <c r="M667" s="9" t="e">
        <f>IF(L667&lt;&gt;"",IF(_xlfn.RANK.EQ(L667,$L$2:$L$326,0)&lt;=ROUND(COUNTIFS($E$2:$E$326,"&gt;=50",$D$2:$D$326,"&gt;=55")/100*#REF!,0),"",E667),"")</f>
        <v>#REF!</v>
      </c>
      <c r="N667" s="9" t="e">
        <f>IF(M667&lt;&gt;"",IF(_xlfn.RANK.EQ(M667,$M$2:$M$326,0)&lt;=ROUND(COUNTIFS($E$2:$E$326,"&gt;=50",$D$2:$D$326,"&gt;=55")/100*#REF!,0),"",E667),"")</f>
        <v>#REF!</v>
      </c>
      <c r="O667" s="9" t="e">
        <f>IF(N667&lt;&gt;"",IF(_xlfn.RANK.EQ(N667,$N$2:$N$326,0)&lt;=ROUND(COUNTIFS($E$2:$E$326,"&gt;=50",$D$2:$D$326,"&gt;=55")/100*#REF!,0),"",E667),"")</f>
        <v>#REF!</v>
      </c>
      <c r="P667" s="9" t="str" cm="1">
        <f t="array" ref="P667">IF(A627&lt;&gt;"",IF(_xlfn.BITOR(B627&lt;&gt;"GR",B627&lt;&gt;""),IF(AND(H667&gt;=50,B627&gt;=55),_xlfn.RANK.EQ(H667,$H$2:$H$1000,0),_xlfn.IFS(#REF!="FD",999,#REF!="FF",1000)),IF(AND(H667&gt;=50,D667&gt;=55),_xlfn.RANK.EQ(H667,$H$2:$H$326,0),_xlfn.IFS(#REF!="FD",999,#REF!="FF",1000))),"")</f>
        <v/>
      </c>
    </row>
    <row r="668" spans="1:16" x14ac:dyDescent="0.35">
      <c r="A668" s="3"/>
      <c r="B668" s="3"/>
      <c r="C668" s="16" t="e">
        <f>IF(_xlfn.BITOR(#REF!="GR",#REF!=""),0,#REF!)</f>
        <v>#REF!</v>
      </c>
      <c r="D668" s="16" t="e">
        <f>IF(_xlfn.BITOR(#REF!="",#REF!="GR"),0,#REF!)</f>
        <v>#REF!</v>
      </c>
      <c r="E668" s="9" t="e">
        <f t="shared" si="42"/>
        <v>#REF!</v>
      </c>
      <c r="F668" s="9" t="e">
        <f>IF(AND(B628&lt;&gt;"",B628&lt;&gt;"GR"),(C668*0.4)+(B628*0.6),E668)</f>
        <v>#REF!</v>
      </c>
      <c r="G668" s="9" t="e">
        <f t="shared" si="44"/>
        <v>#REF!</v>
      </c>
      <c r="H668" s="9" t="e">
        <f t="shared" si="45"/>
        <v>#REF!</v>
      </c>
      <c r="I668" s="9" t="e">
        <f t="shared" si="43"/>
        <v>#REF!</v>
      </c>
      <c r="J668" s="9" t="e">
        <f>IF(I668&lt;&gt;"",IF(_xlfn.RANK.EQ(I668,$I$2:$I$326,0)&lt;=ROUND(COUNTIFS($E$2:$E$326,"&gt;=50",$D$2:$D$326,"&gt;=55")/100*#REF!,0),"",E668),"")</f>
        <v>#REF!</v>
      </c>
      <c r="K668" s="9" t="e">
        <f>IF(J668&lt;&gt;"",IF(_xlfn.RANK.EQ(J668,$J$2:$J$326,0)&lt;=ROUND(COUNTIFS($E$2:$E$326,"&gt;=50",$D$2:$D$326,"&gt;=55")/100*#REF!,0),"",E668),"")</f>
        <v>#REF!</v>
      </c>
      <c r="L668" s="9" t="e">
        <f>IF(K668&lt;&gt;"",IF(_xlfn.RANK.EQ(K668,$K$2:$K$326,0)&lt;=ROUND(COUNTIFS($E$2:$E$326,"&gt;=50",$D$2:$D$326,"&gt;=55")/100*#REF!,0),"",E668),"")</f>
        <v>#REF!</v>
      </c>
      <c r="M668" s="9" t="e">
        <f>IF(L668&lt;&gt;"",IF(_xlfn.RANK.EQ(L668,$L$2:$L$326,0)&lt;=ROUND(COUNTIFS($E$2:$E$326,"&gt;=50",$D$2:$D$326,"&gt;=55")/100*#REF!,0),"",E668),"")</f>
        <v>#REF!</v>
      </c>
      <c r="N668" s="9" t="e">
        <f>IF(M668&lt;&gt;"",IF(_xlfn.RANK.EQ(M668,$M$2:$M$326,0)&lt;=ROUND(COUNTIFS($E$2:$E$326,"&gt;=50",$D$2:$D$326,"&gt;=55")/100*#REF!,0),"",E668),"")</f>
        <v>#REF!</v>
      </c>
      <c r="O668" s="9" t="e">
        <f>IF(N668&lt;&gt;"",IF(_xlfn.RANK.EQ(N668,$N$2:$N$326,0)&lt;=ROUND(COUNTIFS($E$2:$E$326,"&gt;=50",$D$2:$D$326,"&gt;=55")/100*#REF!,0),"",E668),"")</f>
        <v>#REF!</v>
      </c>
      <c r="P668" s="9" t="str" cm="1">
        <f t="array" ref="P668">IF(A628&lt;&gt;"",IF(_xlfn.BITOR(B628&lt;&gt;"GR",B628&lt;&gt;""),IF(AND(H668&gt;=50,B628&gt;=55),_xlfn.RANK.EQ(H668,$H$2:$H$1000,0),_xlfn.IFS(#REF!="FD",999,#REF!="FF",1000)),IF(AND(H668&gt;=50,D668&gt;=55),_xlfn.RANK.EQ(H668,$H$2:$H$326,0),_xlfn.IFS(#REF!="FD",999,#REF!="FF",1000))),"")</f>
        <v/>
      </c>
    </row>
    <row r="669" spans="1:16" x14ac:dyDescent="0.35">
      <c r="A669" s="3"/>
      <c r="B669" s="3"/>
      <c r="C669" s="16" t="e">
        <f>IF(_xlfn.BITOR(#REF!="GR",#REF!=""),0,#REF!)</f>
        <v>#REF!</v>
      </c>
      <c r="D669" s="16" t="e">
        <f>IF(_xlfn.BITOR(#REF!="",#REF!="GR"),0,#REF!)</f>
        <v>#REF!</v>
      </c>
      <c r="E669" s="9" t="e">
        <f t="shared" si="42"/>
        <v>#REF!</v>
      </c>
      <c r="F669" s="9" t="e">
        <f>IF(AND(B629&lt;&gt;"",B629&lt;&gt;"GR"),(C669*0.4)+(B629*0.6),E669)</f>
        <v>#REF!</v>
      </c>
      <c r="G669" s="9" t="e">
        <f t="shared" si="44"/>
        <v>#REF!</v>
      </c>
      <c r="H669" s="9" t="e">
        <f t="shared" si="45"/>
        <v>#REF!</v>
      </c>
      <c r="I669" s="9" t="e">
        <f t="shared" si="43"/>
        <v>#REF!</v>
      </c>
      <c r="J669" s="9" t="e">
        <f>IF(I669&lt;&gt;"",IF(_xlfn.RANK.EQ(I669,$I$2:$I$326,0)&lt;=ROUND(COUNTIFS($E$2:$E$326,"&gt;=50",$D$2:$D$326,"&gt;=55")/100*#REF!,0),"",E669),"")</f>
        <v>#REF!</v>
      </c>
      <c r="K669" s="9" t="e">
        <f>IF(J669&lt;&gt;"",IF(_xlfn.RANK.EQ(J669,$J$2:$J$326,0)&lt;=ROUND(COUNTIFS($E$2:$E$326,"&gt;=50",$D$2:$D$326,"&gt;=55")/100*#REF!,0),"",E669),"")</f>
        <v>#REF!</v>
      </c>
      <c r="L669" s="9" t="e">
        <f>IF(K669&lt;&gt;"",IF(_xlfn.RANK.EQ(K669,$K$2:$K$326,0)&lt;=ROUND(COUNTIFS($E$2:$E$326,"&gt;=50",$D$2:$D$326,"&gt;=55")/100*#REF!,0),"",E669),"")</f>
        <v>#REF!</v>
      </c>
      <c r="M669" s="9" t="e">
        <f>IF(L669&lt;&gt;"",IF(_xlfn.RANK.EQ(L669,$L$2:$L$326,0)&lt;=ROUND(COUNTIFS($E$2:$E$326,"&gt;=50",$D$2:$D$326,"&gt;=55")/100*#REF!,0),"",E669),"")</f>
        <v>#REF!</v>
      </c>
      <c r="N669" s="9" t="e">
        <f>IF(M669&lt;&gt;"",IF(_xlfn.RANK.EQ(M669,$M$2:$M$326,0)&lt;=ROUND(COUNTIFS($E$2:$E$326,"&gt;=50",$D$2:$D$326,"&gt;=55")/100*#REF!,0),"",E669),"")</f>
        <v>#REF!</v>
      </c>
      <c r="O669" s="9" t="e">
        <f>IF(N669&lt;&gt;"",IF(_xlfn.RANK.EQ(N669,$N$2:$N$326,0)&lt;=ROUND(COUNTIFS($E$2:$E$326,"&gt;=50",$D$2:$D$326,"&gt;=55")/100*#REF!,0),"",E669),"")</f>
        <v>#REF!</v>
      </c>
      <c r="P669" s="9" t="str" cm="1">
        <f t="array" ref="P669">IF(A629&lt;&gt;"",IF(_xlfn.BITOR(B629&lt;&gt;"GR",B629&lt;&gt;""),IF(AND(H669&gt;=50,B629&gt;=55),_xlfn.RANK.EQ(H669,$H$2:$H$1000,0),_xlfn.IFS(#REF!="FD",999,#REF!="FF",1000)),IF(AND(H669&gt;=50,D669&gt;=55),_xlfn.RANK.EQ(H669,$H$2:$H$326,0),_xlfn.IFS(#REF!="FD",999,#REF!="FF",1000))),"")</f>
        <v/>
      </c>
    </row>
    <row r="670" spans="1:16" x14ac:dyDescent="0.35">
      <c r="A670" s="3"/>
      <c r="B670" s="3"/>
      <c r="C670" s="16" t="e">
        <f>IF(_xlfn.BITOR(#REF!="GR",#REF!=""),0,#REF!)</f>
        <v>#REF!</v>
      </c>
      <c r="D670" s="16" t="e">
        <f>IF(_xlfn.BITOR(#REF!="",#REF!="GR"),0,#REF!)</f>
        <v>#REF!</v>
      </c>
      <c r="E670" s="9" t="e">
        <f t="shared" si="42"/>
        <v>#REF!</v>
      </c>
      <c r="F670" s="9" t="e">
        <f>IF(AND(B630&lt;&gt;"",B630&lt;&gt;"GR"),(C670*0.4)+(B630*0.6),E670)</f>
        <v>#REF!</v>
      </c>
      <c r="G670" s="9" t="e">
        <f t="shared" si="44"/>
        <v>#REF!</v>
      </c>
      <c r="H670" s="9" t="e">
        <f t="shared" si="45"/>
        <v>#REF!</v>
      </c>
      <c r="I670" s="9" t="e">
        <f t="shared" si="43"/>
        <v>#REF!</v>
      </c>
      <c r="J670" s="9" t="e">
        <f>IF(I670&lt;&gt;"",IF(_xlfn.RANK.EQ(I670,$I$2:$I$326,0)&lt;=ROUND(COUNTIFS($E$2:$E$326,"&gt;=50",$D$2:$D$326,"&gt;=55")/100*#REF!,0),"",E670),"")</f>
        <v>#REF!</v>
      </c>
      <c r="K670" s="9" t="e">
        <f>IF(J670&lt;&gt;"",IF(_xlfn.RANK.EQ(J670,$J$2:$J$326,0)&lt;=ROUND(COUNTIFS($E$2:$E$326,"&gt;=50",$D$2:$D$326,"&gt;=55")/100*#REF!,0),"",E670),"")</f>
        <v>#REF!</v>
      </c>
      <c r="L670" s="9" t="e">
        <f>IF(K670&lt;&gt;"",IF(_xlfn.RANK.EQ(K670,$K$2:$K$326,0)&lt;=ROUND(COUNTIFS($E$2:$E$326,"&gt;=50",$D$2:$D$326,"&gt;=55")/100*#REF!,0),"",E670),"")</f>
        <v>#REF!</v>
      </c>
      <c r="M670" s="9" t="e">
        <f>IF(L670&lt;&gt;"",IF(_xlfn.RANK.EQ(L670,$L$2:$L$326,0)&lt;=ROUND(COUNTIFS($E$2:$E$326,"&gt;=50",$D$2:$D$326,"&gt;=55")/100*#REF!,0),"",E670),"")</f>
        <v>#REF!</v>
      </c>
      <c r="N670" s="9" t="e">
        <f>IF(M670&lt;&gt;"",IF(_xlfn.RANK.EQ(M670,$M$2:$M$326,0)&lt;=ROUND(COUNTIFS($E$2:$E$326,"&gt;=50",$D$2:$D$326,"&gt;=55")/100*#REF!,0),"",E670),"")</f>
        <v>#REF!</v>
      </c>
      <c r="O670" s="9" t="e">
        <f>IF(N670&lt;&gt;"",IF(_xlfn.RANK.EQ(N670,$N$2:$N$326,0)&lt;=ROUND(COUNTIFS($E$2:$E$326,"&gt;=50",$D$2:$D$326,"&gt;=55")/100*#REF!,0),"",E670),"")</f>
        <v>#REF!</v>
      </c>
      <c r="P670" s="9" t="str" cm="1">
        <f t="array" ref="P670">IF(A630&lt;&gt;"",IF(_xlfn.BITOR(B630&lt;&gt;"GR",B630&lt;&gt;""),IF(AND(H670&gt;=50,B630&gt;=55),_xlfn.RANK.EQ(H670,$H$2:$H$1000,0),_xlfn.IFS(#REF!="FD",999,#REF!="FF",1000)),IF(AND(H670&gt;=50,D670&gt;=55),_xlfn.RANK.EQ(H670,$H$2:$H$326,0),_xlfn.IFS(#REF!="FD",999,#REF!="FF",1000))),"")</f>
        <v/>
      </c>
    </row>
    <row r="671" spans="1:16" x14ac:dyDescent="0.35">
      <c r="A671" s="3"/>
      <c r="B671" s="3"/>
      <c r="C671" s="16" t="e">
        <f>IF(_xlfn.BITOR(#REF!="GR",#REF!=""),0,#REF!)</f>
        <v>#REF!</v>
      </c>
      <c r="D671" s="16" t="e">
        <f>IF(_xlfn.BITOR(#REF!="",#REF!="GR"),0,#REF!)</f>
        <v>#REF!</v>
      </c>
      <c r="E671" s="9" t="e">
        <f t="shared" si="42"/>
        <v>#REF!</v>
      </c>
      <c r="F671" s="9" t="e">
        <f>IF(AND(B631&lt;&gt;"",B631&lt;&gt;"GR"),(C671*0.4)+(B631*0.6),E671)</f>
        <v>#REF!</v>
      </c>
      <c r="G671" s="9" t="e">
        <f t="shared" si="44"/>
        <v>#REF!</v>
      </c>
      <c r="H671" s="9" t="e">
        <f t="shared" si="45"/>
        <v>#REF!</v>
      </c>
      <c r="I671" s="9" t="e">
        <f t="shared" si="43"/>
        <v>#REF!</v>
      </c>
      <c r="J671" s="9" t="e">
        <f>IF(I671&lt;&gt;"",IF(_xlfn.RANK.EQ(I671,$I$2:$I$326,0)&lt;=ROUND(COUNTIFS($E$2:$E$326,"&gt;=50",$D$2:$D$326,"&gt;=55")/100*#REF!,0),"",E671),"")</f>
        <v>#REF!</v>
      </c>
      <c r="K671" s="9" t="e">
        <f>IF(J671&lt;&gt;"",IF(_xlfn.RANK.EQ(J671,$J$2:$J$326,0)&lt;=ROUND(COUNTIFS($E$2:$E$326,"&gt;=50",$D$2:$D$326,"&gt;=55")/100*#REF!,0),"",E671),"")</f>
        <v>#REF!</v>
      </c>
      <c r="L671" s="9" t="e">
        <f>IF(K671&lt;&gt;"",IF(_xlfn.RANK.EQ(K671,$K$2:$K$326,0)&lt;=ROUND(COUNTIFS($E$2:$E$326,"&gt;=50",$D$2:$D$326,"&gt;=55")/100*#REF!,0),"",E671),"")</f>
        <v>#REF!</v>
      </c>
      <c r="M671" s="9" t="e">
        <f>IF(L671&lt;&gt;"",IF(_xlfn.RANK.EQ(L671,$L$2:$L$326,0)&lt;=ROUND(COUNTIFS($E$2:$E$326,"&gt;=50",$D$2:$D$326,"&gt;=55")/100*#REF!,0),"",E671),"")</f>
        <v>#REF!</v>
      </c>
      <c r="N671" s="9" t="e">
        <f>IF(M671&lt;&gt;"",IF(_xlfn.RANK.EQ(M671,$M$2:$M$326,0)&lt;=ROUND(COUNTIFS($E$2:$E$326,"&gt;=50",$D$2:$D$326,"&gt;=55")/100*#REF!,0),"",E671),"")</f>
        <v>#REF!</v>
      </c>
      <c r="O671" s="9" t="e">
        <f>IF(N671&lt;&gt;"",IF(_xlfn.RANK.EQ(N671,$N$2:$N$326,0)&lt;=ROUND(COUNTIFS($E$2:$E$326,"&gt;=50",$D$2:$D$326,"&gt;=55")/100*#REF!,0),"",E671),"")</f>
        <v>#REF!</v>
      </c>
      <c r="P671" s="9" t="str" cm="1">
        <f t="array" ref="P671">IF(A631&lt;&gt;"",IF(_xlfn.BITOR(B631&lt;&gt;"GR",B631&lt;&gt;""),IF(AND(H671&gt;=50,B631&gt;=55),_xlfn.RANK.EQ(H671,$H$2:$H$1000,0),_xlfn.IFS(#REF!="FD",999,#REF!="FF",1000)),IF(AND(H671&gt;=50,D671&gt;=55),_xlfn.RANK.EQ(H671,$H$2:$H$326,0),_xlfn.IFS(#REF!="FD",999,#REF!="FF",1000))),"")</f>
        <v/>
      </c>
    </row>
    <row r="672" spans="1:16" x14ac:dyDescent="0.35">
      <c r="A672" s="3"/>
      <c r="B672" s="3"/>
      <c r="C672" s="16" t="e">
        <f>IF(_xlfn.BITOR(#REF!="GR",#REF!=""),0,#REF!)</f>
        <v>#REF!</v>
      </c>
      <c r="D672" s="16" t="e">
        <f>IF(_xlfn.BITOR(#REF!="",#REF!="GR"),0,#REF!)</f>
        <v>#REF!</v>
      </c>
      <c r="E672" s="9" t="e">
        <f t="shared" si="42"/>
        <v>#REF!</v>
      </c>
      <c r="F672" s="9" t="e">
        <f>IF(AND(B632&lt;&gt;"",B632&lt;&gt;"GR"),(C672*0.4)+(B632*0.6),E672)</f>
        <v>#REF!</v>
      </c>
      <c r="G672" s="9" t="e">
        <f t="shared" si="44"/>
        <v>#REF!</v>
      </c>
      <c r="H672" s="9" t="e">
        <f t="shared" si="45"/>
        <v>#REF!</v>
      </c>
      <c r="I672" s="9" t="e">
        <f t="shared" si="43"/>
        <v>#REF!</v>
      </c>
      <c r="J672" s="9" t="e">
        <f>IF(I672&lt;&gt;"",IF(_xlfn.RANK.EQ(I672,$I$2:$I$326,0)&lt;=ROUND(COUNTIFS($E$2:$E$326,"&gt;=50",$D$2:$D$326,"&gt;=55")/100*#REF!,0),"",E672),"")</f>
        <v>#REF!</v>
      </c>
      <c r="K672" s="9" t="e">
        <f>IF(J672&lt;&gt;"",IF(_xlfn.RANK.EQ(J672,$J$2:$J$326,0)&lt;=ROUND(COUNTIFS($E$2:$E$326,"&gt;=50",$D$2:$D$326,"&gt;=55")/100*#REF!,0),"",E672),"")</f>
        <v>#REF!</v>
      </c>
      <c r="L672" s="9" t="e">
        <f>IF(K672&lt;&gt;"",IF(_xlfn.RANK.EQ(K672,$K$2:$K$326,0)&lt;=ROUND(COUNTIFS($E$2:$E$326,"&gt;=50",$D$2:$D$326,"&gt;=55")/100*#REF!,0),"",E672),"")</f>
        <v>#REF!</v>
      </c>
      <c r="M672" s="9" t="e">
        <f>IF(L672&lt;&gt;"",IF(_xlfn.RANK.EQ(L672,$L$2:$L$326,0)&lt;=ROUND(COUNTIFS($E$2:$E$326,"&gt;=50",$D$2:$D$326,"&gt;=55")/100*#REF!,0),"",E672),"")</f>
        <v>#REF!</v>
      </c>
      <c r="N672" s="9" t="e">
        <f>IF(M672&lt;&gt;"",IF(_xlfn.RANK.EQ(M672,$M$2:$M$326,0)&lt;=ROUND(COUNTIFS($E$2:$E$326,"&gt;=50",$D$2:$D$326,"&gt;=55")/100*#REF!,0),"",E672),"")</f>
        <v>#REF!</v>
      </c>
      <c r="O672" s="9" t="e">
        <f>IF(N672&lt;&gt;"",IF(_xlfn.RANK.EQ(N672,$N$2:$N$326,0)&lt;=ROUND(COUNTIFS($E$2:$E$326,"&gt;=50",$D$2:$D$326,"&gt;=55")/100*#REF!,0),"",E672),"")</f>
        <v>#REF!</v>
      </c>
      <c r="P672" s="9" t="str" cm="1">
        <f t="array" ref="P672">IF(A632&lt;&gt;"",IF(_xlfn.BITOR(B632&lt;&gt;"GR",B632&lt;&gt;""),IF(AND(H672&gt;=50,B632&gt;=55),_xlfn.RANK.EQ(H672,$H$2:$H$1000,0),_xlfn.IFS(#REF!="FD",999,#REF!="FF",1000)),IF(AND(H672&gt;=50,D672&gt;=55),_xlfn.RANK.EQ(H672,$H$2:$H$326,0),_xlfn.IFS(#REF!="FD",999,#REF!="FF",1000))),"")</f>
        <v/>
      </c>
    </row>
    <row r="673" spans="1:16" x14ac:dyDescent="0.35">
      <c r="A673" s="3"/>
      <c r="B673" s="3"/>
      <c r="C673" s="16" t="e">
        <f>IF(_xlfn.BITOR(#REF!="GR",#REF!=""),0,#REF!)</f>
        <v>#REF!</v>
      </c>
      <c r="D673" s="16" t="e">
        <f>IF(_xlfn.BITOR(#REF!="",#REF!="GR"),0,#REF!)</f>
        <v>#REF!</v>
      </c>
      <c r="E673" s="9" t="e">
        <f t="shared" si="42"/>
        <v>#REF!</v>
      </c>
      <c r="F673" s="9" t="e">
        <f>IF(AND(B633&lt;&gt;"",B633&lt;&gt;"GR"),(C673*0.4)+(B633*0.6),E673)</f>
        <v>#REF!</v>
      </c>
      <c r="G673" s="9" t="e">
        <f t="shared" si="44"/>
        <v>#REF!</v>
      </c>
      <c r="H673" s="9" t="e">
        <f t="shared" si="45"/>
        <v>#REF!</v>
      </c>
      <c r="I673" s="9" t="e">
        <f t="shared" si="43"/>
        <v>#REF!</v>
      </c>
      <c r="J673" s="9" t="e">
        <f>IF(I673&lt;&gt;"",IF(_xlfn.RANK.EQ(I673,$I$2:$I$326,0)&lt;=ROUND(COUNTIFS($E$2:$E$326,"&gt;=50",$D$2:$D$326,"&gt;=55")/100*#REF!,0),"",E673),"")</f>
        <v>#REF!</v>
      </c>
      <c r="K673" s="9" t="e">
        <f>IF(J673&lt;&gt;"",IF(_xlfn.RANK.EQ(J673,$J$2:$J$326,0)&lt;=ROUND(COUNTIFS($E$2:$E$326,"&gt;=50",$D$2:$D$326,"&gt;=55")/100*#REF!,0),"",E673),"")</f>
        <v>#REF!</v>
      </c>
      <c r="L673" s="9" t="e">
        <f>IF(K673&lt;&gt;"",IF(_xlfn.RANK.EQ(K673,$K$2:$K$326,0)&lt;=ROUND(COUNTIFS($E$2:$E$326,"&gt;=50",$D$2:$D$326,"&gt;=55")/100*#REF!,0),"",E673),"")</f>
        <v>#REF!</v>
      </c>
      <c r="M673" s="9" t="e">
        <f>IF(L673&lt;&gt;"",IF(_xlfn.RANK.EQ(L673,$L$2:$L$326,0)&lt;=ROUND(COUNTIFS($E$2:$E$326,"&gt;=50",$D$2:$D$326,"&gt;=55")/100*#REF!,0),"",E673),"")</f>
        <v>#REF!</v>
      </c>
      <c r="N673" s="9" t="e">
        <f>IF(M673&lt;&gt;"",IF(_xlfn.RANK.EQ(M673,$M$2:$M$326,0)&lt;=ROUND(COUNTIFS($E$2:$E$326,"&gt;=50",$D$2:$D$326,"&gt;=55")/100*#REF!,0),"",E673),"")</f>
        <v>#REF!</v>
      </c>
      <c r="O673" s="9" t="e">
        <f>IF(N673&lt;&gt;"",IF(_xlfn.RANK.EQ(N673,$N$2:$N$326,0)&lt;=ROUND(COUNTIFS($E$2:$E$326,"&gt;=50",$D$2:$D$326,"&gt;=55")/100*#REF!,0),"",E673),"")</f>
        <v>#REF!</v>
      </c>
      <c r="P673" s="9" t="str" cm="1">
        <f t="array" ref="P673">IF(A633&lt;&gt;"",IF(_xlfn.BITOR(B633&lt;&gt;"GR",B633&lt;&gt;""),IF(AND(H673&gt;=50,B633&gt;=55),_xlfn.RANK.EQ(H673,$H$2:$H$1000,0),_xlfn.IFS(#REF!="FD",999,#REF!="FF",1000)),IF(AND(H673&gt;=50,D673&gt;=55),_xlfn.RANK.EQ(H673,$H$2:$H$326,0),_xlfn.IFS(#REF!="FD",999,#REF!="FF",1000))),"")</f>
        <v/>
      </c>
    </row>
    <row r="674" spans="1:16" x14ac:dyDescent="0.35">
      <c r="A674" s="3"/>
      <c r="B674" s="3"/>
      <c r="C674" s="16" t="e">
        <f>IF(_xlfn.BITOR(#REF!="GR",#REF!=""),0,#REF!)</f>
        <v>#REF!</v>
      </c>
      <c r="D674" s="16" t="e">
        <f>IF(_xlfn.BITOR(#REF!="",#REF!="GR"),0,#REF!)</f>
        <v>#REF!</v>
      </c>
      <c r="E674" s="9" t="e">
        <f t="shared" si="42"/>
        <v>#REF!</v>
      </c>
      <c r="F674" s="9" t="e">
        <f>IF(AND(B634&lt;&gt;"",B634&lt;&gt;"GR"),(C674*0.4)+(B634*0.6),E674)</f>
        <v>#REF!</v>
      </c>
      <c r="G674" s="9" t="e">
        <f t="shared" si="44"/>
        <v>#REF!</v>
      </c>
      <c r="H674" s="9" t="e">
        <f t="shared" si="45"/>
        <v>#REF!</v>
      </c>
      <c r="I674" s="9" t="e">
        <f t="shared" si="43"/>
        <v>#REF!</v>
      </c>
      <c r="J674" s="9" t="e">
        <f>IF(I674&lt;&gt;"",IF(_xlfn.RANK.EQ(I674,$I$2:$I$326,0)&lt;=ROUND(COUNTIFS($E$2:$E$326,"&gt;=50",$D$2:$D$326,"&gt;=55")/100*#REF!,0),"",E674),"")</f>
        <v>#REF!</v>
      </c>
      <c r="K674" s="9" t="e">
        <f>IF(J674&lt;&gt;"",IF(_xlfn.RANK.EQ(J674,$J$2:$J$326,0)&lt;=ROUND(COUNTIFS($E$2:$E$326,"&gt;=50",$D$2:$D$326,"&gt;=55")/100*#REF!,0),"",E674),"")</f>
        <v>#REF!</v>
      </c>
      <c r="L674" s="9" t="e">
        <f>IF(K674&lt;&gt;"",IF(_xlfn.RANK.EQ(K674,$K$2:$K$326,0)&lt;=ROUND(COUNTIFS($E$2:$E$326,"&gt;=50",$D$2:$D$326,"&gt;=55")/100*#REF!,0),"",E674),"")</f>
        <v>#REF!</v>
      </c>
      <c r="M674" s="9" t="e">
        <f>IF(L674&lt;&gt;"",IF(_xlfn.RANK.EQ(L674,$L$2:$L$326,0)&lt;=ROUND(COUNTIFS($E$2:$E$326,"&gt;=50",$D$2:$D$326,"&gt;=55")/100*#REF!,0),"",E674),"")</f>
        <v>#REF!</v>
      </c>
      <c r="N674" s="9" t="e">
        <f>IF(M674&lt;&gt;"",IF(_xlfn.RANK.EQ(M674,$M$2:$M$326,0)&lt;=ROUND(COUNTIFS($E$2:$E$326,"&gt;=50",$D$2:$D$326,"&gt;=55")/100*#REF!,0),"",E674),"")</f>
        <v>#REF!</v>
      </c>
      <c r="O674" s="9" t="e">
        <f>IF(N674&lt;&gt;"",IF(_xlfn.RANK.EQ(N674,$N$2:$N$326,0)&lt;=ROUND(COUNTIFS($E$2:$E$326,"&gt;=50",$D$2:$D$326,"&gt;=55")/100*#REF!,0),"",E674),"")</f>
        <v>#REF!</v>
      </c>
      <c r="P674" s="9" t="str" cm="1">
        <f t="array" ref="P674">IF(A634&lt;&gt;"",IF(_xlfn.BITOR(B634&lt;&gt;"GR",B634&lt;&gt;""),IF(AND(H674&gt;=50,B634&gt;=55),_xlfn.RANK.EQ(H674,$H$2:$H$1000,0),_xlfn.IFS(#REF!="FD",999,#REF!="FF",1000)),IF(AND(H674&gt;=50,D674&gt;=55),_xlfn.RANK.EQ(H674,$H$2:$H$326,0),_xlfn.IFS(#REF!="FD",999,#REF!="FF",1000))),"")</f>
        <v/>
      </c>
    </row>
    <row r="675" spans="1:16" x14ac:dyDescent="0.35">
      <c r="A675" s="3"/>
      <c r="B675" s="3"/>
      <c r="C675" s="16" t="e">
        <f>IF(_xlfn.BITOR(#REF!="GR",#REF!=""),0,#REF!)</f>
        <v>#REF!</v>
      </c>
      <c r="D675" s="16" t="e">
        <f>IF(_xlfn.BITOR(#REF!="",#REF!="GR"),0,#REF!)</f>
        <v>#REF!</v>
      </c>
      <c r="E675" s="9" t="e">
        <f t="shared" si="42"/>
        <v>#REF!</v>
      </c>
      <c r="F675" s="9" t="e">
        <f>IF(AND(B635&lt;&gt;"",B635&lt;&gt;"GR"),(C675*0.4)+(B635*0.6),E675)</f>
        <v>#REF!</v>
      </c>
      <c r="G675" s="9" t="e">
        <f t="shared" si="44"/>
        <v>#REF!</v>
      </c>
      <c r="H675" s="9" t="e">
        <f t="shared" si="45"/>
        <v>#REF!</v>
      </c>
      <c r="I675" s="9" t="e">
        <f t="shared" si="43"/>
        <v>#REF!</v>
      </c>
      <c r="J675" s="9" t="e">
        <f>IF(I675&lt;&gt;"",IF(_xlfn.RANK.EQ(I675,$I$2:$I$326,0)&lt;=ROUND(COUNTIFS($E$2:$E$326,"&gt;=50",$D$2:$D$326,"&gt;=55")/100*#REF!,0),"",E675),"")</f>
        <v>#REF!</v>
      </c>
      <c r="K675" s="9" t="e">
        <f>IF(J675&lt;&gt;"",IF(_xlfn.RANK.EQ(J675,$J$2:$J$326,0)&lt;=ROUND(COUNTIFS($E$2:$E$326,"&gt;=50",$D$2:$D$326,"&gt;=55")/100*#REF!,0),"",E675),"")</f>
        <v>#REF!</v>
      </c>
      <c r="L675" s="9" t="e">
        <f>IF(K675&lt;&gt;"",IF(_xlfn.RANK.EQ(K675,$K$2:$K$326,0)&lt;=ROUND(COUNTIFS($E$2:$E$326,"&gt;=50",$D$2:$D$326,"&gt;=55")/100*#REF!,0),"",E675),"")</f>
        <v>#REF!</v>
      </c>
      <c r="M675" s="9" t="e">
        <f>IF(L675&lt;&gt;"",IF(_xlfn.RANK.EQ(L675,$L$2:$L$326,0)&lt;=ROUND(COUNTIFS($E$2:$E$326,"&gt;=50",$D$2:$D$326,"&gt;=55")/100*#REF!,0),"",E675),"")</f>
        <v>#REF!</v>
      </c>
      <c r="N675" s="9" t="e">
        <f>IF(M675&lt;&gt;"",IF(_xlfn.RANK.EQ(M675,$M$2:$M$326,0)&lt;=ROUND(COUNTIFS($E$2:$E$326,"&gt;=50",$D$2:$D$326,"&gt;=55")/100*#REF!,0),"",E675),"")</f>
        <v>#REF!</v>
      </c>
      <c r="O675" s="9" t="e">
        <f>IF(N675&lt;&gt;"",IF(_xlfn.RANK.EQ(N675,$N$2:$N$326,0)&lt;=ROUND(COUNTIFS($E$2:$E$326,"&gt;=50",$D$2:$D$326,"&gt;=55")/100*#REF!,0),"",E675),"")</f>
        <v>#REF!</v>
      </c>
      <c r="P675" s="9" t="str" cm="1">
        <f t="array" ref="P675">IF(A635&lt;&gt;"",IF(_xlfn.BITOR(B635&lt;&gt;"GR",B635&lt;&gt;""),IF(AND(H675&gt;=50,B635&gt;=55),_xlfn.RANK.EQ(H675,$H$2:$H$1000,0),_xlfn.IFS(#REF!="FD",999,#REF!="FF",1000)),IF(AND(H675&gt;=50,D675&gt;=55),_xlfn.RANK.EQ(H675,$H$2:$H$326,0),_xlfn.IFS(#REF!="FD",999,#REF!="FF",1000))),"")</f>
        <v/>
      </c>
    </row>
    <row r="676" spans="1:16" x14ac:dyDescent="0.35">
      <c r="A676" s="3"/>
      <c r="B676" s="3"/>
      <c r="C676" s="16" t="e">
        <f>IF(_xlfn.BITOR(#REF!="GR",#REF!=""),0,#REF!)</f>
        <v>#REF!</v>
      </c>
      <c r="D676" s="16" t="e">
        <f>IF(_xlfn.BITOR(#REF!="",#REF!="GR"),0,#REF!)</f>
        <v>#REF!</v>
      </c>
      <c r="E676" s="9" t="e">
        <f t="shared" si="42"/>
        <v>#REF!</v>
      </c>
      <c r="F676" s="9" t="e">
        <f>IF(AND(B636&lt;&gt;"",B636&lt;&gt;"GR"),(C676*0.4)+(B636*0.6),E676)</f>
        <v>#REF!</v>
      </c>
      <c r="G676" s="9" t="e">
        <f t="shared" si="44"/>
        <v>#REF!</v>
      </c>
      <c r="H676" s="9" t="e">
        <f t="shared" si="45"/>
        <v>#REF!</v>
      </c>
      <c r="I676" s="9" t="e">
        <f t="shared" si="43"/>
        <v>#REF!</v>
      </c>
      <c r="J676" s="9" t="e">
        <f>IF(I676&lt;&gt;"",IF(_xlfn.RANK.EQ(I676,$I$2:$I$326,0)&lt;=ROUND(COUNTIFS($E$2:$E$326,"&gt;=50",$D$2:$D$326,"&gt;=55")/100*#REF!,0),"",E676),"")</f>
        <v>#REF!</v>
      </c>
      <c r="K676" s="9" t="e">
        <f>IF(J676&lt;&gt;"",IF(_xlfn.RANK.EQ(J676,$J$2:$J$326,0)&lt;=ROUND(COUNTIFS($E$2:$E$326,"&gt;=50",$D$2:$D$326,"&gt;=55")/100*#REF!,0),"",E676),"")</f>
        <v>#REF!</v>
      </c>
      <c r="L676" s="9" t="e">
        <f>IF(K676&lt;&gt;"",IF(_xlfn.RANK.EQ(K676,$K$2:$K$326,0)&lt;=ROUND(COUNTIFS($E$2:$E$326,"&gt;=50",$D$2:$D$326,"&gt;=55")/100*#REF!,0),"",E676),"")</f>
        <v>#REF!</v>
      </c>
      <c r="M676" s="9" t="e">
        <f>IF(L676&lt;&gt;"",IF(_xlfn.RANK.EQ(L676,$L$2:$L$326,0)&lt;=ROUND(COUNTIFS($E$2:$E$326,"&gt;=50",$D$2:$D$326,"&gt;=55")/100*#REF!,0),"",E676),"")</f>
        <v>#REF!</v>
      </c>
      <c r="N676" s="9" t="e">
        <f>IF(M676&lt;&gt;"",IF(_xlfn.RANK.EQ(M676,$M$2:$M$326,0)&lt;=ROUND(COUNTIFS($E$2:$E$326,"&gt;=50",$D$2:$D$326,"&gt;=55")/100*#REF!,0),"",E676),"")</f>
        <v>#REF!</v>
      </c>
      <c r="O676" s="9" t="e">
        <f>IF(N676&lt;&gt;"",IF(_xlfn.RANK.EQ(N676,$N$2:$N$326,0)&lt;=ROUND(COUNTIFS($E$2:$E$326,"&gt;=50",$D$2:$D$326,"&gt;=55")/100*#REF!,0),"",E676),"")</f>
        <v>#REF!</v>
      </c>
      <c r="P676" s="9" t="str" cm="1">
        <f t="array" ref="P676">IF(A636&lt;&gt;"",IF(_xlfn.BITOR(B636&lt;&gt;"GR",B636&lt;&gt;""),IF(AND(H676&gt;=50,B636&gt;=55),_xlfn.RANK.EQ(H676,$H$2:$H$1000,0),_xlfn.IFS(#REF!="FD",999,#REF!="FF",1000)),IF(AND(H676&gt;=50,D676&gt;=55),_xlfn.RANK.EQ(H676,$H$2:$H$326,0),_xlfn.IFS(#REF!="FD",999,#REF!="FF",1000))),"")</f>
        <v/>
      </c>
    </row>
    <row r="677" spans="1:16" x14ac:dyDescent="0.35">
      <c r="A677" s="3"/>
      <c r="B677" s="3"/>
      <c r="C677" s="16" t="e">
        <f>IF(_xlfn.BITOR(#REF!="GR",#REF!=""),0,#REF!)</f>
        <v>#REF!</v>
      </c>
      <c r="D677" s="16" t="e">
        <f>IF(_xlfn.BITOR(#REF!="",#REF!="GR"),0,#REF!)</f>
        <v>#REF!</v>
      </c>
      <c r="E677" s="9" t="e">
        <f t="shared" si="42"/>
        <v>#REF!</v>
      </c>
      <c r="F677" s="9" t="e">
        <f>IF(AND(B637&lt;&gt;"",B637&lt;&gt;"GR"),(C677*0.4)+(B637*0.6),E677)</f>
        <v>#REF!</v>
      </c>
      <c r="G677" s="9" t="e">
        <f t="shared" si="44"/>
        <v>#REF!</v>
      </c>
      <c r="H677" s="9" t="e">
        <f t="shared" si="45"/>
        <v>#REF!</v>
      </c>
      <c r="I677" s="9" t="e">
        <f t="shared" si="43"/>
        <v>#REF!</v>
      </c>
      <c r="J677" s="9" t="e">
        <f>IF(I677&lt;&gt;"",IF(_xlfn.RANK.EQ(I677,$I$2:$I$326,0)&lt;=ROUND(COUNTIFS($E$2:$E$326,"&gt;=50",$D$2:$D$326,"&gt;=55")/100*#REF!,0),"",E677),"")</f>
        <v>#REF!</v>
      </c>
      <c r="K677" s="9" t="e">
        <f>IF(J677&lt;&gt;"",IF(_xlfn.RANK.EQ(J677,$J$2:$J$326,0)&lt;=ROUND(COUNTIFS($E$2:$E$326,"&gt;=50",$D$2:$D$326,"&gt;=55")/100*#REF!,0),"",E677),"")</f>
        <v>#REF!</v>
      </c>
      <c r="L677" s="9" t="e">
        <f>IF(K677&lt;&gt;"",IF(_xlfn.RANK.EQ(K677,$K$2:$K$326,0)&lt;=ROUND(COUNTIFS($E$2:$E$326,"&gt;=50",$D$2:$D$326,"&gt;=55")/100*#REF!,0),"",E677),"")</f>
        <v>#REF!</v>
      </c>
      <c r="M677" s="9" t="e">
        <f>IF(L677&lt;&gt;"",IF(_xlfn.RANK.EQ(L677,$L$2:$L$326,0)&lt;=ROUND(COUNTIFS($E$2:$E$326,"&gt;=50",$D$2:$D$326,"&gt;=55")/100*#REF!,0),"",E677),"")</f>
        <v>#REF!</v>
      </c>
      <c r="N677" s="9" t="e">
        <f>IF(M677&lt;&gt;"",IF(_xlfn.RANK.EQ(M677,$M$2:$M$326,0)&lt;=ROUND(COUNTIFS($E$2:$E$326,"&gt;=50",$D$2:$D$326,"&gt;=55")/100*#REF!,0),"",E677),"")</f>
        <v>#REF!</v>
      </c>
      <c r="O677" s="9" t="e">
        <f>IF(N677&lt;&gt;"",IF(_xlfn.RANK.EQ(N677,$N$2:$N$326,0)&lt;=ROUND(COUNTIFS($E$2:$E$326,"&gt;=50",$D$2:$D$326,"&gt;=55")/100*#REF!,0),"",E677),"")</f>
        <v>#REF!</v>
      </c>
      <c r="P677" s="9" t="str" cm="1">
        <f t="array" ref="P677">IF(A637&lt;&gt;"",IF(_xlfn.BITOR(B637&lt;&gt;"GR",B637&lt;&gt;""),IF(AND(H677&gt;=50,B637&gt;=55),_xlfn.RANK.EQ(H677,$H$2:$H$1000,0),_xlfn.IFS(#REF!="FD",999,#REF!="FF",1000)),IF(AND(H677&gt;=50,D677&gt;=55),_xlfn.RANK.EQ(H677,$H$2:$H$326,0),_xlfn.IFS(#REF!="FD",999,#REF!="FF",1000))),"")</f>
        <v/>
      </c>
    </row>
    <row r="678" spans="1:16" x14ac:dyDescent="0.35">
      <c r="A678" s="3"/>
      <c r="B678" s="3"/>
      <c r="C678" s="16" t="e">
        <f>IF(_xlfn.BITOR(#REF!="GR",#REF!=""),0,#REF!)</f>
        <v>#REF!</v>
      </c>
      <c r="D678" s="16" t="e">
        <f>IF(_xlfn.BITOR(#REF!="",#REF!="GR"),0,#REF!)</f>
        <v>#REF!</v>
      </c>
      <c r="E678" s="9" t="e">
        <f t="shared" si="42"/>
        <v>#REF!</v>
      </c>
      <c r="F678" s="9" t="e">
        <f>IF(AND(B638&lt;&gt;"",B638&lt;&gt;"GR"),(C678*0.4)+(B638*0.6),E678)</f>
        <v>#REF!</v>
      </c>
      <c r="G678" s="9" t="e">
        <f t="shared" si="44"/>
        <v>#REF!</v>
      </c>
      <c r="H678" s="9" t="e">
        <f t="shared" si="45"/>
        <v>#REF!</v>
      </c>
      <c r="I678" s="9" t="e">
        <f t="shared" si="43"/>
        <v>#REF!</v>
      </c>
      <c r="J678" s="9" t="e">
        <f>IF(I678&lt;&gt;"",IF(_xlfn.RANK.EQ(I678,$I$2:$I$326,0)&lt;=ROUND(COUNTIFS($E$2:$E$326,"&gt;=50",$D$2:$D$326,"&gt;=55")/100*#REF!,0),"",E678),"")</f>
        <v>#REF!</v>
      </c>
      <c r="K678" s="9" t="e">
        <f>IF(J678&lt;&gt;"",IF(_xlfn.RANK.EQ(J678,$J$2:$J$326,0)&lt;=ROUND(COUNTIFS($E$2:$E$326,"&gt;=50",$D$2:$D$326,"&gt;=55")/100*#REF!,0),"",E678),"")</f>
        <v>#REF!</v>
      </c>
      <c r="L678" s="9" t="e">
        <f>IF(K678&lt;&gt;"",IF(_xlfn.RANK.EQ(K678,$K$2:$K$326,0)&lt;=ROUND(COUNTIFS($E$2:$E$326,"&gt;=50",$D$2:$D$326,"&gt;=55")/100*#REF!,0),"",E678),"")</f>
        <v>#REF!</v>
      </c>
      <c r="M678" s="9" t="e">
        <f>IF(L678&lt;&gt;"",IF(_xlfn.RANK.EQ(L678,$L$2:$L$326,0)&lt;=ROUND(COUNTIFS($E$2:$E$326,"&gt;=50",$D$2:$D$326,"&gt;=55")/100*#REF!,0),"",E678),"")</f>
        <v>#REF!</v>
      </c>
      <c r="N678" s="9" t="e">
        <f>IF(M678&lt;&gt;"",IF(_xlfn.RANK.EQ(M678,$M$2:$M$326,0)&lt;=ROUND(COUNTIFS($E$2:$E$326,"&gt;=50",$D$2:$D$326,"&gt;=55")/100*#REF!,0),"",E678),"")</f>
        <v>#REF!</v>
      </c>
      <c r="O678" s="9" t="e">
        <f>IF(N678&lt;&gt;"",IF(_xlfn.RANK.EQ(N678,$N$2:$N$326,0)&lt;=ROUND(COUNTIFS($E$2:$E$326,"&gt;=50",$D$2:$D$326,"&gt;=55")/100*#REF!,0),"",E678),"")</f>
        <v>#REF!</v>
      </c>
      <c r="P678" s="9" t="str" cm="1">
        <f t="array" ref="P678">IF(A638&lt;&gt;"",IF(_xlfn.BITOR(B638&lt;&gt;"GR",B638&lt;&gt;""),IF(AND(H678&gt;=50,B638&gt;=55),_xlfn.RANK.EQ(H678,$H$2:$H$1000,0),_xlfn.IFS(#REF!="FD",999,#REF!="FF",1000)),IF(AND(H678&gt;=50,D678&gt;=55),_xlfn.RANK.EQ(H678,$H$2:$H$326,0),_xlfn.IFS(#REF!="FD",999,#REF!="FF",1000))),"")</f>
        <v/>
      </c>
    </row>
    <row r="679" spans="1:16" x14ac:dyDescent="0.35">
      <c r="A679" s="3"/>
      <c r="B679" s="3"/>
      <c r="C679" s="16" t="e">
        <f>IF(_xlfn.BITOR(#REF!="GR",#REF!=""),0,#REF!)</f>
        <v>#REF!</v>
      </c>
      <c r="D679" s="16" t="e">
        <f>IF(_xlfn.BITOR(#REF!="",#REF!="GR"),0,#REF!)</f>
        <v>#REF!</v>
      </c>
      <c r="E679" s="9" t="e">
        <f t="shared" si="42"/>
        <v>#REF!</v>
      </c>
      <c r="F679" s="9" t="e">
        <f>IF(AND(B639&lt;&gt;"",B639&lt;&gt;"GR"),(C679*0.4)+(B639*0.6),E679)</f>
        <v>#REF!</v>
      </c>
      <c r="G679" s="9" t="e">
        <f t="shared" si="44"/>
        <v>#REF!</v>
      </c>
      <c r="H679" s="9" t="e">
        <f t="shared" si="45"/>
        <v>#REF!</v>
      </c>
      <c r="I679" s="9" t="e">
        <f t="shared" si="43"/>
        <v>#REF!</v>
      </c>
      <c r="J679" s="9" t="e">
        <f>IF(I679&lt;&gt;"",IF(_xlfn.RANK.EQ(I679,$I$2:$I$326,0)&lt;=ROUND(COUNTIFS($E$2:$E$326,"&gt;=50",$D$2:$D$326,"&gt;=55")/100*#REF!,0),"",E679),"")</f>
        <v>#REF!</v>
      </c>
      <c r="K679" s="9" t="e">
        <f>IF(J679&lt;&gt;"",IF(_xlfn.RANK.EQ(J679,$J$2:$J$326,0)&lt;=ROUND(COUNTIFS($E$2:$E$326,"&gt;=50",$D$2:$D$326,"&gt;=55")/100*#REF!,0),"",E679),"")</f>
        <v>#REF!</v>
      </c>
      <c r="L679" s="9" t="e">
        <f>IF(K679&lt;&gt;"",IF(_xlfn.RANK.EQ(K679,$K$2:$K$326,0)&lt;=ROUND(COUNTIFS($E$2:$E$326,"&gt;=50",$D$2:$D$326,"&gt;=55")/100*#REF!,0),"",E679),"")</f>
        <v>#REF!</v>
      </c>
      <c r="M679" s="9" t="e">
        <f>IF(L679&lt;&gt;"",IF(_xlfn.RANK.EQ(L679,$L$2:$L$326,0)&lt;=ROUND(COUNTIFS($E$2:$E$326,"&gt;=50",$D$2:$D$326,"&gt;=55")/100*#REF!,0),"",E679),"")</f>
        <v>#REF!</v>
      </c>
      <c r="N679" s="9" t="e">
        <f>IF(M679&lt;&gt;"",IF(_xlfn.RANK.EQ(M679,$M$2:$M$326,0)&lt;=ROUND(COUNTIFS($E$2:$E$326,"&gt;=50",$D$2:$D$326,"&gt;=55")/100*#REF!,0),"",E679),"")</f>
        <v>#REF!</v>
      </c>
      <c r="O679" s="9" t="e">
        <f>IF(N679&lt;&gt;"",IF(_xlfn.RANK.EQ(N679,$N$2:$N$326,0)&lt;=ROUND(COUNTIFS($E$2:$E$326,"&gt;=50",$D$2:$D$326,"&gt;=55")/100*#REF!,0),"",E679),"")</f>
        <v>#REF!</v>
      </c>
      <c r="P679" s="9" t="str" cm="1">
        <f t="array" ref="P679">IF(A639&lt;&gt;"",IF(_xlfn.BITOR(B639&lt;&gt;"GR",B639&lt;&gt;""),IF(AND(H679&gt;=50,B639&gt;=55),_xlfn.RANK.EQ(H679,$H$2:$H$1000,0),_xlfn.IFS(#REF!="FD",999,#REF!="FF",1000)),IF(AND(H679&gt;=50,D679&gt;=55),_xlfn.RANK.EQ(H679,$H$2:$H$326,0),_xlfn.IFS(#REF!="FD",999,#REF!="FF",1000))),"")</f>
        <v/>
      </c>
    </row>
    <row r="680" spans="1:16" x14ac:dyDescent="0.35">
      <c r="A680" s="3"/>
      <c r="B680" s="3"/>
      <c r="C680" s="16" t="e">
        <f>IF(_xlfn.BITOR(#REF!="GR",#REF!=""),0,#REF!)</f>
        <v>#REF!</v>
      </c>
      <c r="D680" s="16" t="e">
        <f>IF(_xlfn.BITOR(#REF!="",#REF!="GR"),0,#REF!)</f>
        <v>#REF!</v>
      </c>
      <c r="E680" s="9" t="e">
        <f t="shared" si="42"/>
        <v>#REF!</v>
      </c>
      <c r="F680" s="9" t="e">
        <f>IF(AND(B640&lt;&gt;"",B640&lt;&gt;"GR"),(C680*0.4)+(B640*0.6),E680)</f>
        <v>#REF!</v>
      </c>
      <c r="G680" s="9" t="e">
        <f t="shared" si="44"/>
        <v>#REF!</v>
      </c>
      <c r="H680" s="9" t="e">
        <f t="shared" si="45"/>
        <v>#REF!</v>
      </c>
      <c r="I680" s="9" t="e">
        <f t="shared" si="43"/>
        <v>#REF!</v>
      </c>
      <c r="J680" s="9" t="e">
        <f>IF(I680&lt;&gt;"",IF(_xlfn.RANK.EQ(I680,$I$2:$I$326,0)&lt;=ROUND(COUNTIFS($E$2:$E$326,"&gt;=50",$D$2:$D$326,"&gt;=55")/100*#REF!,0),"",E680),"")</f>
        <v>#REF!</v>
      </c>
      <c r="K680" s="9" t="e">
        <f>IF(J680&lt;&gt;"",IF(_xlfn.RANK.EQ(J680,$J$2:$J$326,0)&lt;=ROUND(COUNTIFS($E$2:$E$326,"&gt;=50",$D$2:$D$326,"&gt;=55")/100*#REF!,0),"",E680),"")</f>
        <v>#REF!</v>
      </c>
      <c r="L680" s="9" t="e">
        <f>IF(K680&lt;&gt;"",IF(_xlfn.RANK.EQ(K680,$K$2:$K$326,0)&lt;=ROUND(COUNTIFS($E$2:$E$326,"&gt;=50",$D$2:$D$326,"&gt;=55")/100*#REF!,0),"",E680),"")</f>
        <v>#REF!</v>
      </c>
      <c r="M680" s="9" t="e">
        <f>IF(L680&lt;&gt;"",IF(_xlfn.RANK.EQ(L680,$L$2:$L$326,0)&lt;=ROUND(COUNTIFS($E$2:$E$326,"&gt;=50",$D$2:$D$326,"&gt;=55")/100*#REF!,0),"",E680),"")</f>
        <v>#REF!</v>
      </c>
      <c r="N680" s="9" t="e">
        <f>IF(M680&lt;&gt;"",IF(_xlfn.RANK.EQ(M680,$M$2:$M$326,0)&lt;=ROUND(COUNTIFS($E$2:$E$326,"&gt;=50",$D$2:$D$326,"&gt;=55")/100*#REF!,0),"",E680),"")</f>
        <v>#REF!</v>
      </c>
      <c r="O680" s="9" t="e">
        <f>IF(N680&lt;&gt;"",IF(_xlfn.RANK.EQ(N680,$N$2:$N$326,0)&lt;=ROUND(COUNTIFS($E$2:$E$326,"&gt;=50",$D$2:$D$326,"&gt;=55")/100*#REF!,0),"",E680),"")</f>
        <v>#REF!</v>
      </c>
      <c r="P680" s="9" t="str" cm="1">
        <f t="array" ref="P680">IF(A640&lt;&gt;"",IF(_xlfn.BITOR(B640&lt;&gt;"GR",B640&lt;&gt;""),IF(AND(H680&gt;=50,B640&gt;=55),_xlfn.RANK.EQ(H680,$H$2:$H$1000,0),_xlfn.IFS(#REF!="FD",999,#REF!="FF",1000)),IF(AND(H680&gt;=50,D680&gt;=55),_xlfn.RANK.EQ(H680,$H$2:$H$326,0),_xlfn.IFS(#REF!="FD",999,#REF!="FF",1000))),"")</f>
        <v/>
      </c>
    </row>
    <row r="681" spans="1:16" x14ac:dyDescent="0.35">
      <c r="A681" s="3"/>
      <c r="B681" s="3"/>
      <c r="C681" s="16" t="e">
        <f>IF(_xlfn.BITOR(#REF!="GR",#REF!=""),0,#REF!)</f>
        <v>#REF!</v>
      </c>
      <c r="D681" s="16" t="e">
        <f>IF(_xlfn.BITOR(#REF!="",#REF!="GR"),0,#REF!)</f>
        <v>#REF!</v>
      </c>
      <c r="E681" s="9" t="e">
        <f t="shared" si="42"/>
        <v>#REF!</v>
      </c>
      <c r="F681" s="9" t="e">
        <f>IF(AND(B641&lt;&gt;"",B641&lt;&gt;"GR"),(C681*0.4)+(B641*0.6),E681)</f>
        <v>#REF!</v>
      </c>
      <c r="G681" s="9" t="e">
        <f t="shared" si="44"/>
        <v>#REF!</v>
      </c>
      <c r="H681" s="9" t="e">
        <f t="shared" si="45"/>
        <v>#REF!</v>
      </c>
      <c r="I681" s="9" t="e">
        <f t="shared" si="43"/>
        <v>#REF!</v>
      </c>
      <c r="J681" s="9" t="e">
        <f>IF(I681&lt;&gt;"",IF(_xlfn.RANK.EQ(I681,$I$2:$I$326,0)&lt;=ROUND(COUNTIFS($E$2:$E$326,"&gt;=50",$D$2:$D$326,"&gt;=55")/100*#REF!,0),"",E681),"")</f>
        <v>#REF!</v>
      </c>
      <c r="K681" s="9" t="e">
        <f>IF(J681&lt;&gt;"",IF(_xlfn.RANK.EQ(J681,$J$2:$J$326,0)&lt;=ROUND(COUNTIFS($E$2:$E$326,"&gt;=50",$D$2:$D$326,"&gt;=55")/100*#REF!,0),"",E681),"")</f>
        <v>#REF!</v>
      </c>
      <c r="L681" s="9" t="e">
        <f>IF(K681&lt;&gt;"",IF(_xlfn.RANK.EQ(K681,$K$2:$K$326,0)&lt;=ROUND(COUNTIFS($E$2:$E$326,"&gt;=50",$D$2:$D$326,"&gt;=55")/100*#REF!,0),"",E681),"")</f>
        <v>#REF!</v>
      </c>
      <c r="M681" s="9" t="e">
        <f>IF(L681&lt;&gt;"",IF(_xlfn.RANK.EQ(L681,$L$2:$L$326,0)&lt;=ROUND(COUNTIFS($E$2:$E$326,"&gt;=50",$D$2:$D$326,"&gt;=55")/100*#REF!,0),"",E681),"")</f>
        <v>#REF!</v>
      </c>
      <c r="N681" s="9" t="e">
        <f>IF(M681&lt;&gt;"",IF(_xlfn.RANK.EQ(M681,$M$2:$M$326,0)&lt;=ROUND(COUNTIFS($E$2:$E$326,"&gt;=50",$D$2:$D$326,"&gt;=55")/100*#REF!,0),"",E681),"")</f>
        <v>#REF!</v>
      </c>
      <c r="O681" s="9" t="e">
        <f>IF(N681&lt;&gt;"",IF(_xlfn.RANK.EQ(N681,$N$2:$N$326,0)&lt;=ROUND(COUNTIFS($E$2:$E$326,"&gt;=50",$D$2:$D$326,"&gt;=55")/100*#REF!,0),"",E681),"")</f>
        <v>#REF!</v>
      </c>
      <c r="P681" s="9" t="str" cm="1">
        <f t="array" ref="P681">IF(A641&lt;&gt;"",IF(_xlfn.BITOR(B641&lt;&gt;"GR",B641&lt;&gt;""),IF(AND(H681&gt;=50,B641&gt;=55),_xlfn.RANK.EQ(H681,$H$2:$H$1000,0),_xlfn.IFS(#REF!="FD",999,#REF!="FF",1000)),IF(AND(H681&gt;=50,D681&gt;=55),_xlfn.RANK.EQ(H681,$H$2:$H$326,0),_xlfn.IFS(#REF!="FD",999,#REF!="FF",1000))),"")</f>
        <v/>
      </c>
    </row>
    <row r="682" spans="1:16" x14ac:dyDescent="0.35">
      <c r="A682" s="3"/>
      <c r="B682" s="3"/>
      <c r="C682" s="16" t="e">
        <f>IF(_xlfn.BITOR(#REF!="GR",#REF!=""),0,#REF!)</f>
        <v>#REF!</v>
      </c>
      <c r="D682" s="16" t="e">
        <f>IF(_xlfn.BITOR(#REF!="",#REF!="GR"),0,#REF!)</f>
        <v>#REF!</v>
      </c>
      <c r="E682" s="9" t="e">
        <f t="shared" si="42"/>
        <v>#REF!</v>
      </c>
      <c r="F682" s="9" t="e">
        <f>IF(AND(B642&lt;&gt;"",B642&lt;&gt;"GR"),(C682*0.4)+(B642*0.6),E682)</f>
        <v>#REF!</v>
      </c>
      <c r="G682" s="9" t="e">
        <f t="shared" si="44"/>
        <v>#REF!</v>
      </c>
      <c r="H682" s="9" t="e">
        <f t="shared" si="45"/>
        <v>#REF!</v>
      </c>
      <c r="I682" s="9" t="e">
        <f t="shared" si="43"/>
        <v>#REF!</v>
      </c>
      <c r="J682" s="9" t="e">
        <f>IF(I682&lt;&gt;"",IF(_xlfn.RANK.EQ(I682,$I$2:$I$326,0)&lt;=ROUND(COUNTIFS($E$2:$E$326,"&gt;=50",$D$2:$D$326,"&gt;=55")/100*#REF!,0),"",E682),"")</f>
        <v>#REF!</v>
      </c>
      <c r="K682" s="9" t="e">
        <f>IF(J682&lt;&gt;"",IF(_xlfn.RANK.EQ(J682,$J$2:$J$326,0)&lt;=ROUND(COUNTIFS($E$2:$E$326,"&gt;=50",$D$2:$D$326,"&gt;=55")/100*#REF!,0),"",E682),"")</f>
        <v>#REF!</v>
      </c>
      <c r="L682" s="9" t="e">
        <f>IF(K682&lt;&gt;"",IF(_xlfn.RANK.EQ(K682,$K$2:$K$326,0)&lt;=ROUND(COUNTIFS($E$2:$E$326,"&gt;=50",$D$2:$D$326,"&gt;=55")/100*#REF!,0),"",E682),"")</f>
        <v>#REF!</v>
      </c>
      <c r="M682" s="9" t="e">
        <f>IF(L682&lt;&gt;"",IF(_xlfn.RANK.EQ(L682,$L$2:$L$326,0)&lt;=ROUND(COUNTIFS($E$2:$E$326,"&gt;=50",$D$2:$D$326,"&gt;=55")/100*#REF!,0),"",E682),"")</f>
        <v>#REF!</v>
      </c>
      <c r="N682" s="9" t="e">
        <f>IF(M682&lt;&gt;"",IF(_xlfn.RANK.EQ(M682,$M$2:$M$326,0)&lt;=ROUND(COUNTIFS($E$2:$E$326,"&gt;=50",$D$2:$D$326,"&gt;=55")/100*#REF!,0),"",E682),"")</f>
        <v>#REF!</v>
      </c>
      <c r="O682" s="9" t="e">
        <f>IF(N682&lt;&gt;"",IF(_xlfn.RANK.EQ(N682,$N$2:$N$326,0)&lt;=ROUND(COUNTIFS($E$2:$E$326,"&gt;=50",$D$2:$D$326,"&gt;=55")/100*#REF!,0),"",E682),"")</f>
        <v>#REF!</v>
      </c>
      <c r="P682" s="9" t="str" cm="1">
        <f t="array" ref="P682">IF(A642&lt;&gt;"",IF(_xlfn.BITOR(B642&lt;&gt;"GR",B642&lt;&gt;""),IF(AND(H682&gt;=50,B642&gt;=55),_xlfn.RANK.EQ(H682,$H$2:$H$1000,0),_xlfn.IFS(#REF!="FD",999,#REF!="FF",1000)),IF(AND(H682&gt;=50,D682&gt;=55),_xlfn.RANK.EQ(H682,$H$2:$H$326,0),_xlfn.IFS(#REF!="FD",999,#REF!="FF",1000))),"")</f>
        <v/>
      </c>
    </row>
    <row r="683" spans="1:16" x14ac:dyDescent="0.35">
      <c r="A683" s="3"/>
      <c r="B683" s="3"/>
      <c r="C683" s="16" t="e">
        <f>IF(_xlfn.BITOR(#REF!="GR",#REF!=""),0,#REF!)</f>
        <v>#REF!</v>
      </c>
      <c r="D683" s="16" t="e">
        <f>IF(_xlfn.BITOR(#REF!="",#REF!="GR"),0,#REF!)</f>
        <v>#REF!</v>
      </c>
      <c r="E683" s="9" t="e">
        <f t="shared" si="42"/>
        <v>#REF!</v>
      </c>
      <c r="F683" s="9" t="e">
        <f>IF(AND(B643&lt;&gt;"",B643&lt;&gt;"GR"),(C683*0.4)+(B643*0.6),E683)</f>
        <v>#REF!</v>
      </c>
      <c r="G683" s="9" t="e">
        <f t="shared" si="44"/>
        <v>#REF!</v>
      </c>
      <c r="H683" s="9" t="e">
        <f t="shared" si="45"/>
        <v>#REF!</v>
      </c>
      <c r="I683" s="9" t="e">
        <f t="shared" si="43"/>
        <v>#REF!</v>
      </c>
      <c r="J683" s="9" t="e">
        <f>IF(I683&lt;&gt;"",IF(_xlfn.RANK.EQ(I683,$I$2:$I$326,0)&lt;=ROUND(COUNTIFS($E$2:$E$326,"&gt;=50",$D$2:$D$326,"&gt;=55")/100*#REF!,0),"",E683),"")</f>
        <v>#REF!</v>
      </c>
      <c r="K683" s="9" t="e">
        <f>IF(J683&lt;&gt;"",IF(_xlfn.RANK.EQ(J683,$J$2:$J$326,0)&lt;=ROUND(COUNTIFS($E$2:$E$326,"&gt;=50",$D$2:$D$326,"&gt;=55")/100*#REF!,0),"",E683),"")</f>
        <v>#REF!</v>
      </c>
      <c r="L683" s="9" t="e">
        <f>IF(K683&lt;&gt;"",IF(_xlfn.RANK.EQ(K683,$K$2:$K$326,0)&lt;=ROUND(COUNTIFS($E$2:$E$326,"&gt;=50",$D$2:$D$326,"&gt;=55")/100*#REF!,0),"",E683),"")</f>
        <v>#REF!</v>
      </c>
      <c r="M683" s="9" t="e">
        <f>IF(L683&lt;&gt;"",IF(_xlfn.RANK.EQ(L683,$L$2:$L$326,0)&lt;=ROUND(COUNTIFS($E$2:$E$326,"&gt;=50",$D$2:$D$326,"&gt;=55")/100*#REF!,0),"",E683),"")</f>
        <v>#REF!</v>
      </c>
      <c r="N683" s="9" t="e">
        <f>IF(M683&lt;&gt;"",IF(_xlfn.RANK.EQ(M683,$M$2:$M$326,0)&lt;=ROUND(COUNTIFS($E$2:$E$326,"&gt;=50",$D$2:$D$326,"&gt;=55")/100*#REF!,0),"",E683),"")</f>
        <v>#REF!</v>
      </c>
      <c r="O683" s="9" t="e">
        <f>IF(N683&lt;&gt;"",IF(_xlfn.RANK.EQ(N683,$N$2:$N$326,0)&lt;=ROUND(COUNTIFS($E$2:$E$326,"&gt;=50",$D$2:$D$326,"&gt;=55")/100*#REF!,0),"",E683),"")</f>
        <v>#REF!</v>
      </c>
      <c r="P683" s="9" t="str" cm="1">
        <f t="array" ref="P683">IF(A643&lt;&gt;"",IF(_xlfn.BITOR(B643&lt;&gt;"GR",B643&lt;&gt;""),IF(AND(H683&gt;=50,B643&gt;=55),_xlfn.RANK.EQ(H683,$H$2:$H$1000,0),_xlfn.IFS(#REF!="FD",999,#REF!="FF",1000)),IF(AND(H683&gt;=50,D683&gt;=55),_xlfn.RANK.EQ(H683,$H$2:$H$326,0),_xlfn.IFS(#REF!="FD",999,#REF!="FF",1000))),"")</f>
        <v/>
      </c>
    </row>
    <row r="684" spans="1:16" x14ac:dyDescent="0.35">
      <c r="A684" s="3"/>
      <c r="B684" s="3"/>
      <c r="C684" s="16" t="e">
        <f>IF(_xlfn.BITOR(#REF!="GR",#REF!=""),0,#REF!)</f>
        <v>#REF!</v>
      </c>
      <c r="D684" s="16" t="e">
        <f>IF(_xlfn.BITOR(#REF!="",#REF!="GR"),0,#REF!)</f>
        <v>#REF!</v>
      </c>
      <c r="E684" s="9" t="e">
        <f t="shared" si="42"/>
        <v>#REF!</v>
      </c>
      <c r="F684" s="9" t="e">
        <f>IF(AND(B644&lt;&gt;"",B644&lt;&gt;"GR"),(C684*0.4)+(B644*0.6),E684)</f>
        <v>#REF!</v>
      </c>
      <c r="G684" s="9" t="e">
        <f t="shared" si="44"/>
        <v>#REF!</v>
      </c>
      <c r="H684" s="9" t="e">
        <f t="shared" si="45"/>
        <v>#REF!</v>
      </c>
      <c r="I684" s="9" t="e">
        <f t="shared" si="43"/>
        <v>#REF!</v>
      </c>
      <c r="J684" s="9" t="e">
        <f>IF(I684&lt;&gt;"",IF(_xlfn.RANK.EQ(I684,$I$2:$I$326,0)&lt;=ROUND(COUNTIFS($E$2:$E$326,"&gt;=50",$D$2:$D$326,"&gt;=55")/100*#REF!,0),"",E684),"")</f>
        <v>#REF!</v>
      </c>
      <c r="K684" s="9" t="e">
        <f>IF(J684&lt;&gt;"",IF(_xlfn.RANK.EQ(J684,$J$2:$J$326,0)&lt;=ROUND(COUNTIFS($E$2:$E$326,"&gt;=50",$D$2:$D$326,"&gt;=55")/100*#REF!,0),"",E684),"")</f>
        <v>#REF!</v>
      </c>
      <c r="L684" s="9" t="e">
        <f>IF(K684&lt;&gt;"",IF(_xlfn.RANK.EQ(K684,$K$2:$K$326,0)&lt;=ROUND(COUNTIFS($E$2:$E$326,"&gt;=50",$D$2:$D$326,"&gt;=55")/100*#REF!,0),"",E684),"")</f>
        <v>#REF!</v>
      </c>
      <c r="M684" s="9" t="e">
        <f>IF(L684&lt;&gt;"",IF(_xlfn.RANK.EQ(L684,$L$2:$L$326,0)&lt;=ROUND(COUNTIFS($E$2:$E$326,"&gt;=50",$D$2:$D$326,"&gt;=55")/100*#REF!,0),"",E684),"")</f>
        <v>#REF!</v>
      </c>
      <c r="N684" s="9" t="e">
        <f>IF(M684&lt;&gt;"",IF(_xlfn.RANK.EQ(M684,$M$2:$M$326,0)&lt;=ROUND(COUNTIFS($E$2:$E$326,"&gt;=50",$D$2:$D$326,"&gt;=55")/100*#REF!,0),"",E684),"")</f>
        <v>#REF!</v>
      </c>
      <c r="O684" s="9" t="e">
        <f>IF(N684&lt;&gt;"",IF(_xlfn.RANK.EQ(N684,$N$2:$N$326,0)&lt;=ROUND(COUNTIFS($E$2:$E$326,"&gt;=50",$D$2:$D$326,"&gt;=55")/100*#REF!,0),"",E684),"")</f>
        <v>#REF!</v>
      </c>
      <c r="P684" s="9" t="str" cm="1">
        <f t="array" ref="P684">IF(A644&lt;&gt;"",IF(_xlfn.BITOR(B644&lt;&gt;"GR",B644&lt;&gt;""),IF(AND(H684&gt;=50,B644&gt;=55),_xlfn.RANK.EQ(H684,$H$2:$H$1000,0),_xlfn.IFS(#REF!="FD",999,#REF!="FF",1000)),IF(AND(H684&gt;=50,D684&gt;=55),_xlfn.RANK.EQ(H684,$H$2:$H$326,0),_xlfn.IFS(#REF!="FD",999,#REF!="FF",1000))),"")</f>
        <v/>
      </c>
    </row>
    <row r="685" spans="1:16" x14ac:dyDescent="0.35">
      <c r="A685" s="3"/>
      <c r="B685" s="3"/>
      <c r="C685" s="16" t="e">
        <f>IF(_xlfn.BITOR(#REF!="GR",#REF!=""),0,#REF!)</f>
        <v>#REF!</v>
      </c>
      <c r="D685" s="16" t="e">
        <f>IF(_xlfn.BITOR(#REF!="",#REF!="GR"),0,#REF!)</f>
        <v>#REF!</v>
      </c>
      <c r="E685" s="9" t="e">
        <f t="shared" si="42"/>
        <v>#REF!</v>
      </c>
      <c r="F685" s="9" t="e">
        <f>IF(AND(B645&lt;&gt;"",B645&lt;&gt;"GR"),(C685*0.4)+(B645*0.6),E685)</f>
        <v>#REF!</v>
      </c>
      <c r="G685" s="9" t="e">
        <f t="shared" si="44"/>
        <v>#REF!</v>
      </c>
      <c r="H685" s="9" t="e">
        <f t="shared" si="45"/>
        <v>#REF!</v>
      </c>
      <c r="I685" s="9" t="e">
        <f t="shared" si="43"/>
        <v>#REF!</v>
      </c>
      <c r="J685" s="9" t="e">
        <f>IF(I685&lt;&gt;"",IF(_xlfn.RANK.EQ(I685,$I$2:$I$326,0)&lt;=ROUND(COUNTIFS($E$2:$E$326,"&gt;=50",$D$2:$D$326,"&gt;=55")/100*#REF!,0),"",E685),"")</f>
        <v>#REF!</v>
      </c>
      <c r="K685" s="9" t="e">
        <f>IF(J685&lt;&gt;"",IF(_xlfn.RANK.EQ(J685,$J$2:$J$326,0)&lt;=ROUND(COUNTIFS($E$2:$E$326,"&gt;=50",$D$2:$D$326,"&gt;=55")/100*#REF!,0),"",E685),"")</f>
        <v>#REF!</v>
      </c>
      <c r="L685" s="9" t="e">
        <f>IF(K685&lt;&gt;"",IF(_xlfn.RANK.EQ(K685,$K$2:$K$326,0)&lt;=ROUND(COUNTIFS($E$2:$E$326,"&gt;=50",$D$2:$D$326,"&gt;=55")/100*#REF!,0),"",E685),"")</f>
        <v>#REF!</v>
      </c>
      <c r="M685" s="9" t="e">
        <f>IF(L685&lt;&gt;"",IF(_xlfn.RANK.EQ(L685,$L$2:$L$326,0)&lt;=ROUND(COUNTIFS($E$2:$E$326,"&gt;=50",$D$2:$D$326,"&gt;=55")/100*#REF!,0),"",E685),"")</f>
        <v>#REF!</v>
      </c>
      <c r="N685" s="9" t="e">
        <f>IF(M685&lt;&gt;"",IF(_xlfn.RANK.EQ(M685,$M$2:$M$326,0)&lt;=ROUND(COUNTIFS($E$2:$E$326,"&gt;=50",$D$2:$D$326,"&gt;=55")/100*#REF!,0),"",E685),"")</f>
        <v>#REF!</v>
      </c>
      <c r="O685" s="9" t="e">
        <f>IF(N685&lt;&gt;"",IF(_xlfn.RANK.EQ(N685,$N$2:$N$326,0)&lt;=ROUND(COUNTIFS($E$2:$E$326,"&gt;=50",$D$2:$D$326,"&gt;=55")/100*#REF!,0),"",E685),"")</f>
        <v>#REF!</v>
      </c>
      <c r="P685" s="9" t="str" cm="1">
        <f t="array" ref="P685">IF(A645&lt;&gt;"",IF(_xlfn.BITOR(B645&lt;&gt;"GR",B645&lt;&gt;""),IF(AND(H685&gt;=50,B645&gt;=55),_xlfn.RANK.EQ(H685,$H$2:$H$1000,0),_xlfn.IFS(#REF!="FD",999,#REF!="FF",1000)),IF(AND(H685&gt;=50,D685&gt;=55),_xlfn.RANK.EQ(H685,$H$2:$H$326,0),_xlfn.IFS(#REF!="FD",999,#REF!="FF",1000))),"")</f>
        <v/>
      </c>
    </row>
    <row r="686" spans="1:16" x14ac:dyDescent="0.35">
      <c r="A686" s="3"/>
      <c r="B686" s="3"/>
      <c r="C686" s="16" t="e">
        <f>IF(_xlfn.BITOR(#REF!="GR",#REF!=""),0,#REF!)</f>
        <v>#REF!</v>
      </c>
      <c r="D686" s="16" t="e">
        <f>IF(_xlfn.BITOR(#REF!="",#REF!="GR"),0,#REF!)</f>
        <v>#REF!</v>
      </c>
      <c r="E686" s="9" t="e">
        <f t="shared" si="42"/>
        <v>#REF!</v>
      </c>
      <c r="F686" s="9" t="e">
        <f>IF(AND(B646&lt;&gt;"",B646&lt;&gt;"GR"),(C686*0.4)+(B646*0.6),E686)</f>
        <v>#REF!</v>
      </c>
      <c r="G686" s="9" t="e">
        <f t="shared" si="44"/>
        <v>#REF!</v>
      </c>
      <c r="H686" s="9" t="e">
        <f t="shared" si="45"/>
        <v>#REF!</v>
      </c>
      <c r="I686" s="9" t="e">
        <f t="shared" si="43"/>
        <v>#REF!</v>
      </c>
      <c r="J686" s="9" t="e">
        <f>IF(I686&lt;&gt;"",IF(_xlfn.RANK.EQ(I686,$I$2:$I$326,0)&lt;=ROUND(COUNTIFS($E$2:$E$326,"&gt;=50",$D$2:$D$326,"&gt;=55")/100*#REF!,0),"",E686),"")</f>
        <v>#REF!</v>
      </c>
      <c r="K686" s="9" t="e">
        <f>IF(J686&lt;&gt;"",IF(_xlfn.RANK.EQ(J686,$J$2:$J$326,0)&lt;=ROUND(COUNTIFS($E$2:$E$326,"&gt;=50",$D$2:$D$326,"&gt;=55")/100*#REF!,0),"",E686),"")</f>
        <v>#REF!</v>
      </c>
      <c r="L686" s="9" t="e">
        <f>IF(K686&lt;&gt;"",IF(_xlfn.RANK.EQ(K686,$K$2:$K$326,0)&lt;=ROUND(COUNTIFS($E$2:$E$326,"&gt;=50",$D$2:$D$326,"&gt;=55")/100*#REF!,0),"",E686),"")</f>
        <v>#REF!</v>
      </c>
      <c r="M686" s="9" t="e">
        <f>IF(L686&lt;&gt;"",IF(_xlfn.RANK.EQ(L686,$L$2:$L$326,0)&lt;=ROUND(COUNTIFS($E$2:$E$326,"&gt;=50",$D$2:$D$326,"&gt;=55")/100*#REF!,0),"",E686),"")</f>
        <v>#REF!</v>
      </c>
      <c r="N686" s="9" t="e">
        <f>IF(M686&lt;&gt;"",IF(_xlfn.RANK.EQ(M686,$M$2:$M$326,0)&lt;=ROUND(COUNTIFS($E$2:$E$326,"&gt;=50",$D$2:$D$326,"&gt;=55")/100*#REF!,0),"",E686),"")</f>
        <v>#REF!</v>
      </c>
      <c r="O686" s="9" t="e">
        <f>IF(N686&lt;&gt;"",IF(_xlfn.RANK.EQ(N686,$N$2:$N$326,0)&lt;=ROUND(COUNTIFS($E$2:$E$326,"&gt;=50",$D$2:$D$326,"&gt;=55")/100*#REF!,0),"",E686),"")</f>
        <v>#REF!</v>
      </c>
      <c r="P686" s="9" t="str" cm="1">
        <f t="array" ref="P686">IF(A646&lt;&gt;"",IF(_xlfn.BITOR(B646&lt;&gt;"GR",B646&lt;&gt;""),IF(AND(H686&gt;=50,B646&gt;=55),_xlfn.RANK.EQ(H686,$H$2:$H$1000,0),_xlfn.IFS(#REF!="FD",999,#REF!="FF",1000)),IF(AND(H686&gt;=50,D686&gt;=55),_xlfn.RANK.EQ(H686,$H$2:$H$326,0),_xlfn.IFS(#REF!="FD",999,#REF!="FF",1000))),"")</f>
        <v/>
      </c>
    </row>
    <row r="687" spans="1:16" x14ac:dyDescent="0.35">
      <c r="A687" s="3"/>
      <c r="B687" s="3"/>
      <c r="C687" s="16" t="e">
        <f>IF(_xlfn.BITOR(#REF!="GR",#REF!=""),0,#REF!)</f>
        <v>#REF!</v>
      </c>
      <c r="D687" s="16" t="e">
        <f>IF(_xlfn.BITOR(#REF!="",#REF!="GR"),0,#REF!)</f>
        <v>#REF!</v>
      </c>
      <c r="E687" s="9" t="e">
        <f t="shared" si="42"/>
        <v>#REF!</v>
      </c>
      <c r="F687" s="9" t="e">
        <f>IF(AND(B647&lt;&gt;"",B647&lt;&gt;"GR"),(C687*0.4)+(B647*0.6),E687)</f>
        <v>#REF!</v>
      </c>
      <c r="G687" s="9" t="e">
        <f t="shared" si="44"/>
        <v>#REF!</v>
      </c>
      <c r="H687" s="9" t="e">
        <f t="shared" si="45"/>
        <v>#REF!</v>
      </c>
      <c r="I687" s="9" t="e">
        <f t="shared" si="43"/>
        <v>#REF!</v>
      </c>
      <c r="J687" s="9" t="e">
        <f>IF(I687&lt;&gt;"",IF(_xlfn.RANK.EQ(I687,$I$2:$I$326,0)&lt;=ROUND(COUNTIFS($E$2:$E$326,"&gt;=50",$D$2:$D$326,"&gt;=55")/100*#REF!,0),"",E687),"")</f>
        <v>#REF!</v>
      </c>
      <c r="K687" s="9" t="e">
        <f>IF(J687&lt;&gt;"",IF(_xlfn.RANK.EQ(J687,$J$2:$J$326,0)&lt;=ROUND(COUNTIFS($E$2:$E$326,"&gt;=50",$D$2:$D$326,"&gt;=55")/100*#REF!,0),"",E687),"")</f>
        <v>#REF!</v>
      </c>
      <c r="L687" s="9" t="e">
        <f>IF(K687&lt;&gt;"",IF(_xlfn.RANK.EQ(K687,$K$2:$K$326,0)&lt;=ROUND(COUNTIFS($E$2:$E$326,"&gt;=50",$D$2:$D$326,"&gt;=55")/100*#REF!,0),"",E687),"")</f>
        <v>#REF!</v>
      </c>
      <c r="M687" s="9" t="e">
        <f>IF(L687&lt;&gt;"",IF(_xlfn.RANK.EQ(L687,$L$2:$L$326,0)&lt;=ROUND(COUNTIFS($E$2:$E$326,"&gt;=50",$D$2:$D$326,"&gt;=55")/100*#REF!,0),"",E687),"")</f>
        <v>#REF!</v>
      </c>
      <c r="N687" s="9" t="e">
        <f>IF(M687&lt;&gt;"",IF(_xlfn.RANK.EQ(M687,$M$2:$M$326,0)&lt;=ROUND(COUNTIFS($E$2:$E$326,"&gt;=50",$D$2:$D$326,"&gt;=55")/100*#REF!,0),"",E687),"")</f>
        <v>#REF!</v>
      </c>
      <c r="O687" s="9" t="e">
        <f>IF(N687&lt;&gt;"",IF(_xlfn.RANK.EQ(N687,$N$2:$N$326,0)&lt;=ROUND(COUNTIFS($E$2:$E$326,"&gt;=50",$D$2:$D$326,"&gt;=55")/100*#REF!,0),"",E687),"")</f>
        <v>#REF!</v>
      </c>
      <c r="P687" s="9" t="str" cm="1">
        <f t="array" ref="P687">IF(A647&lt;&gt;"",IF(_xlfn.BITOR(B647&lt;&gt;"GR",B647&lt;&gt;""),IF(AND(H687&gt;=50,B647&gt;=55),_xlfn.RANK.EQ(H687,$H$2:$H$1000,0),_xlfn.IFS(#REF!="FD",999,#REF!="FF",1000)),IF(AND(H687&gt;=50,D687&gt;=55),_xlfn.RANK.EQ(H687,$H$2:$H$326,0),_xlfn.IFS(#REF!="FD",999,#REF!="FF",1000))),"")</f>
        <v/>
      </c>
    </row>
    <row r="688" spans="1:16" x14ac:dyDescent="0.35">
      <c r="A688" s="3"/>
      <c r="B688" s="3"/>
      <c r="C688" s="16" t="e">
        <f>IF(_xlfn.BITOR(#REF!="GR",#REF!=""),0,#REF!)</f>
        <v>#REF!</v>
      </c>
      <c r="D688" s="16" t="e">
        <f>IF(_xlfn.BITOR(#REF!="",#REF!="GR"),0,#REF!)</f>
        <v>#REF!</v>
      </c>
      <c r="E688" s="9" t="e">
        <f t="shared" si="42"/>
        <v>#REF!</v>
      </c>
      <c r="F688" s="9" t="e">
        <f>IF(AND(B648&lt;&gt;"",B648&lt;&gt;"GR"),(C688*0.4)+(B648*0.6),E688)</f>
        <v>#REF!</v>
      </c>
      <c r="G688" s="9" t="e">
        <f t="shared" si="44"/>
        <v>#REF!</v>
      </c>
      <c r="H688" s="9" t="e">
        <f t="shared" si="45"/>
        <v>#REF!</v>
      </c>
      <c r="I688" s="9" t="e">
        <f t="shared" si="43"/>
        <v>#REF!</v>
      </c>
      <c r="J688" s="9" t="e">
        <f>IF(I688&lt;&gt;"",IF(_xlfn.RANK.EQ(I688,$I$2:$I$326,0)&lt;=ROUND(COUNTIFS($E$2:$E$326,"&gt;=50",$D$2:$D$326,"&gt;=55")/100*#REF!,0),"",E688),"")</f>
        <v>#REF!</v>
      </c>
      <c r="K688" s="9" t="e">
        <f>IF(J688&lt;&gt;"",IF(_xlfn.RANK.EQ(J688,$J$2:$J$326,0)&lt;=ROUND(COUNTIFS($E$2:$E$326,"&gt;=50",$D$2:$D$326,"&gt;=55")/100*#REF!,0),"",E688),"")</f>
        <v>#REF!</v>
      </c>
      <c r="L688" s="9" t="e">
        <f>IF(K688&lt;&gt;"",IF(_xlfn.RANK.EQ(K688,$K$2:$K$326,0)&lt;=ROUND(COUNTIFS($E$2:$E$326,"&gt;=50",$D$2:$D$326,"&gt;=55")/100*#REF!,0),"",E688),"")</f>
        <v>#REF!</v>
      </c>
      <c r="M688" s="9" t="e">
        <f>IF(L688&lt;&gt;"",IF(_xlfn.RANK.EQ(L688,$L$2:$L$326,0)&lt;=ROUND(COUNTIFS($E$2:$E$326,"&gt;=50",$D$2:$D$326,"&gt;=55")/100*#REF!,0),"",E688),"")</f>
        <v>#REF!</v>
      </c>
      <c r="N688" s="9" t="e">
        <f>IF(M688&lt;&gt;"",IF(_xlfn.RANK.EQ(M688,$M$2:$M$326,0)&lt;=ROUND(COUNTIFS($E$2:$E$326,"&gt;=50",$D$2:$D$326,"&gt;=55")/100*#REF!,0),"",E688),"")</f>
        <v>#REF!</v>
      </c>
      <c r="O688" s="9" t="e">
        <f>IF(N688&lt;&gt;"",IF(_xlfn.RANK.EQ(N688,$N$2:$N$326,0)&lt;=ROUND(COUNTIFS($E$2:$E$326,"&gt;=50",$D$2:$D$326,"&gt;=55")/100*#REF!,0),"",E688),"")</f>
        <v>#REF!</v>
      </c>
      <c r="P688" s="9" t="str" cm="1">
        <f t="array" ref="P688">IF(A648&lt;&gt;"",IF(_xlfn.BITOR(B648&lt;&gt;"GR",B648&lt;&gt;""),IF(AND(H688&gt;=50,B648&gt;=55),_xlfn.RANK.EQ(H688,$H$2:$H$1000,0),_xlfn.IFS(#REF!="FD",999,#REF!="FF",1000)),IF(AND(H688&gt;=50,D688&gt;=55),_xlfn.RANK.EQ(H688,$H$2:$H$326,0),_xlfn.IFS(#REF!="FD",999,#REF!="FF",1000))),"")</f>
        <v/>
      </c>
    </row>
    <row r="689" spans="1:16" x14ac:dyDescent="0.35">
      <c r="A689" s="3"/>
      <c r="B689" s="3"/>
      <c r="C689" s="16" t="e">
        <f>IF(_xlfn.BITOR(#REF!="GR",#REF!=""),0,#REF!)</f>
        <v>#REF!</v>
      </c>
      <c r="D689" s="16" t="e">
        <f>IF(_xlfn.BITOR(#REF!="",#REF!="GR"),0,#REF!)</f>
        <v>#REF!</v>
      </c>
      <c r="E689" s="9" t="e">
        <f t="shared" si="42"/>
        <v>#REF!</v>
      </c>
      <c r="F689" s="9" t="e">
        <f>IF(AND(B649&lt;&gt;"",B649&lt;&gt;"GR"),(C689*0.4)+(B649*0.6),E689)</f>
        <v>#REF!</v>
      </c>
      <c r="G689" s="9" t="e">
        <f t="shared" si="44"/>
        <v>#REF!</v>
      </c>
      <c r="H689" s="9" t="e">
        <f t="shared" si="45"/>
        <v>#REF!</v>
      </c>
      <c r="I689" s="9" t="e">
        <f t="shared" si="43"/>
        <v>#REF!</v>
      </c>
      <c r="J689" s="9" t="e">
        <f>IF(I689&lt;&gt;"",IF(_xlfn.RANK.EQ(I689,$I$2:$I$326,0)&lt;=ROUND(COUNTIFS($E$2:$E$326,"&gt;=50",$D$2:$D$326,"&gt;=55")/100*#REF!,0),"",E689),"")</f>
        <v>#REF!</v>
      </c>
      <c r="K689" s="9" t="e">
        <f>IF(J689&lt;&gt;"",IF(_xlfn.RANK.EQ(J689,$J$2:$J$326,0)&lt;=ROUND(COUNTIFS($E$2:$E$326,"&gt;=50",$D$2:$D$326,"&gt;=55")/100*#REF!,0),"",E689),"")</f>
        <v>#REF!</v>
      </c>
      <c r="L689" s="9" t="e">
        <f>IF(K689&lt;&gt;"",IF(_xlfn.RANK.EQ(K689,$K$2:$K$326,0)&lt;=ROUND(COUNTIFS($E$2:$E$326,"&gt;=50",$D$2:$D$326,"&gt;=55")/100*#REF!,0),"",E689),"")</f>
        <v>#REF!</v>
      </c>
      <c r="M689" s="9" t="e">
        <f>IF(L689&lt;&gt;"",IF(_xlfn.RANK.EQ(L689,$L$2:$L$326,0)&lt;=ROUND(COUNTIFS($E$2:$E$326,"&gt;=50",$D$2:$D$326,"&gt;=55")/100*#REF!,0),"",E689),"")</f>
        <v>#REF!</v>
      </c>
      <c r="N689" s="9" t="e">
        <f>IF(M689&lt;&gt;"",IF(_xlfn.RANK.EQ(M689,$M$2:$M$326,0)&lt;=ROUND(COUNTIFS($E$2:$E$326,"&gt;=50",$D$2:$D$326,"&gt;=55")/100*#REF!,0),"",E689),"")</f>
        <v>#REF!</v>
      </c>
      <c r="O689" s="9" t="e">
        <f>IF(N689&lt;&gt;"",IF(_xlfn.RANK.EQ(N689,$N$2:$N$326,0)&lt;=ROUND(COUNTIFS($E$2:$E$326,"&gt;=50",$D$2:$D$326,"&gt;=55")/100*#REF!,0),"",E689),"")</f>
        <v>#REF!</v>
      </c>
      <c r="P689" s="9" t="str" cm="1">
        <f t="array" ref="P689">IF(A649&lt;&gt;"",IF(_xlfn.BITOR(B649&lt;&gt;"GR",B649&lt;&gt;""),IF(AND(H689&gt;=50,B649&gt;=55),_xlfn.RANK.EQ(H689,$H$2:$H$1000,0),_xlfn.IFS(#REF!="FD",999,#REF!="FF",1000)),IF(AND(H689&gt;=50,D689&gt;=55),_xlfn.RANK.EQ(H689,$H$2:$H$326,0),_xlfn.IFS(#REF!="FD",999,#REF!="FF",1000))),"")</f>
        <v/>
      </c>
    </row>
    <row r="690" spans="1:16" x14ac:dyDescent="0.35">
      <c r="A690" s="3"/>
      <c r="B690" s="3"/>
      <c r="C690" s="16" t="e">
        <f>IF(_xlfn.BITOR(#REF!="GR",#REF!=""),0,#REF!)</f>
        <v>#REF!</v>
      </c>
      <c r="D690" s="16" t="e">
        <f>IF(_xlfn.BITOR(#REF!="",#REF!="GR"),0,#REF!)</f>
        <v>#REF!</v>
      </c>
      <c r="E690" s="9" t="e">
        <f t="shared" si="42"/>
        <v>#REF!</v>
      </c>
      <c r="F690" s="9" t="e">
        <f>IF(AND(B650&lt;&gt;"",B650&lt;&gt;"GR"),(C690*0.4)+(B650*0.6),E690)</f>
        <v>#REF!</v>
      </c>
      <c r="G690" s="9" t="e">
        <f t="shared" si="44"/>
        <v>#REF!</v>
      </c>
      <c r="H690" s="9" t="e">
        <f t="shared" si="45"/>
        <v>#REF!</v>
      </c>
      <c r="I690" s="9" t="e">
        <f t="shared" si="43"/>
        <v>#REF!</v>
      </c>
      <c r="J690" s="9" t="e">
        <f>IF(I690&lt;&gt;"",IF(_xlfn.RANK.EQ(I690,$I$2:$I$326,0)&lt;=ROUND(COUNTIFS($E$2:$E$326,"&gt;=50",$D$2:$D$326,"&gt;=55")/100*#REF!,0),"",E690),"")</f>
        <v>#REF!</v>
      </c>
      <c r="K690" s="9" t="e">
        <f>IF(J690&lt;&gt;"",IF(_xlfn.RANK.EQ(J690,$J$2:$J$326,0)&lt;=ROUND(COUNTIFS($E$2:$E$326,"&gt;=50",$D$2:$D$326,"&gt;=55")/100*#REF!,0),"",E690),"")</f>
        <v>#REF!</v>
      </c>
      <c r="L690" s="9" t="e">
        <f>IF(K690&lt;&gt;"",IF(_xlfn.RANK.EQ(K690,$K$2:$K$326,0)&lt;=ROUND(COUNTIFS($E$2:$E$326,"&gt;=50",$D$2:$D$326,"&gt;=55")/100*#REF!,0),"",E690),"")</f>
        <v>#REF!</v>
      </c>
      <c r="M690" s="9" t="e">
        <f>IF(L690&lt;&gt;"",IF(_xlfn.RANK.EQ(L690,$L$2:$L$326,0)&lt;=ROUND(COUNTIFS($E$2:$E$326,"&gt;=50",$D$2:$D$326,"&gt;=55")/100*#REF!,0),"",E690),"")</f>
        <v>#REF!</v>
      </c>
      <c r="N690" s="9" t="e">
        <f>IF(M690&lt;&gt;"",IF(_xlfn.RANK.EQ(M690,$M$2:$M$326,0)&lt;=ROUND(COUNTIFS($E$2:$E$326,"&gt;=50",$D$2:$D$326,"&gt;=55")/100*#REF!,0),"",E690),"")</f>
        <v>#REF!</v>
      </c>
      <c r="O690" s="9" t="e">
        <f>IF(N690&lt;&gt;"",IF(_xlfn.RANK.EQ(N690,$N$2:$N$326,0)&lt;=ROUND(COUNTIFS($E$2:$E$326,"&gt;=50",$D$2:$D$326,"&gt;=55")/100*#REF!,0),"",E690),"")</f>
        <v>#REF!</v>
      </c>
      <c r="P690" s="9" t="str" cm="1">
        <f t="array" ref="P690">IF(A650&lt;&gt;"",IF(_xlfn.BITOR(B650&lt;&gt;"GR",B650&lt;&gt;""),IF(AND(H690&gt;=50,B650&gt;=55),_xlfn.RANK.EQ(H690,$H$2:$H$1000,0),_xlfn.IFS(#REF!="FD",999,#REF!="FF",1000)),IF(AND(H690&gt;=50,D690&gt;=55),_xlfn.RANK.EQ(H690,$H$2:$H$326,0),_xlfn.IFS(#REF!="FD",999,#REF!="FF",1000))),"")</f>
        <v/>
      </c>
    </row>
    <row r="691" spans="1:16" x14ac:dyDescent="0.35">
      <c r="A691" s="3"/>
      <c r="B691" s="3"/>
      <c r="C691" s="16" t="e">
        <f>IF(_xlfn.BITOR(#REF!="GR",#REF!=""),0,#REF!)</f>
        <v>#REF!</v>
      </c>
      <c r="D691" s="16" t="e">
        <f>IF(_xlfn.BITOR(#REF!="",#REF!="GR"),0,#REF!)</f>
        <v>#REF!</v>
      </c>
      <c r="E691" s="9" t="e">
        <f t="shared" si="42"/>
        <v>#REF!</v>
      </c>
      <c r="F691" s="9" t="e">
        <f>IF(AND(B651&lt;&gt;"",B651&lt;&gt;"GR"),(C691*0.4)+(B651*0.6),E691)</f>
        <v>#REF!</v>
      </c>
      <c r="G691" s="9" t="e">
        <f t="shared" si="44"/>
        <v>#REF!</v>
      </c>
      <c r="H691" s="9" t="e">
        <f t="shared" si="45"/>
        <v>#REF!</v>
      </c>
      <c r="I691" s="9" t="e">
        <f t="shared" si="43"/>
        <v>#REF!</v>
      </c>
      <c r="J691" s="9" t="e">
        <f>IF(I691&lt;&gt;"",IF(_xlfn.RANK.EQ(I691,$I$2:$I$326,0)&lt;=ROUND(COUNTIFS($E$2:$E$326,"&gt;=50",$D$2:$D$326,"&gt;=55")/100*#REF!,0),"",E691),"")</f>
        <v>#REF!</v>
      </c>
      <c r="K691" s="9" t="e">
        <f>IF(J691&lt;&gt;"",IF(_xlfn.RANK.EQ(J691,$J$2:$J$326,0)&lt;=ROUND(COUNTIFS($E$2:$E$326,"&gt;=50",$D$2:$D$326,"&gt;=55")/100*#REF!,0),"",E691),"")</f>
        <v>#REF!</v>
      </c>
      <c r="L691" s="9" t="e">
        <f>IF(K691&lt;&gt;"",IF(_xlfn.RANK.EQ(K691,$K$2:$K$326,0)&lt;=ROUND(COUNTIFS($E$2:$E$326,"&gt;=50",$D$2:$D$326,"&gt;=55")/100*#REF!,0),"",E691),"")</f>
        <v>#REF!</v>
      </c>
      <c r="M691" s="9" t="e">
        <f>IF(L691&lt;&gt;"",IF(_xlfn.RANK.EQ(L691,$L$2:$L$326,0)&lt;=ROUND(COUNTIFS($E$2:$E$326,"&gt;=50",$D$2:$D$326,"&gt;=55")/100*#REF!,0),"",E691),"")</f>
        <v>#REF!</v>
      </c>
      <c r="N691" s="9" t="e">
        <f>IF(M691&lt;&gt;"",IF(_xlfn.RANK.EQ(M691,$M$2:$M$326,0)&lt;=ROUND(COUNTIFS($E$2:$E$326,"&gt;=50",$D$2:$D$326,"&gt;=55")/100*#REF!,0),"",E691),"")</f>
        <v>#REF!</v>
      </c>
      <c r="O691" s="9" t="e">
        <f>IF(N691&lt;&gt;"",IF(_xlfn.RANK.EQ(N691,$N$2:$N$326,0)&lt;=ROUND(COUNTIFS($E$2:$E$326,"&gt;=50",$D$2:$D$326,"&gt;=55")/100*#REF!,0),"",E691),"")</f>
        <v>#REF!</v>
      </c>
      <c r="P691" s="9" t="str" cm="1">
        <f t="array" ref="P691">IF(A651&lt;&gt;"",IF(_xlfn.BITOR(B651&lt;&gt;"GR",B651&lt;&gt;""),IF(AND(H691&gt;=50,B651&gt;=55),_xlfn.RANK.EQ(H691,$H$2:$H$1000,0),_xlfn.IFS(#REF!="FD",999,#REF!="FF",1000)),IF(AND(H691&gt;=50,D691&gt;=55),_xlfn.RANK.EQ(H691,$H$2:$H$326,0),_xlfn.IFS(#REF!="FD",999,#REF!="FF",1000))),"")</f>
        <v/>
      </c>
    </row>
    <row r="692" spans="1:16" x14ac:dyDescent="0.35">
      <c r="A692" s="3"/>
      <c r="B692" s="3"/>
      <c r="C692" s="16" t="e">
        <f>IF(_xlfn.BITOR(#REF!="GR",#REF!=""),0,#REF!)</f>
        <v>#REF!</v>
      </c>
      <c r="D692" s="16" t="e">
        <f>IF(_xlfn.BITOR(#REF!="",#REF!="GR"),0,#REF!)</f>
        <v>#REF!</v>
      </c>
      <c r="E692" s="9" t="e">
        <f t="shared" si="42"/>
        <v>#REF!</v>
      </c>
      <c r="F692" s="9" t="e">
        <f>IF(AND(B652&lt;&gt;"",B652&lt;&gt;"GR"),(C692*0.4)+(B652*0.6),E692)</f>
        <v>#REF!</v>
      </c>
      <c r="G692" s="9" t="e">
        <f t="shared" si="44"/>
        <v>#REF!</v>
      </c>
      <c r="H692" s="9" t="e">
        <f t="shared" si="45"/>
        <v>#REF!</v>
      </c>
      <c r="I692" s="9" t="e">
        <f t="shared" si="43"/>
        <v>#REF!</v>
      </c>
      <c r="J692" s="9" t="e">
        <f>IF(I692&lt;&gt;"",IF(_xlfn.RANK.EQ(I692,$I$2:$I$326,0)&lt;=ROUND(COUNTIFS($E$2:$E$326,"&gt;=50",$D$2:$D$326,"&gt;=55")/100*#REF!,0),"",E692),"")</f>
        <v>#REF!</v>
      </c>
      <c r="K692" s="9" t="e">
        <f>IF(J692&lt;&gt;"",IF(_xlfn.RANK.EQ(J692,$J$2:$J$326,0)&lt;=ROUND(COUNTIFS($E$2:$E$326,"&gt;=50",$D$2:$D$326,"&gt;=55")/100*#REF!,0),"",E692),"")</f>
        <v>#REF!</v>
      </c>
      <c r="L692" s="9" t="e">
        <f>IF(K692&lt;&gt;"",IF(_xlfn.RANK.EQ(K692,$K$2:$K$326,0)&lt;=ROUND(COUNTIFS($E$2:$E$326,"&gt;=50",$D$2:$D$326,"&gt;=55")/100*#REF!,0),"",E692),"")</f>
        <v>#REF!</v>
      </c>
      <c r="M692" s="9" t="e">
        <f>IF(L692&lt;&gt;"",IF(_xlfn.RANK.EQ(L692,$L$2:$L$326,0)&lt;=ROUND(COUNTIFS($E$2:$E$326,"&gt;=50",$D$2:$D$326,"&gt;=55")/100*#REF!,0),"",E692),"")</f>
        <v>#REF!</v>
      </c>
      <c r="N692" s="9" t="e">
        <f>IF(M692&lt;&gt;"",IF(_xlfn.RANK.EQ(M692,$M$2:$M$326,0)&lt;=ROUND(COUNTIFS($E$2:$E$326,"&gt;=50",$D$2:$D$326,"&gt;=55")/100*#REF!,0),"",E692),"")</f>
        <v>#REF!</v>
      </c>
      <c r="O692" s="9" t="e">
        <f>IF(N692&lt;&gt;"",IF(_xlfn.RANK.EQ(N692,$N$2:$N$326,0)&lt;=ROUND(COUNTIFS($E$2:$E$326,"&gt;=50",$D$2:$D$326,"&gt;=55")/100*#REF!,0),"",E692),"")</f>
        <v>#REF!</v>
      </c>
      <c r="P692" s="9" t="str" cm="1">
        <f t="array" ref="P692">IF(A652&lt;&gt;"",IF(_xlfn.BITOR(B652&lt;&gt;"GR",B652&lt;&gt;""),IF(AND(H692&gt;=50,B652&gt;=55),_xlfn.RANK.EQ(H692,$H$2:$H$1000,0),_xlfn.IFS(#REF!="FD",999,#REF!="FF",1000)),IF(AND(H692&gt;=50,D692&gt;=55),_xlfn.RANK.EQ(H692,$H$2:$H$326,0),_xlfn.IFS(#REF!="FD",999,#REF!="FF",1000))),"")</f>
        <v/>
      </c>
    </row>
    <row r="693" spans="1:16" x14ac:dyDescent="0.35">
      <c r="A693" s="3"/>
      <c r="B693" s="3"/>
      <c r="C693" s="16" t="e">
        <f>IF(_xlfn.BITOR(#REF!="GR",#REF!=""),0,#REF!)</f>
        <v>#REF!</v>
      </c>
      <c r="D693" s="16" t="e">
        <f>IF(_xlfn.BITOR(#REF!="",#REF!="GR"),0,#REF!)</f>
        <v>#REF!</v>
      </c>
      <c r="E693" s="9" t="e">
        <f t="shared" si="42"/>
        <v>#REF!</v>
      </c>
      <c r="F693" s="9" t="e">
        <f>IF(AND(B653&lt;&gt;"",B653&lt;&gt;"GR"),(C693*0.4)+(B653*0.6),E693)</f>
        <v>#REF!</v>
      </c>
      <c r="G693" s="9" t="e">
        <f t="shared" si="44"/>
        <v>#REF!</v>
      </c>
      <c r="H693" s="9" t="e">
        <f t="shared" si="45"/>
        <v>#REF!</v>
      </c>
      <c r="I693" s="9" t="e">
        <f t="shared" si="43"/>
        <v>#REF!</v>
      </c>
      <c r="J693" s="9" t="e">
        <f>IF(I693&lt;&gt;"",IF(_xlfn.RANK.EQ(I693,$I$2:$I$326,0)&lt;=ROUND(COUNTIFS($E$2:$E$326,"&gt;=50",$D$2:$D$326,"&gt;=55")/100*#REF!,0),"",E693),"")</f>
        <v>#REF!</v>
      </c>
      <c r="K693" s="9" t="e">
        <f>IF(J693&lt;&gt;"",IF(_xlfn.RANK.EQ(J693,$J$2:$J$326,0)&lt;=ROUND(COUNTIFS($E$2:$E$326,"&gt;=50",$D$2:$D$326,"&gt;=55")/100*#REF!,0),"",E693),"")</f>
        <v>#REF!</v>
      </c>
      <c r="L693" s="9" t="e">
        <f>IF(K693&lt;&gt;"",IF(_xlfn.RANK.EQ(K693,$K$2:$K$326,0)&lt;=ROUND(COUNTIFS($E$2:$E$326,"&gt;=50",$D$2:$D$326,"&gt;=55")/100*#REF!,0),"",E693),"")</f>
        <v>#REF!</v>
      </c>
      <c r="M693" s="9" t="e">
        <f>IF(L693&lt;&gt;"",IF(_xlfn.RANK.EQ(L693,$L$2:$L$326,0)&lt;=ROUND(COUNTIFS($E$2:$E$326,"&gt;=50",$D$2:$D$326,"&gt;=55")/100*#REF!,0),"",E693),"")</f>
        <v>#REF!</v>
      </c>
      <c r="N693" s="9" t="e">
        <f>IF(M693&lt;&gt;"",IF(_xlfn.RANK.EQ(M693,$M$2:$M$326,0)&lt;=ROUND(COUNTIFS($E$2:$E$326,"&gt;=50",$D$2:$D$326,"&gt;=55")/100*#REF!,0),"",E693),"")</f>
        <v>#REF!</v>
      </c>
      <c r="O693" s="9" t="e">
        <f>IF(N693&lt;&gt;"",IF(_xlfn.RANK.EQ(N693,$N$2:$N$326,0)&lt;=ROUND(COUNTIFS($E$2:$E$326,"&gt;=50",$D$2:$D$326,"&gt;=55")/100*#REF!,0),"",E693),"")</f>
        <v>#REF!</v>
      </c>
      <c r="P693" s="9" t="str" cm="1">
        <f t="array" ref="P693">IF(A653&lt;&gt;"",IF(_xlfn.BITOR(B653&lt;&gt;"GR",B653&lt;&gt;""),IF(AND(H693&gt;=50,B653&gt;=55),_xlfn.RANK.EQ(H693,$H$2:$H$1000,0),_xlfn.IFS(#REF!="FD",999,#REF!="FF",1000)),IF(AND(H693&gt;=50,D693&gt;=55),_xlfn.RANK.EQ(H693,$H$2:$H$326,0),_xlfn.IFS(#REF!="FD",999,#REF!="FF",1000))),"")</f>
        <v/>
      </c>
    </row>
    <row r="694" spans="1:16" x14ac:dyDescent="0.35">
      <c r="A694" s="3"/>
      <c r="B694" s="3"/>
      <c r="C694" s="16" t="e">
        <f>IF(_xlfn.BITOR(#REF!="GR",#REF!=""),0,#REF!)</f>
        <v>#REF!</v>
      </c>
      <c r="D694" s="16" t="e">
        <f>IF(_xlfn.BITOR(#REF!="",#REF!="GR"),0,#REF!)</f>
        <v>#REF!</v>
      </c>
      <c r="E694" s="9" t="e">
        <f t="shared" si="42"/>
        <v>#REF!</v>
      </c>
      <c r="F694" s="9" t="e">
        <f>IF(AND(B654&lt;&gt;"",B654&lt;&gt;"GR"),(C694*0.4)+(B654*0.6),E694)</f>
        <v>#REF!</v>
      </c>
      <c r="G694" s="9" t="e">
        <f t="shared" si="44"/>
        <v>#REF!</v>
      </c>
      <c r="H694" s="9" t="e">
        <f t="shared" si="45"/>
        <v>#REF!</v>
      </c>
      <c r="I694" s="9" t="e">
        <f t="shared" si="43"/>
        <v>#REF!</v>
      </c>
      <c r="J694" s="9" t="e">
        <f>IF(I694&lt;&gt;"",IF(_xlfn.RANK.EQ(I694,$I$2:$I$326,0)&lt;=ROUND(COUNTIFS($E$2:$E$326,"&gt;=50",$D$2:$D$326,"&gt;=55")/100*#REF!,0),"",E694),"")</f>
        <v>#REF!</v>
      </c>
      <c r="K694" s="9" t="e">
        <f>IF(J694&lt;&gt;"",IF(_xlfn.RANK.EQ(J694,$J$2:$J$326,0)&lt;=ROUND(COUNTIFS($E$2:$E$326,"&gt;=50",$D$2:$D$326,"&gt;=55")/100*#REF!,0),"",E694),"")</f>
        <v>#REF!</v>
      </c>
      <c r="L694" s="9" t="e">
        <f>IF(K694&lt;&gt;"",IF(_xlfn.RANK.EQ(K694,$K$2:$K$326,0)&lt;=ROUND(COUNTIFS($E$2:$E$326,"&gt;=50",$D$2:$D$326,"&gt;=55")/100*#REF!,0),"",E694),"")</f>
        <v>#REF!</v>
      </c>
      <c r="M694" s="9" t="e">
        <f>IF(L694&lt;&gt;"",IF(_xlfn.RANK.EQ(L694,$L$2:$L$326,0)&lt;=ROUND(COUNTIFS($E$2:$E$326,"&gt;=50",$D$2:$D$326,"&gt;=55")/100*#REF!,0),"",E694),"")</f>
        <v>#REF!</v>
      </c>
      <c r="N694" s="9" t="e">
        <f>IF(M694&lt;&gt;"",IF(_xlfn.RANK.EQ(M694,$M$2:$M$326,0)&lt;=ROUND(COUNTIFS($E$2:$E$326,"&gt;=50",$D$2:$D$326,"&gt;=55")/100*#REF!,0),"",E694),"")</f>
        <v>#REF!</v>
      </c>
      <c r="O694" s="9" t="e">
        <f>IF(N694&lt;&gt;"",IF(_xlfn.RANK.EQ(N694,$N$2:$N$326,0)&lt;=ROUND(COUNTIFS($E$2:$E$326,"&gt;=50",$D$2:$D$326,"&gt;=55")/100*#REF!,0),"",E694),"")</f>
        <v>#REF!</v>
      </c>
      <c r="P694" s="9" t="str" cm="1">
        <f t="array" ref="P694">IF(A654&lt;&gt;"",IF(_xlfn.BITOR(B654&lt;&gt;"GR",B654&lt;&gt;""),IF(AND(H694&gt;=50,B654&gt;=55),_xlfn.RANK.EQ(H694,$H$2:$H$1000,0),_xlfn.IFS(#REF!="FD",999,#REF!="FF",1000)),IF(AND(H694&gt;=50,D694&gt;=55),_xlfn.RANK.EQ(H694,$H$2:$H$326,0),_xlfn.IFS(#REF!="FD",999,#REF!="FF",1000))),"")</f>
        <v/>
      </c>
    </row>
    <row r="695" spans="1:16" x14ac:dyDescent="0.35">
      <c r="A695" s="3"/>
      <c r="B695" s="3"/>
      <c r="C695" s="16" t="e">
        <f>IF(_xlfn.BITOR(#REF!="GR",#REF!=""),0,#REF!)</f>
        <v>#REF!</v>
      </c>
      <c r="D695" s="16" t="e">
        <f>IF(_xlfn.BITOR(#REF!="",#REF!="GR"),0,#REF!)</f>
        <v>#REF!</v>
      </c>
      <c r="E695" s="9" t="e">
        <f t="shared" si="42"/>
        <v>#REF!</v>
      </c>
      <c r="F695" s="9" t="e">
        <f>IF(AND(B655&lt;&gt;"",B655&lt;&gt;"GR"),(C695*0.4)+(B655*0.6),E695)</f>
        <v>#REF!</v>
      </c>
      <c r="G695" s="9" t="e">
        <f t="shared" si="44"/>
        <v>#REF!</v>
      </c>
      <c r="H695" s="9" t="e">
        <f t="shared" si="45"/>
        <v>#REF!</v>
      </c>
      <c r="I695" s="9" t="e">
        <f t="shared" si="43"/>
        <v>#REF!</v>
      </c>
      <c r="J695" s="9" t="e">
        <f>IF(I695&lt;&gt;"",IF(_xlfn.RANK.EQ(I695,$I$2:$I$326,0)&lt;=ROUND(COUNTIFS($E$2:$E$326,"&gt;=50",$D$2:$D$326,"&gt;=55")/100*#REF!,0),"",E695),"")</f>
        <v>#REF!</v>
      </c>
      <c r="K695" s="9" t="e">
        <f>IF(J695&lt;&gt;"",IF(_xlfn.RANK.EQ(J695,$J$2:$J$326,0)&lt;=ROUND(COUNTIFS($E$2:$E$326,"&gt;=50",$D$2:$D$326,"&gt;=55")/100*#REF!,0),"",E695),"")</f>
        <v>#REF!</v>
      </c>
      <c r="L695" s="9" t="e">
        <f>IF(K695&lt;&gt;"",IF(_xlfn.RANK.EQ(K695,$K$2:$K$326,0)&lt;=ROUND(COUNTIFS($E$2:$E$326,"&gt;=50",$D$2:$D$326,"&gt;=55")/100*#REF!,0),"",E695),"")</f>
        <v>#REF!</v>
      </c>
      <c r="M695" s="9" t="e">
        <f>IF(L695&lt;&gt;"",IF(_xlfn.RANK.EQ(L695,$L$2:$L$326,0)&lt;=ROUND(COUNTIFS($E$2:$E$326,"&gt;=50",$D$2:$D$326,"&gt;=55")/100*#REF!,0),"",E695),"")</f>
        <v>#REF!</v>
      </c>
      <c r="N695" s="9" t="e">
        <f>IF(M695&lt;&gt;"",IF(_xlfn.RANK.EQ(M695,$M$2:$M$326,0)&lt;=ROUND(COUNTIFS($E$2:$E$326,"&gt;=50",$D$2:$D$326,"&gt;=55")/100*#REF!,0),"",E695),"")</f>
        <v>#REF!</v>
      </c>
      <c r="O695" s="9" t="e">
        <f>IF(N695&lt;&gt;"",IF(_xlfn.RANK.EQ(N695,$N$2:$N$326,0)&lt;=ROUND(COUNTIFS($E$2:$E$326,"&gt;=50",$D$2:$D$326,"&gt;=55")/100*#REF!,0),"",E695),"")</f>
        <v>#REF!</v>
      </c>
      <c r="P695" s="9" t="str" cm="1">
        <f t="array" ref="P695">IF(A655&lt;&gt;"",IF(_xlfn.BITOR(B655&lt;&gt;"GR",B655&lt;&gt;""),IF(AND(H695&gt;=50,B655&gt;=55),_xlfn.RANK.EQ(H695,$H$2:$H$1000,0),_xlfn.IFS(#REF!="FD",999,#REF!="FF",1000)),IF(AND(H695&gt;=50,D695&gt;=55),_xlfn.RANK.EQ(H695,$H$2:$H$326,0),_xlfn.IFS(#REF!="FD",999,#REF!="FF",1000))),"")</f>
        <v/>
      </c>
    </row>
    <row r="696" spans="1:16" x14ac:dyDescent="0.35">
      <c r="A696" s="3"/>
      <c r="B696" s="3"/>
      <c r="C696" s="16" t="e">
        <f>IF(_xlfn.BITOR(#REF!="GR",#REF!=""),0,#REF!)</f>
        <v>#REF!</v>
      </c>
      <c r="D696" s="16" t="e">
        <f>IF(_xlfn.BITOR(#REF!="",#REF!="GR"),0,#REF!)</f>
        <v>#REF!</v>
      </c>
      <c r="E696" s="9" t="e">
        <f t="shared" si="42"/>
        <v>#REF!</v>
      </c>
      <c r="F696" s="9" t="e">
        <f>IF(AND(B656&lt;&gt;"",B656&lt;&gt;"GR"),(C696*0.4)+(B656*0.6),E696)</f>
        <v>#REF!</v>
      </c>
      <c r="G696" s="9" t="e">
        <f t="shared" si="44"/>
        <v>#REF!</v>
      </c>
      <c r="H696" s="9" t="e">
        <f t="shared" si="45"/>
        <v>#REF!</v>
      </c>
      <c r="I696" s="9" t="e">
        <f t="shared" si="43"/>
        <v>#REF!</v>
      </c>
      <c r="J696" s="9" t="e">
        <f>IF(I696&lt;&gt;"",IF(_xlfn.RANK.EQ(I696,$I$2:$I$326,0)&lt;=ROUND(COUNTIFS($E$2:$E$326,"&gt;=50",$D$2:$D$326,"&gt;=55")/100*#REF!,0),"",E696),"")</f>
        <v>#REF!</v>
      </c>
      <c r="K696" s="9" t="e">
        <f>IF(J696&lt;&gt;"",IF(_xlfn.RANK.EQ(J696,$J$2:$J$326,0)&lt;=ROUND(COUNTIFS($E$2:$E$326,"&gt;=50",$D$2:$D$326,"&gt;=55")/100*#REF!,0),"",E696),"")</f>
        <v>#REF!</v>
      </c>
      <c r="L696" s="9" t="e">
        <f>IF(K696&lt;&gt;"",IF(_xlfn.RANK.EQ(K696,$K$2:$K$326,0)&lt;=ROUND(COUNTIFS($E$2:$E$326,"&gt;=50",$D$2:$D$326,"&gt;=55")/100*#REF!,0),"",E696),"")</f>
        <v>#REF!</v>
      </c>
      <c r="M696" s="9" t="e">
        <f>IF(L696&lt;&gt;"",IF(_xlfn.RANK.EQ(L696,$L$2:$L$326,0)&lt;=ROUND(COUNTIFS($E$2:$E$326,"&gt;=50",$D$2:$D$326,"&gt;=55")/100*#REF!,0),"",E696),"")</f>
        <v>#REF!</v>
      </c>
      <c r="N696" s="9" t="e">
        <f>IF(M696&lt;&gt;"",IF(_xlfn.RANK.EQ(M696,$M$2:$M$326,0)&lt;=ROUND(COUNTIFS($E$2:$E$326,"&gt;=50",$D$2:$D$326,"&gt;=55")/100*#REF!,0),"",E696),"")</f>
        <v>#REF!</v>
      </c>
      <c r="O696" s="9" t="e">
        <f>IF(N696&lt;&gt;"",IF(_xlfn.RANK.EQ(N696,$N$2:$N$326,0)&lt;=ROUND(COUNTIFS($E$2:$E$326,"&gt;=50",$D$2:$D$326,"&gt;=55")/100*#REF!,0),"",E696),"")</f>
        <v>#REF!</v>
      </c>
      <c r="P696" s="9" t="str" cm="1">
        <f t="array" ref="P696">IF(A656&lt;&gt;"",IF(_xlfn.BITOR(B656&lt;&gt;"GR",B656&lt;&gt;""),IF(AND(H696&gt;=50,B656&gt;=55),_xlfn.RANK.EQ(H696,$H$2:$H$1000,0),_xlfn.IFS(#REF!="FD",999,#REF!="FF",1000)),IF(AND(H696&gt;=50,D696&gt;=55),_xlfn.RANK.EQ(H696,$H$2:$H$326,0),_xlfn.IFS(#REF!="FD",999,#REF!="FF",1000))),"")</f>
        <v/>
      </c>
    </row>
    <row r="697" spans="1:16" x14ac:dyDescent="0.35">
      <c r="A697" s="3"/>
      <c r="B697" s="3"/>
      <c r="C697" s="16" t="e">
        <f>IF(_xlfn.BITOR(#REF!="GR",#REF!=""),0,#REF!)</f>
        <v>#REF!</v>
      </c>
      <c r="D697" s="16" t="e">
        <f>IF(_xlfn.BITOR(#REF!="",#REF!="GR"),0,#REF!)</f>
        <v>#REF!</v>
      </c>
      <c r="E697" s="9" t="e">
        <f t="shared" si="42"/>
        <v>#REF!</v>
      </c>
      <c r="F697" s="9" t="e">
        <f>IF(AND(B657&lt;&gt;"",B657&lt;&gt;"GR"),(C697*0.4)+(B657*0.6),E697)</f>
        <v>#REF!</v>
      </c>
      <c r="G697" s="9" t="e">
        <f t="shared" si="44"/>
        <v>#REF!</v>
      </c>
      <c r="H697" s="9" t="e">
        <f t="shared" si="45"/>
        <v>#REF!</v>
      </c>
      <c r="I697" s="9" t="e">
        <f t="shared" si="43"/>
        <v>#REF!</v>
      </c>
      <c r="J697" s="9" t="e">
        <f>IF(I697&lt;&gt;"",IF(_xlfn.RANK.EQ(I697,$I$2:$I$326,0)&lt;=ROUND(COUNTIFS($E$2:$E$326,"&gt;=50",$D$2:$D$326,"&gt;=55")/100*#REF!,0),"",E697),"")</f>
        <v>#REF!</v>
      </c>
      <c r="K697" s="9" t="e">
        <f>IF(J697&lt;&gt;"",IF(_xlfn.RANK.EQ(J697,$J$2:$J$326,0)&lt;=ROUND(COUNTIFS($E$2:$E$326,"&gt;=50",$D$2:$D$326,"&gt;=55")/100*#REF!,0),"",E697),"")</f>
        <v>#REF!</v>
      </c>
      <c r="L697" s="9" t="e">
        <f>IF(K697&lt;&gt;"",IF(_xlfn.RANK.EQ(K697,$K$2:$K$326,0)&lt;=ROUND(COUNTIFS($E$2:$E$326,"&gt;=50",$D$2:$D$326,"&gt;=55")/100*#REF!,0),"",E697),"")</f>
        <v>#REF!</v>
      </c>
      <c r="M697" s="9" t="e">
        <f>IF(L697&lt;&gt;"",IF(_xlfn.RANK.EQ(L697,$L$2:$L$326,0)&lt;=ROUND(COUNTIFS($E$2:$E$326,"&gt;=50",$D$2:$D$326,"&gt;=55")/100*#REF!,0),"",E697),"")</f>
        <v>#REF!</v>
      </c>
      <c r="N697" s="9" t="e">
        <f>IF(M697&lt;&gt;"",IF(_xlfn.RANK.EQ(M697,$M$2:$M$326,0)&lt;=ROUND(COUNTIFS($E$2:$E$326,"&gt;=50",$D$2:$D$326,"&gt;=55")/100*#REF!,0),"",E697),"")</f>
        <v>#REF!</v>
      </c>
      <c r="O697" s="9" t="e">
        <f>IF(N697&lt;&gt;"",IF(_xlfn.RANK.EQ(N697,$N$2:$N$326,0)&lt;=ROUND(COUNTIFS($E$2:$E$326,"&gt;=50",$D$2:$D$326,"&gt;=55")/100*#REF!,0),"",E697),"")</f>
        <v>#REF!</v>
      </c>
      <c r="P697" s="9" t="str" cm="1">
        <f t="array" ref="P697">IF(A657&lt;&gt;"",IF(_xlfn.BITOR(B657&lt;&gt;"GR",B657&lt;&gt;""),IF(AND(H697&gt;=50,B657&gt;=55),_xlfn.RANK.EQ(H697,$H$2:$H$1000,0),_xlfn.IFS(#REF!="FD",999,#REF!="FF",1000)),IF(AND(H697&gt;=50,D697&gt;=55),_xlfn.RANK.EQ(H697,$H$2:$H$326,0),_xlfn.IFS(#REF!="FD",999,#REF!="FF",1000))),"")</f>
        <v/>
      </c>
    </row>
    <row r="698" spans="1:16" x14ac:dyDescent="0.35">
      <c r="A698" s="3"/>
      <c r="B698" s="3"/>
      <c r="C698" s="16" t="e">
        <f>IF(_xlfn.BITOR(#REF!="GR",#REF!=""),0,#REF!)</f>
        <v>#REF!</v>
      </c>
      <c r="D698" s="16" t="e">
        <f>IF(_xlfn.BITOR(#REF!="",#REF!="GR"),0,#REF!)</f>
        <v>#REF!</v>
      </c>
      <c r="E698" s="9" t="e">
        <f t="shared" si="42"/>
        <v>#REF!</v>
      </c>
      <c r="F698" s="9" t="e">
        <f>IF(AND(B658&lt;&gt;"",B658&lt;&gt;"GR"),(C698*0.4)+(B658*0.6),E698)</f>
        <v>#REF!</v>
      </c>
      <c r="G698" s="9" t="e">
        <f t="shared" si="44"/>
        <v>#REF!</v>
      </c>
      <c r="H698" s="9" t="e">
        <f t="shared" si="45"/>
        <v>#REF!</v>
      </c>
      <c r="I698" s="9" t="e">
        <f t="shared" si="43"/>
        <v>#REF!</v>
      </c>
      <c r="J698" s="9" t="e">
        <f>IF(I698&lt;&gt;"",IF(_xlfn.RANK.EQ(I698,$I$2:$I$326,0)&lt;=ROUND(COUNTIFS($E$2:$E$326,"&gt;=50",$D$2:$D$326,"&gt;=55")/100*#REF!,0),"",E698),"")</f>
        <v>#REF!</v>
      </c>
      <c r="K698" s="9" t="e">
        <f>IF(J698&lt;&gt;"",IF(_xlfn.RANK.EQ(J698,$J$2:$J$326,0)&lt;=ROUND(COUNTIFS($E$2:$E$326,"&gt;=50",$D$2:$D$326,"&gt;=55")/100*#REF!,0),"",E698),"")</f>
        <v>#REF!</v>
      </c>
      <c r="L698" s="9" t="e">
        <f>IF(K698&lt;&gt;"",IF(_xlfn.RANK.EQ(K698,$K$2:$K$326,0)&lt;=ROUND(COUNTIFS($E$2:$E$326,"&gt;=50",$D$2:$D$326,"&gt;=55")/100*#REF!,0),"",E698),"")</f>
        <v>#REF!</v>
      </c>
      <c r="M698" s="9" t="e">
        <f>IF(L698&lt;&gt;"",IF(_xlfn.RANK.EQ(L698,$L$2:$L$326,0)&lt;=ROUND(COUNTIFS($E$2:$E$326,"&gt;=50",$D$2:$D$326,"&gt;=55")/100*#REF!,0),"",E698),"")</f>
        <v>#REF!</v>
      </c>
      <c r="N698" s="9" t="e">
        <f>IF(M698&lt;&gt;"",IF(_xlfn.RANK.EQ(M698,$M$2:$M$326,0)&lt;=ROUND(COUNTIFS($E$2:$E$326,"&gt;=50",$D$2:$D$326,"&gt;=55")/100*#REF!,0),"",E698),"")</f>
        <v>#REF!</v>
      </c>
      <c r="O698" s="9" t="e">
        <f>IF(N698&lt;&gt;"",IF(_xlfn.RANK.EQ(N698,$N$2:$N$326,0)&lt;=ROUND(COUNTIFS($E$2:$E$326,"&gt;=50",$D$2:$D$326,"&gt;=55")/100*#REF!,0),"",E698),"")</f>
        <v>#REF!</v>
      </c>
      <c r="P698" s="9" t="str" cm="1">
        <f t="array" ref="P698">IF(A658&lt;&gt;"",IF(_xlfn.BITOR(B658&lt;&gt;"GR",B658&lt;&gt;""),IF(AND(H698&gt;=50,B658&gt;=55),_xlfn.RANK.EQ(H698,$H$2:$H$1000,0),_xlfn.IFS(#REF!="FD",999,#REF!="FF",1000)),IF(AND(H698&gt;=50,D698&gt;=55),_xlfn.RANK.EQ(H698,$H$2:$H$326,0),_xlfn.IFS(#REF!="FD",999,#REF!="FF",1000))),"")</f>
        <v/>
      </c>
    </row>
    <row r="699" spans="1:16" x14ac:dyDescent="0.35">
      <c r="A699" s="3"/>
      <c r="B699" s="3"/>
      <c r="C699" s="16" t="e">
        <f>IF(_xlfn.BITOR(#REF!="GR",#REF!=""),0,#REF!)</f>
        <v>#REF!</v>
      </c>
      <c r="D699" s="16" t="e">
        <f>IF(_xlfn.BITOR(#REF!="",#REF!="GR"),0,#REF!)</f>
        <v>#REF!</v>
      </c>
      <c r="E699" s="9" t="e">
        <f t="shared" si="42"/>
        <v>#REF!</v>
      </c>
      <c r="F699" s="9" t="e">
        <f>IF(AND(B659&lt;&gt;"",B659&lt;&gt;"GR"),(C699*0.4)+(B659*0.6),E699)</f>
        <v>#REF!</v>
      </c>
      <c r="G699" s="9" t="e">
        <f t="shared" si="44"/>
        <v>#REF!</v>
      </c>
      <c r="H699" s="9" t="e">
        <f t="shared" si="45"/>
        <v>#REF!</v>
      </c>
      <c r="I699" s="9" t="e">
        <f t="shared" si="43"/>
        <v>#REF!</v>
      </c>
      <c r="J699" s="9" t="e">
        <f>IF(I699&lt;&gt;"",IF(_xlfn.RANK.EQ(I699,$I$2:$I$326,0)&lt;=ROUND(COUNTIFS($E$2:$E$326,"&gt;=50",$D$2:$D$326,"&gt;=55")/100*#REF!,0),"",E699),"")</f>
        <v>#REF!</v>
      </c>
      <c r="K699" s="9" t="e">
        <f>IF(J699&lt;&gt;"",IF(_xlfn.RANK.EQ(J699,$J$2:$J$326,0)&lt;=ROUND(COUNTIFS($E$2:$E$326,"&gt;=50",$D$2:$D$326,"&gt;=55")/100*#REF!,0),"",E699),"")</f>
        <v>#REF!</v>
      </c>
      <c r="L699" s="9" t="e">
        <f>IF(K699&lt;&gt;"",IF(_xlfn.RANK.EQ(K699,$K$2:$K$326,0)&lt;=ROUND(COUNTIFS($E$2:$E$326,"&gt;=50",$D$2:$D$326,"&gt;=55")/100*#REF!,0),"",E699),"")</f>
        <v>#REF!</v>
      </c>
      <c r="M699" s="9" t="e">
        <f>IF(L699&lt;&gt;"",IF(_xlfn.RANK.EQ(L699,$L$2:$L$326,0)&lt;=ROUND(COUNTIFS($E$2:$E$326,"&gt;=50",$D$2:$D$326,"&gt;=55")/100*#REF!,0),"",E699),"")</f>
        <v>#REF!</v>
      </c>
      <c r="N699" s="9" t="e">
        <f>IF(M699&lt;&gt;"",IF(_xlfn.RANK.EQ(M699,$M$2:$M$326,0)&lt;=ROUND(COUNTIFS($E$2:$E$326,"&gt;=50",$D$2:$D$326,"&gt;=55")/100*#REF!,0),"",E699),"")</f>
        <v>#REF!</v>
      </c>
      <c r="O699" s="9" t="e">
        <f>IF(N699&lt;&gt;"",IF(_xlfn.RANK.EQ(N699,$N$2:$N$326,0)&lt;=ROUND(COUNTIFS($E$2:$E$326,"&gt;=50",$D$2:$D$326,"&gt;=55")/100*#REF!,0),"",E699),"")</f>
        <v>#REF!</v>
      </c>
      <c r="P699" s="9" t="str" cm="1">
        <f t="array" ref="P699">IF(A659&lt;&gt;"",IF(_xlfn.BITOR(B659&lt;&gt;"GR",B659&lt;&gt;""),IF(AND(H699&gt;=50,B659&gt;=55),_xlfn.RANK.EQ(H699,$H$2:$H$1000,0),_xlfn.IFS(#REF!="FD",999,#REF!="FF",1000)),IF(AND(H699&gt;=50,D699&gt;=55),_xlfn.RANK.EQ(H699,$H$2:$H$326,0),_xlfn.IFS(#REF!="FD",999,#REF!="FF",1000))),"")</f>
        <v/>
      </c>
    </row>
    <row r="700" spans="1:16" x14ac:dyDescent="0.35">
      <c r="A700" s="3"/>
      <c r="B700" s="3"/>
      <c r="C700" s="16" t="e">
        <f>IF(_xlfn.BITOR(#REF!="GR",#REF!=""),0,#REF!)</f>
        <v>#REF!</v>
      </c>
      <c r="D700" s="16" t="e">
        <f>IF(_xlfn.BITOR(#REF!="",#REF!="GR"),0,#REF!)</f>
        <v>#REF!</v>
      </c>
      <c r="E700" s="9" t="e">
        <f t="shared" si="42"/>
        <v>#REF!</v>
      </c>
      <c r="F700" s="9" t="e">
        <f>IF(AND(B660&lt;&gt;"",B660&lt;&gt;"GR"),(C700*0.4)+(B660*0.6),E700)</f>
        <v>#REF!</v>
      </c>
      <c r="G700" s="9" t="e">
        <f t="shared" si="44"/>
        <v>#REF!</v>
      </c>
      <c r="H700" s="9" t="e">
        <f t="shared" si="45"/>
        <v>#REF!</v>
      </c>
      <c r="I700" s="9" t="e">
        <f t="shared" si="43"/>
        <v>#REF!</v>
      </c>
      <c r="J700" s="9" t="e">
        <f>IF(I700&lt;&gt;"",IF(_xlfn.RANK.EQ(I700,$I$2:$I$326,0)&lt;=ROUND(COUNTIFS($E$2:$E$326,"&gt;=50",$D$2:$D$326,"&gt;=55")/100*#REF!,0),"",E700),"")</f>
        <v>#REF!</v>
      </c>
      <c r="K700" s="9" t="e">
        <f>IF(J700&lt;&gt;"",IF(_xlfn.RANK.EQ(J700,$J$2:$J$326,0)&lt;=ROUND(COUNTIFS($E$2:$E$326,"&gt;=50",$D$2:$D$326,"&gt;=55")/100*#REF!,0),"",E700),"")</f>
        <v>#REF!</v>
      </c>
      <c r="L700" s="9" t="e">
        <f>IF(K700&lt;&gt;"",IF(_xlfn.RANK.EQ(K700,$K$2:$K$326,0)&lt;=ROUND(COUNTIFS($E$2:$E$326,"&gt;=50",$D$2:$D$326,"&gt;=55")/100*#REF!,0),"",E700),"")</f>
        <v>#REF!</v>
      </c>
      <c r="M700" s="9" t="e">
        <f>IF(L700&lt;&gt;"",IF(_xlfn.RANK.EQ(L700,$L$2:$L$326,0)&lt;=ROUND(COUNTIFS($E$2:$E$326,"&gt;=50",$D$2:$D$326,"&gt;=55")/100*#REF!,0),"",E700),"")</f>
        <v>#REF!</v>
      </c>
      <c r="N700" s="9" t="e">
        <f>IF(M700&lt;&gt;"",IF(_xlfn.RANK.EQ(M700,$M$2:$M$326,0)&lt;=ROUND(COUNTIFS($E$2:$E$326,"&gt;=50",$D$2:$D$326,"&gt;=55")/100*#REF!,0),"",E700),"")</f>
        <v>#REF!</v>
      </c>
      <c r="O700" s="9" t="e">
        <f>IF(N700&lt;&gt;"",IF(_xlfn.RANK.EQ(N700,$N$2:$N$326,0)&lt;=ROUND(COUNTIFS($E$2:$E$326,"&gt;=50",$D$2:$D$326,"&gt;=55")/100*#REF!,0),"",E700),"")</f>
        <v>#REF!</v>
      </c>
      <c r="P700" s="9" t="str" cm="1">
        <f t="array" ref="P700">IF(A660&lt;&gt;"",IF(_xlfn.BITOR(B660&lt;&gt;"GR",B660&lt;&gt;""),IF(AND(H700&gt;=50,B660&gt;=55),_xlfn.RANK.EQ(H700,$H$2:$H$1000,0),_xlfn.IFS(#REF!="FD",999,#REF!="FF",1000)),IF(AND(H700&gt;=50,D700&gt;=55),_xlfn.RANK.EQ(H700,$H$2:$H$326,0),_xlfn.IFS(#REF!="FD",999,#REF!="FF",1000))),"")</f>
        <v/>
      </c>
    </row>
    <row r="701" spans="1:16" x14ac:dyDescent="0.35">
      <c r="A701" s="3"/>
      <c r="B701" s="3"/>
      <c r="C701" s="16" t="e">
        <f>IF(_xlfn.BITOR(#REF!="GR",#REF!=""),0,#REF!)</f>
        <v>#REF!</v>
      </c>
      <c r="D701" s="16" t="e">
        <f>IF(_xlfn.BITOR(#REF!="",#REF!="GR"),0,#REF!)</f>
        <v>#REF!</v>
      </c>
      <c r="E701" s="9" t="e">
        <f t="shared" si="42"/>
        <v>#REF!</v>
      </c>
      <c r="F701" s="9" t="e">
        <f>IF(AND(B661&lt;&gt;"",B661&lt;&gt;"GR"),(C701*0.4)+(B661*0.6),E701)</f>
        <v>#REF!</v>
      </c>
      <c r="G701" s="9" t="e">
        <f t="shared" si="44"/>
        <v>#REF!</v>
      </c>
      <c r="H701" s="9" t="e">
        <f t="shared" si="45"/>
        <v>#REF!</v>
      </c>
      <c r="I701" s="9" t="e">
        <f t="shared" si="43"/>
        <v>#REF!</v>
      </c>
      <c r="J701" s="9" t="e">
        <f>IF(I701&lt;&gt;"",IF(_xlfn.RANK.EQ(I701,$I$2:$I$326,0)&lt;=ROUND(COUNTIFS($E$2:$E$326,"&gt;=50",$D$2:$D$326,"&gt;=55")/100*#REF!,0),"",E701),"")</f>
        <v>#REF!</v>
      </c>
      <c r="K701" s="9" t="e">
        <f>IF(J701&lt;&gt;"",IF(_xlfn.RANK.EQ(J701,$J$2:$J$326,0)&lt;=ROUND(COUNTIFS($E$2:$E$326,"&gt;=50",$D$2:$D$326,"&gt;=55")/100*#REF!,0),"",E701),"")</f>
        <v>#REF!</v>
      </c>
      <c r="L701" s="9" t="e">
        <f>IF(K701&lt;&gt;"",IF(_xlfn.RANK.EQ(K701,$K$2:$K$326,0)&lt;=ROUND(COUNTIFS($E$2:$E$326,"&gt;=50",$D$2:$D$326,"&gt;=55")/100*#REF!,0),"",E701),"")</f>
        <v>#REF!</v>
      </c>
      <c r="M701" s="9" t="e">
        <f>IF(L701&lt;&gt;"",IF(_xlfn.RANK.EQ(L701,$L$2:$L$326,0)&lt;=ROUND(COUNTIFS($E$2:$E$326,"&gt;=50",$D$2:$D$326,"&gt;=55")/100*#REF!,0),"",E701),"")</f>
        <v>#REF!</v>
      </c>
      <c r="N701" s="9" t="e">
        <f>IF(M701&lt;&gt;"",IF(_xlfn.RANK.EQ(M701,$M$2:$M$326,0)&lt;=ROUND(COUNTIFS($E$2:$E$326,"&gt;=50",$D$2:$D$326,"&gt;=55")/100*#REF!,0),"",E701),"")</f>
        <v>#REF!</v>
      </c>
      <c r="O701" s="9" t="e">
        <f>IF(N701&lt;&gt;"",IF(_xlfn.RANK.EQ(N701,$N$2:$N$326,0)&lt;=ROUND(COUNTIFS($E$2:$E$326,"&gt;=50",$D$2:$D$326,"&gt;=55")/100*#REF!,0),"",E701),"")</f>
        <v>#REF!</v>
      </c>
      <c r="P701" s="9" t="str" cm="1">
        <f t="array" ref="P701">IF(A661&lt;&gt;"",IF(_xlfn.BITOR(B661&lt;&gt;"GR",B661&lt;&gt;""),IF(AND(H701&gt;=50,B661&gt;=55),_xlfn.RANK.EQ(H701,$H$2:$H$1000,0),_xlfn.IFS(#REF!="FD",999,#REF!="FF",1000)),IF(AND(H701&gt;=50,D701&gt;=55),_xlfn.RANK.EQ(H701,$H$2:$H$326,0),_xlfn.IFS(#REF!="FD",999,#REF!="FF",1000))),"")</f>
        <v/>
      </c>
    </row>
    <row r="702" spans="1:16" x14ac:dyDescent="0.35">
      <c r="A702" s="3"/>
      <c r="B702" s="3"/>
      <c r="C702" s="16" t="e">
        <f>IF(_xlfn.BITOR(#REF!="GR",#REF!=""),0,#REF!)</f>
        <v>#REF!</v>
      </c>
      <c r="D702" s="16" t="e">
        <f>IF(_xlfn.BITOR(#REF!="",#REF!="GR"),0,#REF!)</f>
        <v>#REF!</v>
      </c>
      <c r="E702" s="9" t="e">
        <f t="shared" si="42"/>
        <v>#REF!</v>
      </c>
      <c r="F702" s="9" t="e">
        <f>IF(AND(B662&lt;&gt;"",B662&lt;&gt;"GR"),(C702*0.4)+(B662*0.6),E702)</f>
        <v>#REF!</v>
      </c>
      <c r="G702" s="9" t="e">
        <f t="shared" si="44"/>
        <v>#REF!</v>
      </c>
      <c r="H702" s="9" t="e">
        <f t="shared" si="45"/>
        <v>#REF!</v>
      </c>
      <c r="I702" s="9" t="e">
        <f t="shared" si="43"/>
        <v>#REF!</v>
      </c>
      <c r="J702" s="9" t="e">
        <f>IF(I702&lt;&gt;"",IF(_xlfn.RANK.EQ(I702,$I$2:$I$326,0)&lt;=ROUND(COUNTIFS($E$2:$E$326,"&gt;=50",$D$2:$D$326,"&gt;=55")/100*#REF!,0),"",E702),"")</f>
        <v>#REF!</v>
      </c>
      <c r="K702" s="9" t="e">
        <f>IF(J702&lt;&gt;"",IF(_xlfn.RANK.EQ(J702,$J$2:$J$326,0)&lt;=ROUND(COUNTIFS($E$2:$E$326,"&gt;=50",$D$2:$D$326,"&gt;=55")/100*#REF!,0),"",E702),"")</f>
        <v>#REF!</v>
      </c>
      <c r="L702" s="9" t="e">
        <f>IF(K702&lt;&gt;"",IF(_xlfn.RANK.EQ(K702,$K$2:$K$326,0)&lt;=ROUND(COUNTIFS($E$2:$E$326,"&gt;=50",$D$2:$D$326,"&gt;=55")/100*#REF!,0),"",E702),"")</f>
        <v>#REF!</v>
      </c>
      <c r="M702" s="9" t="e">
        <f>IF(L702&lt;&gt;"",IF(_xlfn.RANK.EQ(L702,$L$2:$L$326,0)&lt;=ROUND(COUNTIFS($E$2:$E$326,"&gt;=50",$D$2:$D$326,"&gt;=55")/100*#REF!,0),"",E702),"")</f>
        <v>#REF!</v>
      </c>
      <c r="N702" s="9" t="e">
        <f>IF(M702&lt;&gt;"",IF(_xlfn.RANK.EQ(M702,$M$2:$M$326,0)&lt;=ROUND(COUNTIFS($E$2:$E$326,"&gt;=50",$D$2:$D$326,"&gt;=55")/100*#REF!,0),"",E702),"")</f>
        <v>#REF!</v>
      </c>
      <c r="O702" s="9" t="e">
        <f>IF(N702&lt;&gt;"",IF(_xlfn.RANK.EQ(N702,$N$2:$N$326,0)&lt;=ROUND(COUNTIFS($E$2:$E$326,"&gt;=50",$D$2:$D$326,"&gt;=55")/100*#REF!,0),"",E702),"")</f>
        <v>#REF!</v>
      </c>
      <c r="P702" s="9" t="str" cm="1">
        <f t="array" ref="P702">IF(A662&lt;&gt;"",IF(_xlfn.BITOR(B662&lt;&gt;"GR",B662&lt;&gt;""),IF(AND(H702&gt;=50,B662&gt;=55),_xlfn.RANK.EQ(H702,$H$2:$H$1000,0),_xlfn.IFS(#REF!="FD",999,#REF!="FF",1000)),IF(AND(H702&gt;=50,D702&gt;=55),_xlfn.RANK.EQ(H702,$H$2:$H$326,0),_xlfn.IFS(#REF!="FD",999,#REF!="FF",1000))),"")</f>
        <v/>
      </c>
    </row>
    <row r="703" spans="1:16" x14ac:dyDescent="0.35">
      <c r="A703" s="3"/>
      <c r="B703" s="3"/>
      <c r="C703" s="16" t="e">
        <f>IF(_xlfn.BITOR(#REF!="GR",#REF!=""),0,#REF!)</f>
        <v>#REF!</v>
      </c>
      <c r="D703" s="16" t="e">
        <f>IF(_xlfn.BITOR(#REF!="",#REF!="GR"),0,#REF!)</f>
        <v>#REF!</v>
      </c>
      <c r="E703" s="9" t="e">
        <f t="shared" si="42"/>
        <v>#REF!</v>
      </c>
      <c r="F703" s="9" t="e">
        <f>IF(AND(B663&lt;&gt;"",B663&lt;&gt;"GR"),(C703*0.4)+(B663*0.6),E703)</f>
        <v>#REF!</v>
      </c>
      <c r="G703" s="9" t="e">
        <f t="shared" si="44"/>
        <v>#REF!</v>
      </c>
      <c r="H703" s="9" t="e">
        <f t="shared" si="45"/>
        <v>#REF!</v>
      </c>
      <c r="I703" s="9" t="e">
        <f t="shared" si="43"/>
        <v>#REF!</v>
      </c>
      <c r="J703" s="9" t="e">
        <f>IF(I703&lt;&gt;"",IF(_xlfn.RANK.EQ(I703,$I$2:$I$326,0)&lt;=ROUND(COUNTIFS($E$2:$E$326,"&gt;=50",$D$2:$D$326,"&gt;=55")/100*#REF!,0),"",E703),"")</f>
        <v>#REF!</v>
      </c>
      <c r="K703" s="9" t="e">
        <f>IF(J703&lt;&gt;"",IF(_xlfn.RANK.EQ(J703,$J$2:$J$326,0)&lt;=ROUND(COUNTIFS($E$2:$E$326,"&gt;=50",$D$2:$D$326,"&gt;=55")/100*#REF!,0),"",E703),"")</f>
        <v>#REF!</v>
      </c>
      <c r="L703" s="9" t="e">
        <f>IF(K703&lt;&gt;"",IF(_xlfn.RANK.EQ(K703,$K$2:$K$326,0)&lt;=ROUND(COUNTIFS($E$2:$E$326,"&gt;=50",$D$2:$D$326,"&gt;=55")/100*#REF!,0),"",E703),"")</f>
        <v>#REF!</v>
      </c>
      <c r="M703" s="9" t="e">
        <f>IF(L703&lt;&gt;"",IF(_xlfn.RANK.EQ(L703,$L$2:$L$326,0)&lt;=ROUND(COUNTIFS($E$2:$E$326,"&gt;=50",$D$2:$D$326,"&gt;=55")/100*#REF!,0),"",E703),"")</f>
        <v>#REF!</v>
      </c>
      <c r="N703" s="9" t="e">
        <f>IF(M703&lt;&gt;"",IF(_xlfn.RANK.EQ(M703,$M$2:$M$326,0)&lt;=ROUND(COUNTIFS($E$2:$E$326,"&gt;=50",$D$2:$D$326,"&gt;=55")/100*#REF!,0),"",E703),"")</f>
        <v>#REF!</v>
      </c>
      <c r="O703" s="9" t="e">
        <f>IF(N703&lt;&gt;"",IF(_xlfn.RANK.EQ(N703,$N$2:$N$326,0)&lt;=ROUND(COUNTIFS($E$2:$E$326,"&gt;=50",$D$2:$D$326,"&gt;=55")/100*#REF!,0),"",E703),"")</f>
        <v>#REF!</v>
      </c>
      <c r="P703" s="9" t="str" cm="1">
        <f t="array" ref="P703">IF(A663&lt;&gt;"",IF(_xlfn.BITOR(B663&lt;&gt;"GR",B663&lt;&gt;""),IF(AND(H703&gt;=50,B663&gt;=55),_xlfn.RANK.EQ(H703,$H$2:$H$1000,0),_xlfn.IFS(#REF!="FD",999,#REF!="FF",1000)),IF(AND(H703&gt;=50,D703&gt;=55),_xlfn.RANK.EQ(H703,$H$2:$H$326,0),_xlfn.IFS(#REF!="FD",999,#REF!="FF",1000))),"")</f>
        <v/>
      </c>
    </row>
    <row r="704" spans="1:16" x14ac:dyDescent="0.35">
      <c r="A704" s="3"/>
      <c r="B704" s="3"/>
      <c r="C704" s="16" t="e">
        <f>IF(_xlfn.BITOR(#REF!="GR",#REF!=""),0,#REF!)</f>
        <v>#REF!</v>
      </c>
      <c r="D704" s="16" t="e">
        <f>IF(_xlfn.BITOR(#REF!="",#REF!="GR"),0,#REF!)</f>
        <v>#REF!</v>
      </c>
      <c r="E704" s="9" t="e">
        <f t="shared" si="42"/>
        <v>#REF!</v>
      </c>
      <c r="F704" s="9" t="e">
        <f>IF(AND(B664&lt;&gt;"",B664&lt;&gt;"GR"),(C704*0.4)+(B664*0.6),E704)</f>
        <v>#REF!</v>
      </c>
      <c r="G704" s="9" t="e">
        <f t="shared" si="44"/>
        <v>#REF!</v>
      </c>
      <c r="H704" s="9" t="e">
        <f t="shared" si="45"/>
        <v>#REF!</v>
      </c>
      <c r="I704" s="9" t="e">
        <f t="shared" si="43"/>
        <v>#REF!</v>
      </c>
      <c r="J704" s="9" t="e">
        <f>IF(I704&lt;&gt;"",IF(_xlfn.RANK.EQ(I704,$I$2:$I$326,0)&lt;=ROUND(COUNTIFS($E$2:$E$326,"&gt;=50",$D$2:$D$326,"&gt;=55")/100*#REF!,0),"",E704),"")</f>
        <v>#REF!</v>
      </c>
      <c r="K704" s="9" t="e">
        <f>IF(J704&lt;&gt;"",IF(_xlfn.RANK.EQ(J704,$J$2:$J$326,0)&lt;=ROUND(COUNTIFS($E$2:$E$326,"&gt;=50",$D$2:$D$326,"&gt;=55")/100*#REF!,0),"",E704),"")</f>
        <v>#REF!</v>
      </c>
      <c r="L704" s="9" t="e">
        <f>IF(K704&lt;&gt;"",IF(_xlfn.RANK.EQ(K704,$K$2:$K$326,0)&lt;=ROUND(COUNTIFS($E$2:$E$326,"&gt;=50",$D$2:$D$326,"&gt;=55")/100*#REF!,0),"",E704),"")</f>
        <v>#REF!</v>
      </c>
      <c r="M704" s="9" t="e">
        <f>IF(L704&lt;&gt;"",IF(_xlfn.RANK.EQ(L704,$L$2:$L$326,0)&lt;=ROUND(COUNTIFS($E$2:$E$326,"&gt;=50",$D$2:$D$326,"&gt;=55")/100*#REF!,0),"",E704),"")</f>
        <v>#REF!</v>
      </c>
      <c r="N704" s="9" t="e">
        <f>IF(M704&lt;&gt;"",IF(_xlfn.RANK.EQ(M704,$M$2:$M$326,0)&lt;=ROUND(COUNTIFS($E$2:$E$326,"&gt;=50",$D$2:$D$326,"&gt;=55")/100*#REF!,0),"",E704),"")</f>
        <v>#REF!</v>
      </c>
      <c r="O704" s="9" t="e">
        <f>IF(N704&lt;&gt;"",IF(_xlfn.RANK.EQ(N704,$N$2:$N$326,0)&lt;=ROUND(COUNTIFS($E$2:$E$326,"&gt;=50",$D$2:$D$326,"&gt;=55")/100*#REF!,0),"",E704),"")</f>
        <v>#REF!</v>
      </c>
      <c r="P704" s="9" t="str" cm="1">
        <f t="array" ref="P704">IF(A664&lt;&gt;"",IF(_xlfn.BITOR(B664&lt;&gt;"GR",B664&lt;&gt;""),IF(AND(H704&gt;=50,B664&gt;=55),_xlfn.RANK.EQ(H704,$H$2:$H$1000,0),_xlfn.IFS(#REF!="FD",999,#REF!="FF",1000)),IF(AND(H704&gt;=50,D704&gt;=55),_xlfn.RANK.EQ(H704,$H$2:$H$326,0),_xlfn.IFS(#REF!="FD",999,#REF!="FF",1000))),"")</f>
        <v/>
      </c>
    </row>
    <row r="705" spans="1:16" x14ac:dyDescent="0.35">
      <c r="A705" s="3"/>
      <c r="B705" s="3"/>
      <c r="C705" s="16" t="e">
        <f>IF(_xlfn.BITOR(#REF!="GR",#REF!=""),0,#REF!)</f>
        <v>#REF!</v>
      </c>
      <c r="D705" s="16" t="e">
        <f>IF(_xlfn.BITOR(#REF!="",#REF!="GR"),0,#REF!)</f>
        <v>#REF!</v>
      </c>
      <c r="E705" s="9" t="e">
        <f t="shared" si="42"/>
        <v>#REF!</v>
      </c>
      <c r="F705" s="9" t="e">
        <f>IF(AND(B665&lt;&gt;"",B665&lt;&gt;"GR"),(C705*0.4)+(B665*0.6),E705)</f>
        <v>#REF!</v>
      </c>
      <c r="G705" s="9" t="e">
        <f t="shared" si="44"/>
        <v>#REF!</v>
      </c>
      <c r="H705" s="9" t="e">
        <f t="shared" si="45"/>
        <v>#REF!</v>
      </c>
      <c r="I705" s="9" t="e">
        <f t="shared" si="43"/>
        <v>#REF!</v>
      </c>
      <c r="J705" s="9" t="e">
        <f>IF(I705&lt;&gt;"",IF(_xlfn.RANK.EQ(I705,$I$2:$I$326,0)&lt;=ROUND(COUNTIFS($E$2:$E$326,"&gt;=50",$D$2:$D$326,"&gt;=55")/100*#REF!,0),"",E705),"")</f>
        <v>#REF!</v>
      </c>
      <c r="K705" s="9" t="e">
        <f>IF(J705&lt;&gt;"",IF(_xlfn.RANK.EQ(J705,$J$2:$J$326,0)&lt;=ROUND(COUNTIFS($E$2:$E$326,"&gt;=50",$D$2:$D$326,"&gt;=55")/100*#REF!,0),"",E705),"")</f>
        <v>#REF!</v>
      </c>
      <c r="L705" s="9" t="e">
        <f>IF(K705&lt;&gt;"",IF(_xlfn.RANK.EQ(K705,$K$2:$K$326,0)&lt;=ROUND(COUNTIFS($E$2:$E$326,"&gt;=50",$D$2:$D$326,"&gt;=55")/100*#REF!,0),"",E705),"")</f>
        <v>#REF!</v>
      </c>
      <c r="M705" s="9" t="e">
        <f>IF(L705&lt;&gt;"",IF(_xlfn.RANK.EQ(L705,$L$2:$L$326,0)&lt;=ROUND(COUNTIFS($E$2:$E$326,"&gt;=50",$D$2:$D$326,"&gt;=55")/100*#REF!,0),"",E705),"")</f>
        <v>#REF!</v>
      </c>
      <c r="N705" s="9" t="e">
        <f>IF(M705&lt;&gt;"",IF(_xlfn.RANK.EQ(M705,$M$2:$M$326,0)&lt;=ROUND(COUNTIFS($E$2:$E$326,"&gt;=50",$D$2:$D$326,"&gt;=55")/100*#REF!,0),"",E705),"")</f>
        <v>#REF!</v>
      </c>
      <c r="O705" s="9" t="e">
        <f>IF(N705&lt;&gt;"",IF(_xlfn.RANK.EQ(N705,$N$2:$N$326,0)&lt;=ROUND(COUNTIFS($E$2:$E$326,"&gt;=50",$D$2:$D$326,"&gt;=55")/100*#REF!,0),"",E705),"")</f>
        <v>#REF!</v>
      </c>
      <c r="P705" s="9" t="str" cm="1">
        <f t="array" ref="P705">IF(A665&lt;&gt;"",IF(_xlfn.BITOR(B665&lt;&gt;"GR",B665&lt;&gt;""),IF(AND(H705&gt;=50,B665&gt;=55),_xlfn.RANK.EQ(H705,$H$2:$H$1000,0),_xlfn.IFS(#REF!="FD",999,#REF!="FF",1000)),IF(AND(H705&gt;=50,D705&gt;=55),_xlfn.RANK.EQ(H705,$H$2:$H$326,0),_xlfn.IFS(#REF!="FD",999,#REF!="FF",1000))),"")</f>
        <v/>
      </c>
    </row>
    <row r="706" spans="1:16" x14ac:dyDescent="0.35">
      <c r="A706" s="3"/>
      <c r="B706" s="3"/>
      <c r="C706" s="16" t="e">
        <f>IF(_xlfn.BITOR(#REF!="GR",#REF!=""),0,#REF!)</f>
        <v>#REF!</v>
      </c>
      <c r="D706" s="16" t="e">
        <f>IF(_xlfn.BITOR(#REF!="",#REF!="GR"),0,#REF!)</f>
        <v>#REF!</v>
      </c>
      <c r="E706" s="9" t="e">
        <f t="shared" ref="E706:E769" si="46">(C706*0.4)+(D706*0.6)</f>
        <v>#REF!</v>
      </c>
      <c r="F706" s="9" t="e">
        <f>IF(AND(B666&lt;&gt;"",B666&lt;&gt;"GR"),(C706*0.4)+(B666*0.6),E706)</f>
        <v>#REF!</v>
      </c>
      <c r="G706" s="9" t="e">
        <f t="shared" si="44"/>
        <v>#REF!</v>
      </c>
      <c r="H706" s="9" t="e">
        <f t="shared" si="45"/>
        <v>#REF!</v>
      </c>
      <c r="I706" s="9" t="e">
        <f t="shared" si="43"/>
        <v>#REF!</v>
      </c>
      <c r="J706" s="9" t="e">
        <f>IF(I706&lt;&gt;"",IF(_xlfn.RANK.EQ(I706,$I$2:$I$326,0)&lt;=ROUND(COUNTIFS($E$2:$E$326,"&gt;=50",$D$2:$D$326,"&gt;=55")/100*#REF!,0),"",E706),"")</f>
        <v>#REF!</v>
      </c>
      <c r="K706" s="9" t="e">
        <f>IF(J706&lt;&gt;"",IF(_xlfn.RANK.EQ(J706,$J$2:$J$326,0)&lt;=ROUND(COUNTIFS($E$2:$E$326,"&gt;=50",$D$2:$D$326,"&gt;=55")/100*#REF!,0),"",E706),"")</f>
        <v>#REF!</v>
      </c>
      <c r="L706" s="9" t="e">
        <f>IF(K706&lt;&gt;"",IF(_xlfn.RANK.EQ(K706,$K$2:$K$326,0)&lt;=ROUND(COUNTIFS($E$2:$E$326,"&gt;=50",$D$2:$D$326,"&gt;=55")/100*#REF!,0),"",E706),"")</f>
        <v>#REF!</v>
      </c>
      <c r="M706" s="9" t="e">
        <f>IF(L706&lt;&gt;"",IF(_xlfn.RANK.EQ(L706,$L$2:$L$326,0)&lt;=ROUND(COUNTIFS($E$2:$E$326,"&gt;=50",$D$2:$D$326,"&gt;=55")/100*#REF!,0),"",E706),"")</f>
        <v>#REF!</v>
      </c>
      <c r="N706" s="9" t="e">
        <f>IF(M706&lt;&gt;"",IF(_xlfn.RANK.EQ(M706,$M$2:$M$326,0)&lt;=ROUND(COUNTIFS($E$2:$E$326,"&gt;=50",$D$2:$D$326,"&gt;=55")/100*#REF!,0),"",E706),"")</f>
        <v>#REF!</v>
      </c>
      <c r="O706" s="9" t="e">
        <f>IF(N706&lt;&gt;"",IF(_xlfn.RANK.EQ(N706,$N$2:$N$326,0)&lt;=ROUND(COUNTIFS($E$2:$E$326,"&gt;=50",$D$2:$D$326,"&gt;=55")/100*#REF!,0),"",E706),"")</f>
        <v>#REF!</v>
      </c>
      <c r="P706" s="9" t="str" cm="1">
        <f t="array" ref="P706">IF(A666&lt;&gt;"",IF(_xlfn.BITOR(B666&lt;&gt;"GR",B666&lt;&gt;""),IF(AND(H706&gt;=50,B666&gt;=55),_xlfn.RANK.EQ(H706,$H$2:$H$1000,0),_xlfn.IFS(#REF!="FD",999,#REF!="FF",1000)),IF(AND(H706&gt;=50,D706&gt;=55),_xlfn.RANK.EQ(H706,$H$2:$H$326,0),_xlfn.IFS(#REF!="FD",999,#REF!="FF",1000))),"")</f>
        <v/>
      </c>
    </row>
    <row r="707" spans="1:16" x14ac:dyDescent="0.35">
      <c r="A707" s="3"/>
      <c r="B707" s="3"/>
      <c r="C707" s="16" t="e">
        <f>IF(_xlfn.BITOR(#REF!="GR",#REF!=""),0,#REF!)</f>
        <v>#REF!</v>
      </c>
      <c r="D707" s="16" t="e">
        <f>IF(_xlfn.BITOR(#REF!="",#REF!="GR"),0,#REF!)</f>
        <v>#REF!</v>
      </c>
      <c r="E707" s="9" t="e">
        <f t="shared" si="46"/>
        <v>#REF!</v>
      </c>
      <c r="F707" s="9" t="e">
        <f>IF(AND(B667&lt;&gt;"",B667&lt;&gt;"GR"),(C707*0.4)+(B667*0.6),E707)</f>
        <v>#REF!</v>
      </c>
      <c r="G707" s="9" t="e">
        <f t="shared" si="44"/>
        <v>#REF!</v>
      </c>
      <c r="H707" s="9" t="e">
        <f t="shared" si="45"/>
        <v>#REF!</v>
      </c>
      <c r="I707" s="9" t="e">
        <f t="shared" ref="I707:I770" si="47">IF(AND(E707&gt;=50,D707&gt;=55),E707,"")</f>
        <v>#REF!</v>
      </c>
      <c r="J707" s="9" t="e">
        <f>IF(I707&lt;&gt;"",IF(_xlfn.RANK.EQ(I707,$I$2:$I$326,0)&lt;=ROUND(COUNTIFS($E$2:$E$326,"&gt;=50",$D$2:$D$326,"&gt;=55")/100*#REF!,0),"",E707),"")</f>
        <v>#REF!</v>
      </c>
      <c r="K707" s="9" t="e">
        <f>IF(J707&lt;&gt;"",IF(_xlfn.RANK.EQ(J707,$J$2:$J$326,0)&lt;=ROUND(COUNTIFS($E$2:$E$326,"&gt;=50",$D$2:$D$326,"&gt;=55")/100*#REF!,0),"",E707),"")</f>
        <v>#REF!</v>
      </c>
      <c r="L707" s="9" t="e">
        <f>IF(K707&lt;&gt;"",IF(_xlfn.RANK.EQ(K707,$K$2:$K$326,0)&lt;=ROUND(COUNTIFS($E$2:$E$326,"&gt;=50",$D$2:$D$326,"&gt;=55")/100*#REF!,0),"",E707),"")</f>
        <v>#REF!</v>
      </c>
      <c r="M707" s="9" t="e">
        <f>IF(L707&lt;&gt;"",IF(_xlfn.RANK.EQ(L707,$L$2:$L$326,0)&lt;=ROUND(COUNTIFS($E$2:$E$326,"&gt;=50",$D$2:$D$326,"&gt;=55")/100*#REF!,0),"",E707),"")</f>
        <v>#REF!</v>
      </c>
      <c r="N707" s="9" t="e">
        <f>IF(M707&lt;&gt;"",IF(_xlfn.RANK.EQ(M707,$M$2:$M$326,0)&lt;=ROUND(COUNTIFS($E$2:$E$326,"&gt;=50",$D$2:$D$326,"&gt;=55")/100*#REF!,0),"",E707),"")</f>
        <v>#REF!</v>
      </c>
      <c r="O707" s="9" t="e">
        <f>IF(N707&lt;&gt;"",IF(_xlfn.RANK.EQ(N707,$N$2:$N$326,0)&lt;=ROUND(COUNTIFS($E$2:$E$326,"&gt;=50",$D$2:$D$326,"&gt;=55")/100*#REF!,0),"",E707),"")</f>
        <v>#REF!</v>
      </c>
      <c r="P707" s="9" t="str" cm="1">
        <f t="array" ref="P707">IF(A667&lt;&gt;"",IF(_xlfn.BITOR(B667&lt;&gt;"GR",B667&lt;&gt;""),IF(AND(H707&gt;=50,B667&gt;=55),_xlfn.RANK.EQ(H707,$H$2:$H$1000,0),_xlfn.IFS(#REF!="FD",999,#REF!="FF",1000)),IF(AND(H707&gt;=50,D707&gt;=55),_xlfn.RANK.EQ(H707,$H$2:$H$326,0),_xlfn.IFS(#REF!="FD",999,#REF!="FF",1000))),"")</f>
        <v/>
      </c>
    </row>
    <row r="708" spans="1:16" x14ac:dyDescent="0.35">
      <c r="A708" s="3"/>
      <c r="B708" s="3"/>
      <c r="C708" s="16" t="e">
        <f>IF(_xlfn.BITOR(#REF!="GR",#REF!=""),0,#REF!)</f>
        <v>#REF!</v>
      </c>
      <c r="D708" s="16" t="e">
        <f>IF(_xlfn.BITOR(#REF!="",#REF!="GR"),0,#REF!)</f>
        <v>#REF!</v>
      </c>
      <c r="E708" s="9" t="e">
        <f t="shared" si="46"/>
        <v>#REF!</v>
      </c>
      <c r="F708" s="9" t="e">
        <f>IF(AND(B668&lt;&gt;"",B668&lt;&gt;"GR"),(C708*0.4)+(B668*0.6),E708)</f>
        <v>#REF!</v>
      </c>
      <c r="G708" s="9" t="e">
        <f t="shared" si="44"/>
        <v>#REF!</v>
      </c>
      <c r="H708" s="9" t="e">
        <f t="shared" si="45"/>
        <v>#REF!</v>
      </c>
      <c r="I708" s="9" t="e">
        <f t="shared" si="47"/>
        <v>#REF!</v>
      </c>
      <c r="J708" s="9" t="e">
        <f>IF(I708&lt;&gt;"",IF(_xlfn.RANK.EQ(I708,$I$2:$I$326,0)&lt;=ROUND(COUNTIFS($E$2:$E$326,"&gt;=50",$D$2:$D$326,"&gt;=55")/100*#REF!,0),"",E708),"")</f>
        <v>#REF!</v>
      </c>
      <c r="K708" s="9" t="e">
        <f>IF(J708&lt;&gt;"",IF(_xlfn.RANK.EQ(J708,$J$2:$J$326,0)&lt;=ROUND(COUNTIFS($E$2:$E$326,"&gt;=50",$D$2:$D$326,"&gt;=55")/100*#REF!,0),"",E708),"")</f>
        <v>#REF!</v>
      </c>
      <c r="L708" s="9" t="e">
        <f>IF(K708&lt;&gt;"",IF(_xlfn.RANK.EQ(K708,$K$2:$K$326,0)&lt;=ROUND(COUNTIFS($E$2:$E$326,"&gt;=50",$D$2:$D$326,"&gt;=55")/100*#REF!,0),"",E708),"")</f>
        <v>#REF!</v>
      </c>
      <c r="M708" s="9" t="e">
        <f>IF(L708&lt;&gt;"",IF(_xlfn.RANK.EQ(L708,$L$2:$L$326,0)&lt;=ROUND(COUNTIFS($E$2:$E$326,"&gt;=50",$D$2:$D$326,"&gt;=55")/100*#REF!,0),"",E708),"")</f>
        <v>#REF!</v>
      </c>
      <c r="N708" s="9" t="e">
        <f>IF(M708&lt;&gt;"",IF(_xlfn.RANK.EQ(M708,$M$2:$M$326,0)&lt;=ROUND(COUNTIFS($E$2:$E$326,"&gt;=50",$D$2:$D$326,"&gt;=55")/100*#REF!,0),"",E708),"")</f>
        <v>#REF!</v>
      </c>
      <c r="O708" s="9" t="e">
        <f>IF(N708&lt;&gt;"",IF(_xlfn.RANK.EQ(N708,$N$2:$N$326,0)&lt;=ROUND(COUNTIFS($E$2:$E$326,"&gt;=50",$D$2:$D$326,"&gt;=55")/100*#REF!,0),"",E708),"")</f>
        <v>#REF!</v>
      </c>
      <c r="P708" s="9" t="str" cm="1">
        <f t="array" ref="P708">IF(A668&lt;&gt;"",IF(_xlfn.BITOR(B668&lt;&gt;"GR",B668&lt;&gt;""),IF(AND(H708&gt;=50,B668&gt;=55),_xlfn.RANK.EQ(H708,$H$2:$H$1000,0),_xlfn.IFS(#REF!="FD",999,#REF!="FF",1000)),IF(AND(H708&gt;=50,D708&gt;=55),_xlfn.RANK.EQ(H708,$H$2:$H$326,0),_xlfn.IFS(#REF!="FD",999,#REF!="FF",1000))),"")</f>
        <v/>
      </c>
    </row>
    <row r="709" spans="1:16" x14ac:dyDescent="0.35">
      <c r="A709" s="3"/>
      <c r="B709" s="3"/>
      <c r="C709" s="16" t="e">
        <f>IF(_xlfn.BITOR(#REF!="GR",#REF!=""),0,#REF!)</f>
        <v>#REF!</v>
      </c>
      <c r="D709" s="16" t="e">
        <f>IF(_xlfn.BITOR(#REF!="",#REF!="GR"),0,#REF!)</f>
        <v>#REF!</v>
      </c>
      <c r="E709" s="9" t="e">
        <f t="shared" si="46"/>
        <v>#REF!</v>
      </c>
      <c r="F709" s="9" t="e">
        <f>IF(AND(B669&lt;&gt;"",B669&lt;&gt;"GR"),(C709*0.4)+(B669*0.6),E709)</f>
        <v>#REF!</v>
      </c>
      <c r="G709" s="9" t="e">
        <f t="shared" si="44"/>
        <v>#REF!</v>
      </c>
      <c r="H709" s="9" t="e">
        <f t="shared" si="45"/>
        <v>#REF!</v>
      </c>
      <c r="I709" s="9" t="e">
        <f t="shared" si="47"/>
        <v>#REF!</v>
      </c>
      <c r="J709" s="9" t="e">
        <f>IF(I709&lt;&gt;"",IF(_xlfn.RANK.EQ(I709,$I$2:$I$326,0)&lt;=ROUND(COUNTIFS($E$2:$E$326,"&gt;=50",$D$2:$D$326,"&gt;=55")/100*#REF!,0),"",E709),"")</f>
        <v>#REF!</v>
      </c>
      <c r="K709" s="9" t="e">
        <f>IF(J709&lt;&gt;"",IF(_xlfn.RANK.EQ(J709,$J$2:$J$326,0)&lt;=ROUND(COUNTIFS($E$2:$E$326,"&gt;=50",$D$2:$D$326,"&gt;=55")/100*#REF!,0),"",E709),"")</f>
        <v>#REF!</v>
      </c>
      <c r="L709" s="9" t="e">
        <f>IF(K709&lt;&gt;"",IF(_xlfn.RANK.EQ(K709,$K$2:$K$326,0)&lt;=ROUND(COUNTIFS($E$2:$E$326,"&gt;=50",$D$2:$D$326,"&gt;=55")/100*#REF!,0),"",E709),"")</f>
        <v>#REF!</v>
      </c>
      <c r="M709" s="9" t="e">
        <f>IF(L709&lt;&gt;"",IF(_xlfn.RANK.EQ(L709,$L$2:$L$326,0)&lt;=ROUND(COUNTIFS($E$2:$E$326,"&gt;=50",$D$2:$D$326,"&gt;=55")/100*#REF!,0),"",E709),"")</f>
        <v>#REF!</v>
      </c>
      <c r="N709" s="9" t="e">
        <f>IF(M709&lt;&gt;"",IF(_xlfn.RANK.EQ(M709,$M$2:$M$326,0)&lt;=ROUND(COUNTIFS($E$2:$E$326,"&gt;=50",$D$2:$D$326,"&gt;=55")/100*#REF!,0),"",E709),"")</f>
        <v>#REF!</v>
      </c>
      <c r="O709" s="9" t="e">
        <f>IF(N709&lt;&gt;"",IF(_xlfn.RANK.EQ(N709,$N$2:$N$326,0)&lt;=ROUND(COUNTIFS($E$2:$E$326,"&gt;=50",$D$2:$D$326,"&gt;=55")/100*#REF!,0),"",E709),"")</f>
        <v>#REF!</v>
      </c>
      <c r="P709" s="9" t="str" cm="1">
        <f t="array" ref="P709">IF(A669&lt;&gt;"",IF(_xlfn.BITOR(B669&lt;&gt;"GR",B669&lt;&gt;""),IF(AND(H709&gt;=50,B669&gt;=55),_xlfn.RANK.EQ(H709,$H$2:$H$1000,0),_xlfn.IFS(#REF!="FD",999,#REF!="FF",1000)),IF(AND(H709&gt;=50,D709&gt;=55),_xlfn.RANK.EQ(H709,$H$2:$H$326,0),_xlfn.IFS(#REF!="FD",999,#REF!="FF",1000))),"")</f>
        <v/>
      </c>
    </row>
    <row r="710" spans="1:16" x14ac:dyDescent="0.35">
      <c r="A710" s="3"/>
      <c r="B710" s="3"/>
      <c r="C710" s="16" t="e">
        <f>IF(_xlfn.BITOR(#REF!="GR",#REF!=""),0,#REF!)</f>
        <v>#REF!</v>
      </c>
      <c r="D710" s="16" t="e">
        <f>IF(_xlfn.BITOR(#REF!="",#REF!="GR"),0,#REF!)</f>
        <v>#REF!</v>
      </c>
      <c r="E710" s="9" t="e">
        <f t="shared" si="46"/>
        <v>#REF!</v>
      </c>
      <c r="F710" s="9" t="e">
        <f>IF(AND(B670&lt;&gt;"",B670&lt;&gt;"GR"),(C710*0.4)+(B670*0.6),E710)</f>
        <v>#REF!</v>
      </c>
      <c r="G710" s="9" t="e">
        <f t="shared" si="44"/>
        <v>#REF!</v>
      </c>
      <c r="H710" s="9" t="e">
        <f t="shared" si="45"/>
        <v>#REF!</v>
      </c>
      <c r="I710" s="9" t="e">
        <f t="shared" si="47"/>
        <v>#REF!</v>
      </c>
      <c r="J710" s="9" t="e">
        <f>IF(I710&lt;&gt;"",IF(_xlfn.RANK.EQ(I710,$I$2:$I$326,0)&lt;=ROUND(COUNTIFS($E$2:$E$326,"&gt;=50",$D$2:$D$326,"&gt;=55")/100*#REF!,0),"",E710),"")</f>
        <v>#REF!</v>
      </c>
      <c r="K710" s="9" t="e">
        <f>IF(J710&lt;&gt;"",IF(_xlfn.RANK.EQ(J710,$J$2:$J$326,0)&lt;=ROUND(COUNTIFS($E$2:$E$326,"&gt;=50",$D$2:$D$326,"&gt;=55")/100*#REF!,0),"",E710),"")</f>
        <v>#REF!</v>
      </c>
      <c r="L710" s="9" t="e">
        <f>IF(K710&lt;&gt;"",IF(_xlfn.RANK.EQ(K710,$K$2:$K$326,0)&lt;=ROUND(COUNTIFS($E$2:$E$326,"&gt;=50",$D$2:$D$326,"&gt;=55")/100*#REF!,0),"",E710),"")</f>
        <v>#REF!</v>
      </c>
      <c r="M710" s="9" t="e">
        <f>IF(L710&lt;&gt;"",IF(_xlfn.RANK.EQ(L710,$L$2:$L$326,0)&lt;=ROUND(COUNTIFS($E$2:$E$326,"&gt;=50",$D$2:$D$326,"&gt;=55")/100*#REF!,0),"",E710),"")</f>
        <v>#REF!</v>
      </c>
      <c r="N710" s="9" t="e">
        <f>IF(M710&lt;&gt;"",IF(_xlfn.RANK.EQ(M710,$M$2:$M$326,0)&lt;=ROUND(COUNTIFS($E$2:$E$326,"&gt;=50",$D$2:$D$326,"&gt;=55")/100*#REF!,0),"",E710),"")</f>
        <v>#REF!</v>
      </c>
      <c r="O710" s="9" t="e">
        <f>IF(N710&lt;&gt;"",IF(_xlfn.RANK.EQ(N710,$N$2:$N$326,0)&lt;=ROUND(COUNTIFS($E$2:$E$326,"&gt;=50",$D$2:$D$326,"&gt;=55")/100*#REF!,0),"",E710),"")</f>
        <v>#REF!</v>
      </c>
      <c r="P710" s="9" t="str" cm="1">
        <f t="array" ref="P710">IF(A670&lt;&gt;"",IF(_xlfn.BITOR(B670&lt;&gt;"GR",B670&lt;&gt;""),IF(AND(H710&gt;=50,B670&gt;=55),_xlfn.RANK.EQ(H710,$H$2:$H$1000,0),_xlfn.IFS(#REF!="FD",999,#REF!="FF",1000)),IF(AND(H710&gt;=50,D710&gt;=55),_xlfn.RANK.EQ(H710,$H$2:$H$326,0),_xlfn.IFS(#REF!="FD",999,#REF!="FF",1000))),"")</f>
        <v/>
      </c>
    </row>
    <row r="711" spans="1:16" x14ac:dyDescent="0.35">
      <c r="A711" s="3"/>
      <c r="B711" s="3"/>
      <c r="C711" s="16" t="e">
        <f>IF(_xlfn.BITOR(#REF!="GR",#REF!=""),0,#REF!)</f>
        <v>#REF!</v>
      </c>
      <c r="D711" s="16" t="e">
        <f>IF(_xlfn.BITOR(#REF!="",#REF!="GR"),0,#REF!)</f>
        <v>#REF!</v>
      </c>
      <c r="E711" s="9" t="e">
        <f t="shared" si="46"/>
        <v>#REF!</v>
      </c>
      <c r="F711" s="9" t="e">
        <f>IF(AND(B671&lt;&gt;"",B671&lt;&gt;"GR"),(C711*0.4)+(B671*0.6),E711)</f>
        <v>#REF!</v>
      </c>
      <c r="G711" s="9" t="e">
        <f t="shared" ref="G711:G774" si="48">ROUND(E711,0)</f>
        <v>#REF!</v>
      </c>
      <c r="H711" s="9" t="e">
        <f t="shared" ref="H711:H774" si="49">ROUND(F711,0)</f>
        <v>#REF!</v>
      </c>
      <c r="I711" s="9" t="e">
        <f t="shared" si="47"/>
        <v>#REF!</v>
      </c>
      <c r="J711" s="9" t="e">
        <f>IF(I711&lt;&gt;"",IF(_xlfn.RANK.EQ(I711,$I$2:$I$326,0)&lt;=ROUND(COUNTIFS($E$2:$E$326,"&gt;=50",$D$2:$D$326,"&gt;=55")/100*#REF!,0),"",E711),"")</f>
        <v>#REF!</v>
      </c>
      <c r="K711" s="9" t="e">
        <f>IF(J711&lt;&gt;"",IF(_xlfn.RANK.EQ(J711,$J$2:$J$326,0)&lt;=ROUND(COUNTIFS($E$2:$E$326,"&gt;=50",$D$2:$D$326,"&gt;=55")/100*#REF!,0),"",E711),"")</f>
        <v>#REF!</v>
      </c>
      <c r="L711" s="9" t="e">
        <f>IF(K711&lt;&gt;"",IF(_xlfn.RANK.EQ(K711,$K$2:$K$326,0)&lt;=ROUND(COUNTIFS($E$2:$E$326,"&gt;=50",$D$2:$D$326,"&gt;=55")/100*#REF!,0),"",E711),"")</f>
        <v>#REF!</v>
      </c>
      <c r="M711" s="9" t="e">
        <f>IF(L711&lt;&gt;"",IF(_xlfn.RANK.EQ(L711,$L$2:$L$326,0)&lt;=ROUND(COUNTIFS($E$2:$E$326,"&gt;=50",$D$2:$D$326,"&gt;=55")/100*#REF!,0),"",E711),"")</f>
        <v>#REF!</v>
      </c>
      <c r="N711" s="9" t="e">
        <f>IF(M711&lt;&gt;"",IF(_xlfn.RANK.EQ(M711,$M$2:$M$326,0)&lt;=ROUND(COUNTIFS($E$2:$E$326,"&gt;=50",$D$2:$D$326,"&gt;=55")/100*#REF!,0),"",E711),"")</f>
        <v>#REF!</v>
      </c>
      <c r="O711" s="9" t="e">
        <f>IF(N711&lt;&gt;"",IF(_xlfn.RANK.EQ(N711,$N$2:$N$326,0)&lt;=ROUND(COUNTIFS($E$2:$E$326,"&gt;=50",$D$2:$D$326,"&gt;=55")/100*#REF!,0),"",E711),"")</f>
        <v>#REF!</v>
      </c>
      <c r="P711" s="9" t="str" cm="1">
        <f t="array" ref="P711">IF(A671&lt;&gt;"",IF(_xlfn.BITOR(B671&lt;&gt;"GR",B671&lt;&gt;""),IF(AND(H711&gt;=50,B671&gt;=55),_xlfn.RANK.EQ(H711,$H$2:$H$1000,0),_xlfn.IFS(#REF!="FD",999,#REF!="FF",1000)),IF(AND(H711&gt;=50,D711&gt;=55),_xlfn.RANK.EQ(H711,$H$2:$H$326,0),_xlfn.IFS(#REF!="FD",999,#REF!="FF",1000))),"")</f>
        <v/>
      </c>
    </row>
    <row r="712" spans="1:16" x14ac:dyDescent="0.35">
      <c r="A712" s="3"/>
      <c r="B712" s="3"/>
      <c r="C712" s="16" t="e">
        <f>IF(_xlfn.BITOR(#REF!="GR",#REF!=""),0,#REF!)</f>
        <v>#REF!</v>
      </c>
      <c r="D712" s="16" t="e">
        <f>IF(_xlfn.BITOR(#REF!="",#REF!="GR"),0,#REF!)</f>
        <v>#REF!</v>
      </c>
      <c r="E712" s="9" t="e">
        <f t="shared" si="46"/>
        <v>#REF!</v>
      </c>
      <c r="F712" s="9" t="e">
        <f>IF(AND(B672&lt;&gt;"",B672&lt;&gt;"GR"),(C712*0.4)+(B672*0.6),E712)</f>
        <v>#REF!</v>
      </c>
      <c r="G712" s="9" t="e">
        <f t="shared" si="48"/>
        <v>#REF!</v>
      </c>
      <c r="H712" s="9" t="e">
        <f t="shared" si="49"/>
        <v>#REF!</v>
      </c>
      <c r="I712" s="9" t="e">
        <f t="shared" si="47"/>
        <v>#REF!</v>
      </c>
      <c r="J712" s="9" t="e">
        <f>IF(I712&lt;&gt;"",IF(_xlfn.RANK.EQ(I712,$I$2:$I$326,0)&lt;=ROUND(COUNTIFS($E$2:$E$326,"&gt;=50",$D$2:$D$326,"&gt;=55")/100*#REF!,0),"",E712),"")</f>
        <v>#REF!</v>
      </c>
      <c r="K712" s="9" t="e">
        <f>IF(J712&lt;&gt;"",IF(_xlfn.RANK.EQ(J712,$J$2:$J$326,0)&lt;=ROUND(COUNTIFS($E$2:$E$326,"&gt;=50",$D$2:$D$326,"&gt;=55")/100*#REF!,0),"",E712),"")</f>
        <v>#REF!</v>
      </c>
      <c r="L712" s="9" t="e">
        <f>IF(K712&lt;&gt;"",IF(_xlfn.RANK.EQ(K712,$K$2:$K$326,0)&lt;=ROUND(COUNTIFS($E$2:$E$326,"&gt;=50",$D$2:$D$326,"&gt;=55")/100*#REF!,0),"",E712),"")</f>
        <v>#REF!</v>
      </c>
      <c r="M712" s="9" t="e">
        <f>IF(L712&lt;&gt;"",IF(_xlfn.RANK.EQ(L712,$L$2:$L$326,0)&lt;=ROUND(COUNTIFS($E$2:$E$326,"&gt;=50",$D$2:$D$326,"&gt;=55")/100*#REF!,0),"",E712),"")</f>
        <v>#REF!</v>
      </c>
      <c r="N712" s="9" t="e">
        <f>IF(M712&lt;&gt;"",IF(_xlfn.RANK.EQ(M712,$M$2:$M$326,0)&lt;=ROUND(COUNTIFS($E$2:$E$326,"&gt;=50",$D$2:$D$326,"&gt;=55")/100*#REF!,0),"",E712),"")</f>
        <v>#REF!</v>
      </c>
      <c r="O712" s="9" t="e">
        <f>IF(N712&lt;&gt;"",IF(_xlfn.RANK.EQ(N712,$N$2:$N$326,0)&lt;=ROUND(COUNTIFS($E$2:$E$326,"&gt;=50",$D$2:$D$326,"&gt;=55")/100*#REF!,0),"",E712),"")</f>
        <v>#REF!</v>
      </c>
      <c r="P712" s="9" t="str" cm="1">
        <f t="array" ref="P712">IF(A672&lt;&gt;"",IF(_xlfn.BITOR(B672&lt;&gt;"GR",B672&lt;&gt;""),IF(AND(H712&gt;=50,B672&gt;=55),_xlfn.RANK.EQ(H712,$H$2:$H$1000,0),_xlfn.IFS(#REF!="FD",999,#REF!="FF",1000)),IF(AND(H712&gt;=50,D712&gt;=55),_xlfn.RANK.EQ(H712,$H$2:$H$326,0),_xlfn.IFS(#REF!="FD",999,#REF!="FF",1000))),"")</f>
        <v/>
      </c>
    </row>
    <row r="713" spans="1:16" x14ac:dyDescent="0.35">
      <c r="A713" s="3"/>
      <c r="B713" s="3"/>
      <c r="C713" s="16" t="e">
        <f>IF(_xlfn.BITOR(#REF!="GR",#REF!=""),0,#REF!)</f>
        <v>#REF!</v>
      </c>
      <c r="D713" s="16" t="e">
        <f>IF(_xlfn.BITOR(#REF!="",#REF!="GR"),0,#REF!)</f>
        <v>#REF!</v>
      </c>
      <c r="E713" s="9" t="e">
        <f t="shared" si="46"/>
        <v>#REF!</v>
      </c>
      <c r="F713" s="9" t="e">
        <f>IF(AND(B673&lt;&gt;"",B673&lt;&gt;"GR"),(C713*0.4)+(B673*0.6),E713)</f>
        <v>#REF!</v>
      </c>
      <c r="G713" s="9" t="e">
        <f t="shared" si="48"/>
        <v>#REF!</v>
      </c>
      <c r="H713" s="9" t="e">
        <f t="shared" si="49"/>
        <v>#REF!</v>
      </c>
      <c r="I713" s="9" t="e">
        <f t="shared" si="47"/>
        <v>#REF!</v>
      </c>
      <c r="J713" s="9" t="e">
        <f>IF(I713&lt;&gt;"",IF(_xlfn.RANK.EQ(I713,$I$2:$I$326,0)&lt;=ROUND(COUNTIFS($E$2:$E$326,"&gt;=50",$D$2:$D$326,"&gt;=55")/100*#REF!,0),"",E713),"")</f>
        <v>#REF!</v>
      </c>
      <c r="K713" s="9" t="e">
        <f>IF(J713&lt;&gt;"",IF(_xlfn.RANK.EQ(J713,$J$2:$J$326,0)&lt;=ROUND(COUNTIFS($E$2:$E$326,"&gt;=50",$D$2:$D$326,"&gt;=55")/100*#REF!,0),"",E713),"")</f>
        <v>#REF!</v>
      </c>
      <c r="L713" s="9" t="e">
        <f>IF(K713&lt;&gt;"",IF(_xlfn.RANK.EQ(K713,$K$2:$K$326,0)&lt;=ROUND(COUNTIFS($E$2:$E$326,"&gt;=50",$D$2:$D$326,"&gt;=55")/100*#REF!,0),"",E713),"")</f>
        <v>#REF!</v>
      </c>
      <c r="M713" s="9" t="e">
        <f>IF(L713&lt;&gt;"",IF(_xlfn.RANK.EQ(L713,$L$2:$L$326,0)&lt;=ROUND(COUNTIFS($E$2:$E$326,"&gt;=50",$D$2:$D$326,"&gt;=55")/100*#REF!,0),"",E713),"")</f>
        <v>#REF!</v>
      </c>
      <c r="N713" s="9" t="e">
        <f>IF(M713&lt;&gt;"",IF(_xlfn.RANK.EQ(M713,$M$2:$M$326,0)&lt;=ROUND(COUNTIFS($E$2:$E$326,"&gt;=50",$D$2:$D$326,"&gt;=55")/100*#REF!,0),"",E713),"")</f>
        <v>#REF!</v>
      </c>
      <c r="O713" s="9" t="e">
        <f>IF(N713&lt;&gt;"",IF(_xlfn.RANK.EQ(N713,$N$2:$N$326,0)&lt;=ROUND(COUNTIFS($E$2:$E$326,"&gt;=50",$D$2:$D$326,"&gt;=55")/100*#REF!,0),"",E713),"")</f>
        <v>#REF!</v>
      </c>
      <c r="P713" s="9" t="str" cm="1">
        <f t="array" ref="P713">IF(A673&lt;&gt;"",IF(_xlfn.BITOR(B673&lt;&gt;"GR",B673&lt;&gt;""),IF(AND(H713&gt;=50,B673&gt;=55),_xlfn.RANK.EQ(H713,$H$2:$H$1000,0),_xlfn.IFS(#REF!="FD",999,#REF!="FF",1000)),IF(AND(H713&gt;=50,D713&gt;=55),_xlfn.RANK.EQ(H713,$H$2:$H$326,0),_xlfn.IFS(#REF!="FD",999,#REF!="FF",1000))),"")</f>
        <v/>
      </c>
    </row>
    <row r="714" spans="1:16" x14ac:dyDescent="0.35">
      <c r="A714" s="3"/>
      <c r="B714" s="3"/>
      <c r="C714" s="16" t="e">
        <f>IF(_xlfn.BITOR(#REF!="GR",#REF!=""),0,#REF!)</f>
        <v>#REF!</v>
      </c>
      <c r="D714" s="16" t="e">
        <f>IF(_xlfn.BITOR(#REF!="",#REF!="GR"),0,#REF!)</f>
        <v>#REF!</v>
      </c>
      <c r="E714" s="9" t="e">
        <f t="shared" si="46"/>
        <v>#REF!</v>
      </c>
      <c r="F714" s="9" t="e">
        <f>IF(AND(B674&lt;&gt;"",B674&lt;&gt;"GR"),(C714*0.4)+(B674*0.6),E714)</f>
        <v>#REF!</v>
      </c>
      <c r="G714" s="9" t="e">
        <f t="shared" si="48"/>
        <v>#REF!</v>
      </c>
      <c r="H714" s="9" t="e">
        <f t="shared" si="49"/>
        <v>#REF!</v>
      </c>
      <c r="I714" s="9" t="e">
        <f t="shared" si="47"/>
        <v>#REF!</v>
      </c>
      <c r="J714" s="9" t="e">
        <f>IF(I714&lt;&gt;"",IF(_xlfn.RANK.EQ(I714,$I$2:$I$326,0)&lt;=ROUND(COUNTIFS($E$2:$E$326,"&gt;=50",$D$2:$D$326,"&gt;=55")/100*#REF!,0),"",E714),"")</f>
        <v>#REF!</v>
      </c>
      <c r="K714" s="9" t="e">
        <f>IF(J714&lt;&gt;"",IF(_xlfn.RANK.EQ(J714,$J$2:$J$326,0)&lt;=ROUND(COUNTIFS($E$2:$E$326,"&gt;=50",$D$2:$D$326,"&gt;=55")/100*#REF!,0),"",E714),"")</f>
        <v>#REF!</v>
      </c>
      <c r="L714" s="9" t="e">
        <f>IF(K714&lt;&gt;"",IF(_xlfn.RANK.EQ(K714,$K$2:$K$326,0)&lt;=ROUND(COUNTIFS($E$2:$E$326,"&gt;=50",$D$2:$D$326,"&gt;=55")/100*#REF!,0),"",E714),"")</f>
        <v>#REF!</v>
      </c>
      <c r="M714" s="9" t="e">
        <f>IF(L714&lt;&gt;"",IF(_xlfn.RANK.EQ(L714,$L$2:$L$326,0)&lt;=ROUND(COUNTIFS($E$2:$E$326,"&gt;=50",$D$2:$D$326,"&gt;=55")/100*#REF!,0),"",E714),"")</f>
        <v>#REF!</v>
      </c>
      <c r="N714" s="9" t="e">
        <f>IF(M714&lt;&gt;"",IF(_xlfn.RANK.EQ(M714,$M$2:$M$326,0)&lt;=ROUND(COUNTIFS($E$2:$E$326,"&gt;=50",$D$2:$D$326,"&gt;=55")/100*#REF!,0),"",E714),"")</f>
        <v>#REF!</v>
      </c>
      <c r="O714" s="9" t="e">
        <f>IF(N714&lt;&gt;"",IF(_xlfn.RANK.EQ(N714,$N$2:$N$326,0)&lt;=ROUND(COUNTIFS($E$2:$E$326,"&gt;=50",$D$2:$D$326,"&gt;=55")/100*#REF!,0),"",E714),"")</f>
        <v>#REF!</v>
      </c>
      <c r="P714" s="9" t="str" cm="1">
        <f t="array" ref="P714">IF(A674&lt;&gt;"",IF(_xlfn.BITOR(B674&lt;&gt;"GR",B674&lt;&gt;""),IF(AND(H714&gt;=50,B674&gt;=55),_xlfn.RANK.EQ(H714,$H$2:$H$1000,0),_xlfn.IFS(#REF!="FD",999,#REF!="FF",1000)),IF(AND(H714&gt;=50,D714&gt;=55),_xlfn.RANK.EQ(H714,$H$2:$H$326,0),_xlfn.IFS(#REF!="FD",999,#REF!="FF",1000))),"")</f>
        <v/>
      </c>
    </row>
    <row r="715" spans="1:16" x14ac:dyDescent="0.35">
      <c r="A715" s="3"/>
      <c r="B715" s="3"/>
      <c r="C715" s="16" t="e">
        <f>IF(_xlfn.BITOR(#REF!="GR",#REF!=""),0,#REF!)</f>
        <v>#REF!</v>
      </c>
      <c r="D715" s="16" t="e">
        <f>IF(_xlfn.BITOR(#REF!="",#REF!="GR"),0,#REF!)</f>
        <v>#REF!</v>
      </c>
      <c r="E715" s="9" t="e">
        <f t="shared" si="46"/>
        <v>#REF!</v>
      </c>
      <c r="F715" s="9" t="e">
        <f>IF(AND(B675&lt;&gt;"",B675&lt;&gt;"GR"),(C715*0.4)+(B675*0.6),E715)</f>
        <v>#REF!</v>
      </c>
      <c r="G715" s="9" t="e">
        <f t="shared" si="48"/>
        <v>#REF!</v>
      </c>
      <c r="H715" s="9" t="e">
        <f t="shared" si="49"/>
        <v>#REF!</v>
      </c>
      <c r="I715" s="9" t="e">
        <f t="shared" si="47"/>
        <v>#REF!</v>
      </c>
      <c r="J715" s="9" t="e">
        <f>IF(I715&lt;&gt;"",IF(_xlfn.RANK.EQ(I715,$I$2:$I$326,0)&lt;=ROUND(COUNTIFS($E$2:$E$326,"&gt;=50",$D$2:$D$326,"&gt;=55")/100*#REF!,0),"",E715),"")</f>
        <v>#REF!</v>
      </c>
      <c r="K715" s="9" t="e">
        <f>IF(J715&lt;&gt;"",IF(_xlfn.RANK.EQ(J715,$J$2:$J$326,0)&lt;=ROUND(COUNTIFS($E$2:$E$326,"&gt;=50",$D$2:$D$326,"&gt;=55")/100*#REF!,0),"",E715),"")</f>
        <v>#REF!</v>
      </c>
      <c r="L715" s="9" t="e">
        <f>IF(K715&lt;&gt;"",IF(_xlfn.RANK.EQ(K715,$K$2:$K$326,0)&lt;=ROUND(COUNTIFS($E$2:$E$326,"&gt;=50",$D$2:$D$326,"&gt;=55")/100*#REF!,0),"",E715),"")</f>
        <v>#REF!</v>
      </c>
      <c r="M715" s="9" t="e">
        <f>IF(L715&lt;&gt;"",IF(_xlfn.RANK.EQ(L715,$L$2:$L$326,0)&lt;=ROUND(COUNTIFS($E$2:$E$326,"&gt;=50",$D$2:$D$326,"&gt;=55")/100*#REF!,0),"",E715),"")</f>
        <v>#REF!</v>
      </c>
      <c r="N715" s="9" t="e">
        <f>IF(M715&lt;&gt;"",IF(_xlfn.RANK.EQ(M715,$M$2:$M$326,0)&lt;=ROUND(COUNTIFS($E$2:$E$326,"&gt;=50",$D$2:$D$326,"&gt;=55")/100*#REF!,0),"",E715),"")</f>
        <v>#REF!</v>
      </c>
      <c r="O715" s="9" t="e">
        <f>IF(N715&lt;&gt;"",IF(_xlfn.RANK.EQ(N715,$N$2:$N$326,0)&lt;=ROUND(COUNTIFS($E$2:$E$326,"&gt;=50",$D$2:$D$326,"&gt;=55")/100*#REF!,0),"",E715),"")</f>
        <v>#REF!</v>
      </c>
      <c r="P715" s="9" t="str" cm="1">
        <f t="array" ref="P715">IF(A675&lt;&gt;"",IF(_xlfn.BITOR(B675&lt;&gt;"GR",B675&lt;&gt;""),IF(AND(H715&gt;=50,B675&gt;=55),_xlfn.RANK.EQ(H715,$H$2:$H$1000,0),_xlfn.IFS(#REF!="FD",999,#REF!="FF",1000)),IF(AND(H715&gt;=50,D715&gt;=55),_xlfn.RANK.EQ(H715,$H$2:$H$326,0),_xlfn.IFS(#REF!="FD",999,#REF!="FF",1000))),"")</f>
        <v/>
      </c>
    </row>
    <row r="716" spans="1:16" x14ac:dyDescent="0.35">
      <c r="A716" s="3"/>
      <c r="B716" s="3"/>
      <c r="C716" s="16" t="e">
        <f>IF(_xlfn.BITOR(#REF!="GR",#REF!=""),0,#REF!)</f>
        <v>#REF!</v>
      </c>
      <c r="D716" s="16" t="e">
        <f>IF(_xlfn.BITOR(#REF!="",#REF!="GR"),0,#REF!)</f>
        <v>#REF!</v>
      </c>
      <c r="E716" s="9" t="e">
        <f t="shared" si="46"/>
        <v>#REF!</v>
      </c>
      <c r="F716" s="9" t="e">
        <f>IF(AND(B676&lt;&gt;"",B676&lt;&gt;"GR"),(C716*0.4)+(B676*0.6),E716)</f>
        <v>#REF!</v>
      </c>
      <c r="G716" s="9" t="e">
        <f t="shared" si="48"/>
        <v>#REF!</v>
      </c>
      <c r="H716" s="9" t="e">
        <f t="shared" si="49"/>
        <v>#REF!</v>
      </c>
      <c r="I716" s="9" t="e">
        <f t="shared" si="47"/>
        <v>#REF!</v>
      </c>
      <c r="J716" s="9" t="e">
        <f>IF(I716&lt;&gt;"",IF(_xlfn.RANK.EQ(I716,$I$2:$I$326,0)&lt;=ROUND(COUNTIFS($E$2:$E$326,"&gt;=50",$D$2:$D$326,"&gt;=55")/100*#REF!,0),"",E716),"")</f>
        <v>#REF!</v>
      </c>
      <c r="K716" s="9" t="e">
        <f>IF(J716&lt;&gt;"",IF(_xlfn.RANK.EQ(J716,$J$2:$J$326,0)&lt;=ROUND(COUNTIFS($E$2:$E$326,"&gt;=50",$D$2:$D$326,"&gt;=55")/100*#REF!,0),"",E716),"")</f>
        <v>#REF!</v>
      </c>
      <c r="L716" s="9" t="e">
        <f>IF(K716&lt;&gt;"",IF(_xlfn.RANK.EQ(K716,$K$2:$K$326,0)&lt;=ROUND(COUNTIFS($E$2:$E$326,"&gt;=50",$D$2:$D$326,"&gt;=55")/100*#REF!,0),"",E716),"")</f>
        <v>#REF!</v>
      </c>
      <c r="M716" s="9" t="e">
        <f>IF(L716&lt;&gt;"",IF(_xlfn.RANK.EQ(L716,$L$2:$L$326,0)&lt;=ROUND(COUNTIFS($E$2:$E$326,"&gt;=50",$D$2:$D$326,"&gt;=55")/100*#REF!,0),"",E716),"")</f>
        <v>#REF!</v>
      </c>
      <c r="N716" s="9" t="e">
        <f>IF(M716&lt;&gt;"",IF(_xlfn.RANK.EQ(M716,$M$2:$M$326,0)&lt;=ROUND(COUNTIFS($E$2:$E$326,"&gt;=50",$D$2:$D$326,"&gt;=55")/100*#REF!,0),"",E716),"")</f>
        <v>#REF!</v>
      </c>
      <c r="O716" s="9" t="e">
        <f>IF(N716&lt;&gt;"",IF(_xlfn.RANK.EQ(N716,$N$2:$N$326,0)&lt;=ROUND(COUNTIFS($E$2:$E$326,"&gt;=50",$D$2:$D$326,"&gt;=55")/100*#REF!,0),"",E716),"")</f>
        <v>#REF!</v>
      </c>
      <c r="P716" s="9" t="str" cm="1">
        <f t="array" ref="P716">IF(A676&lt;&gt;"",IF(_xlfn.BITOR(B676&lt;&gt;"GR",B676&lt;&gt;""),IF(AND(H716&gt;=50,B676&gt;=55),_xlfn.RANK.EQ(H716,$H$2:$H$1000,0),_xlfn.IFS(#REF!="FD",999,#REF!="FF",1000)),IF(AND(H716&gt;=50,D716&gt;=55),_xlfn.RANK.EQ(H716,$H$2:$H$326,0),_xlfn.IFS(#REF!="FD",999,#REF!="FF",1000))),"")</f>
        <v/>
      </c>
    </row>
    <row r="717" spans="1:16" x14ac:dyDescent="0.35">
      <c r="A717" s="3"/>
      <c r="B717" s="3"/>
      <c r="C717" s="16" t="e">
        <f>IF(_xlfn.BITOR(#REF!="GR",#REF!=""),0,#REF!)</f>
        <v>#REF!</v>
      </c>
      <c r="D717" s="16" t="e">
        <f>IF(_xlfn.BITOR(#REF!="",#REF!="GR"),0,#REF!)</f>
        <v>#REF!</v>
      </c>
      <c r="E717" s="9" t="e">
        <f t="shared" si="46"/>
        <v>#REF!</v>
      </c>
      <c r="F717" s="9" t="e">
        <f>IF(AND(B677&lt;&gt;"",B677&lt;&gt;"GR"),(C717*0.4)+(B677*0.6),E717)</f>
        <v>#REF!</v>
      </c>
      <c r="G717" s="9" t="e">
        <f t="shared" si="48"/>
        <v>#REF!</v>
      </c>
      <c r="H717" s="9" t="e">
        <f t="shared" si="49"/>
        <v>#REF!</v>
      </c>
      <c r="I717" s="9" t="e">
        <f t="shared" si="47"/>
        <v>#REF!</v>
      </c>
      <c r="J717" s="9" t="e">
        <f>IF(I717&lt;&gt;"",IF(_xlfn.RANK.EQ(I717,$I$2:$I$326,0)&lt;=ROUND(COUNTIFS($E$2:$E$326,"&gt;=50",$D$2:$D$326,"&gt;=55")/100*#REF!,0),"",E717),"")</f>
        <v>#REF!</v>
      </c>
      <c r="K717" s="9" t="e">
        <f>IF(J717&lt;&gt;"",IF(_xlfn.RANK.EQ(J717,$J$2:$J$326,0)&lt;=ROUND(COUNTIFS($E$2:$E$326,"&gt;=50",$D$2:$D$326,"&gt;=55")/100*#REF!,0),"",E717),"")</f>
        <v>#REF!</v>
      </c>
      <c r="L717" s="9" t="e">
        <f>IF(K717&lt;&gt;"",IF(_xlfn.RANK.EQ(K717,$K$2:$K$326,0)&lt;=ROUND(COUNTIFS($E$2:$E$326,"&gt;=50",$D$2:$D$326,"&gt;=55")/100*#REF!,0),"",E717),"")</f>
        <v>#REF!</v>
      </c>
      <c r="M717" s="9" t="e">
        <f>IF(L717&lt;&gt;"",IF(_xlfn.RANK.EQ(L717,$L$2:$L$326,0)&lt;=ROUND(COUNTIFS($E$2:$E$326,"&gt;=50",$D$2:$D$326,"&gt;=55")/100*#REF!,0),"",E717),"")</f>
        <v>#REF!</v>
      </c>
      <c r="N717" s="9" t="e">
        <f>IF(M717&lt;&gt;"",IF(_xlfn.RANK.EQ(M717,$M$2:$M$326,0)&lt;=ROUND(COUNTIFS($E$2:$E$326,"&gt;=50",$D$2:$D$326,"&gt;=55")/100*#REF!,0),"",E717),"")</f>
        <v>#REF!</v>
      </c>
      <c r="O717" s="9" t="e">
        <f>IF(N717&lt;&gt;"",IF(_xlfn.RANK.EQ(N717,$N$2:$N$326,0)&lt;=ROUND(COUNTIFS($E$2:$E$326,"&gt;=50",$D$2:$D$326,"&gt;=55")/100*#REF!,0),"",E717),"")</f>
        <v>#REF!</v>
      </c>
      <c r="P717" s="9" t="str" cm="1">
        <f t="array" ref="P717">IF(A677&lt;&gt;"",IF(_xlfn.BITOR(B677&lt;&gt;"GR",B677&lt;&gt;""),IF(AND(H717&gt;=50,B677&gt;=55),_xlfn.RANK.EQ(H717,$H$2:$H$1000,0),_xlfn.IFS(#REF!="FD",999,#REF!="FF",1000)),IF(AND(H717&gt;=50,D717&gt;=55),_xlfn.RANK.EQ(H717,$H$2:$H$326,0),_xlfn.IFS(#REF!="FD",999,#REF!="FF",1000))),"")</f>
        <v/>
      </c>
    </row>
    <row r="718" spans="1:16" x14ac:dyDescent="0.35">
      <c r="A718" s="3"/>
      <c r="B718" s="3"/>
      <c r="C718" s="16" t="e">
        <f>IF(_xlfn.BITOR(#REF!="GR",#REF!=""),0,#REF!)</f>
        <v>#REF!</v>
      </c>
      <c r="D718" s="16" t="e">
        <f>IF(_xlfn.BITOR(#REF!="",#REF!="GR"),0,#REF!)</f>
        <v>#REF!</v>
      </c>
      <c r="E718" s="9" t="e">
        <f t="shared" si="46"/>
        <v>#REF!</v>
      </c>
      <c r="F718" s="9" t="e">
        <f>IF(AND(B678&lt;&gt;"",B678&lt;&gt;"GR"),(C718*0.4)+(B678*0.6),E718)</f>
        <v>#REF!</v>
      </c>
      <c r="G718" s="9" t="e">
        <f t="shared" si="48"/>
        <v>#REF!</v>
      </c>
      <c r="H718" s="9" t="e">
        <f t="shared" si="49"/>
        <v>#REF!</v>
      </c>
      <c r="I718" s="9" t="e">
        <f t="shared" si="47"/>
        <v>#REF!</v>
      </c>
      <c r="J718" s="9" t="e">
        <f>IF(I718&lt;&gt;"",IF(_xlfn.RANK.EQ(I718,$I$2:$I$326,0)&lt;=ROUND(COUNTIFS($E$2:$E$326,"&gt;=50",$D$2:$D$326,"&gt;=55")/100*#REF!,0),"",E718),"")</f>
        <v>#REF!</v>
      </c>
      <c r="K718" s="9" t="e">
        <f>IF(J718&lt;&gt;"",IF(_xlfn.RANK.EQ(J718,$J$2:$J$326,0)&lt;=ROUND(COUNTIFS($E$2:$E$326,"&gt;=50",$D$2:$D$326,"&gt;=55")/100*#REF!,0),"",E718),"")</f>
        <v>#REF!</v>
      </c>
      <c r="L718" s="9" t="e">
        <f>IF(K718&lt;&gt;"",IF(_xlfn.RANK.EQ(K718,$K$2:$K$326,0)&lt;=ROUND(COUNTIFS($E$2:$E$326,"&gt;=50",$D$2:$D$326,"&gt;=55")/100*#REF!,0),"",E718),"")</f>
        <v>#REF!</v>
      </c>
      <c r="M718" s="9" t="e">
        <f>IF(L718&lt;&gt;"",IF(_xlfn.RANK.EQ(L718,$L$2:$L$326,0)&lt;=ROUND(COUNTIFS($E$2:$E$326,"&gt;=50",$D$2:$D$326,"&gt;=55")/100*#REF!,0),"",E718),"")</f>
        <v>#REF!</v>
      </c>
      <c r="N718" s="9" t="e">
        <f>IF(M718&lt;&gt;"",IF(_xlfn.RANK.EQ(M718,$M$2:$M$326,0)&lt;=ROUND(COUNTIFS($E$2:$E$326,"&gt;=50",$D$2:$D$326,"&gt;=55")/100*#REF!,0),"",E718),"")</f>
        <v>#REF!</v>
      </c>
      <c r="O718" s="9" t="e">
        <f>IF(N718&lt;&gt;"",IF(_xlfn.RANK.EQ(N718,$N$2:$N$326,0)&lt;=ROUND(COUNTIFS($E$2:$E$326,"&gt;=50",$D$2:$D$326,"&gt;=55")/100*#REF!,0),"",E718),"")</f>
        <v>#REF!</v>
      </c>
      <c r="P718" s="9" t="str" cm="1">
        <f t="array" ref="P718">IF(A678&lt;&gt;"",IF(_xlfn.BITOR(B678&lt;&gt;"GR",B678&lt;&gt;""),IF(AND(H718&gt;=50,B678&gt;=55),_xlfn.RANK.EQ(H718,$H$2:$H$1000,0),_xlfn.IFS(#REF!="FD",999,#REF!="FF",1000)),IF(AND(H718&gt;=50,D718&gt;=55),_xlfn.RANK.EQ(H718,$H$2:$H$326,0),_xlfn.IFS(#REF!="FD",999,#REF!="FF",1000))),"")</f>
        <v/>
      </c>
    </row>
    <row r="719" spans="1:16" x14ac:dyDescent="0.35">
      <c r="A719" s="3"/>
      <c r="B719" s="3"/>
      <c r="C719" s="16" t="e">
        <f>IF(_xlfn.BITOR(#REF!="GR",#REF!=""),0,#REF!)</f>
        <v>#REF!</v>
      </c>
      <c r="D719" s="16" t="e">
        <f>IF(_xlfn.BITOR(#REF!="",#REF!="GR"),0,#REF!)</f>
        <v>#REF!</v>
      </c>
      <c r="E719" s="9" t="e">
        <f t="shared" si="46"/>
        <v>#REF!</v>
      </c>
      <c r="F719" s="9" t="e">
        <f>IF(AND(B679&lt;&gt;"",B679&lt;&gt;"GR"),(C719*0.4)+(B679*0.6),E719)</f>
        <v>#REF!</v>
      </c>
      <c r="G719" s="9" t="e">
        <f t="shared" si="48"/>
        <v>#REF!</v>
      </c>
      <c r="H719" s="9" t="e">
        <f t="shared" si="49"/>
        <v>#REF!</v>
      </c>
      <c r="I719" s="9" t="e">
        <f t="shared" si="47"/>
        <v>#REF!</v>
      </c>
      <c r="J719" s="9" t="e">
        <f>IF(I719&lt;&gt;"",IF(_xlfn.RANK.EQ(I719,$I$2:$I$326,0)&lt;=ROUND(COUNTIFS($E$2:$E$326,"&gt;=50",$D$2:$D$326,"&gt;=55")/100*#REF!,0),"",E719),"")</f>
        <v>#REF!</v>
      </c>
      <c r="K719" s="9" t="e">
        <f>IF(J719&lt;&gt;"",IF(_xlfn.RANK.EQ(J719,$J$2:$J$326,0)&lt;=ROUND(COUNTIFS($E$2:$E$326,"&gt;=50",$D$2:$D$326,"&gt;=55")/100*#REF!,0),"",E719),"")</f>
        <v>#REF!</v>
      </c>
      <c r="L719" s="9" t="e">
        <f>IF(K719&lt;&gt;"",IF(_xlfn.RANK.EQ(K719,$K$2:$K$326,0)&lt;=ROUND(COUNTIFS($E$2:$E$326,"&gt;=50",$D$2:$D$326,"&gt;=55")/100*#REF!,0),"",E719),"")</f>
        <v>#REF!</v>
      </c>
      <c r="M719" s="9" t="e">
        <f>IF(L719&lt;&gt;"",IF(_xlfn.RANK.EQ(L719,$L$2:$L$326,0)&lt;=ROUND(COUNTIFS($E$2:$E$326,"&gt;=50",$D$2:$D$326,"&gt;=55")/100*#REF!,0),"",E719),"")</f>
        <v>#REF!</v>
      </c>
      <c r="N719" s="9" t="e">
        <f>IF(M719&lt;&gt;"",IF(_xlfn.RANK.EQ(M719,$M$2:$M$326,0)&lt;=ROUND(COUNTIFS($E$2:$E$326,"&gt;=50",$D$2:$D$326,"&gt;=55")/100*#REF!,0),"",E719),"")</f>
        <v>#REF!</v>
      </c>
      <c r="O719" s="9" t="e">
        <f>IF(N719&lt;&gt;"",IF(_xlfn.RANK.EQ(N719,$N$2:$N$326,0)&lt;=ROUND(COUNTIFS($E$2:$E$326,"&gt;=50",$D$2:$D$326,"&gt;=55")/100*#REF!,0),"",E719),"")</f>
        <v>#REF!</v>
      </c>
      <c r="P719" s="9" t="str" cm="1">
        <f t="array" ref="P719">IF(A679&lt;&gt;"",IF(_xlfn.BITOR(B679&lt;&gt;"GR",B679&lt;&gt;""),IF(AND(H719&gt;=50,B679&gt;=55),_xlfn.RANK.EQ(H719,$H$2:$H$1000,0),_xlfn.IFS(#REF!="FD",999,#REF!="FF",1000)),IF(AND(H719&gt;=50,D719&gt;=55),_xlfn.RANK.EQ(H719,$H$2:$H$326,0),_xlfn.IFS(#REF!="FD",999,#REF!="FF",1000))),"")</f>
        <v/>
      </c>
    </row>
    <row r="720" spans="1:16" x14ac:dyDescent="0.35">
      <c r="A720" s="3"/>
      <c r="B720" s="3"/>
      <c r="C720" s="16" t="e">
        <f>IF(_xlfn.BITOR(#REF!="GR",#REF!=""),0,#REF!)</f>
        <v>#REF!</v>
      </c>
      <c r="D720" s="16" t="e">
        <f>IF(_xlfn.BITOR(#REF!="",#REF!="GR"),0,#REF!)</f>
        <v>#REF!</v>
      </c>
      <c r="E720" s="9" t="e">
        <f t="shared" si="46"/>
        <v>#REF!</v>
      </c>
      <c r="F720" s="9" t="e">
        <f>IF(AND(B680&lt;&gt;"",B680&lt;&gt;"GR"),(C720*0.4)+(B680*0.6),E720)</f>
        <v>#REF!</v>
      </c>
      <c r="G720" s="9" t="e">
        <f t="shared" si="48"/>
        <v>#REF!</v>
      </c>
      <c r="H720" s="9" t="e">
        <f t="shared" si="49"/>
        <v>#REF!</v>
      </c>
      <c r="I720" s="9" t="e">
        <f t="shared" si="47"/>
        <v>#REF!</v>
      </c>
      <c r="J720" s="9" t="e">
        <f>IF(I720&lt;&gt;"",IF(_xlfn.RANK.EQ(I720,$I$2:$I$326,0)&lt;=ROUND(COUNTIFS($E$2:$E$326,"&gt;=50",$D$2:$D$326,"&gt;=55")/100*#REF!,0),"",E720),"")</f>
        <v>#REF!</v>
      </c>
      <c r="K720" s="9" t="e">
        <f>IF(J720&lt;&gt;"",IF(_xlfn.RANK.EQ(J720,$J$2:$J$326,0)&lt;=ROUND(COUNTIFS($E$2:$E$326,"&gt;=50",$D$2:$D$326,"&gt;=55")/100*#REF!,0),"",E720),"")</f>
        <v>#REF!</v>
      </c>
      <c r="L720" s="9" t="e">
        <f>IF(K720&lt;&gt;"",IF(_xlfn.RANK.EQ(K720,$K$2:$K$326,0)&lt;=ROUND(COUNTIFS($E$2:$E$326,"&gt;=50",$D$2:$D$326,"&gt;=55")/100*#REF!,0),"",E720),"")</f>
        <v>#REF!</v>
      </c>
      <c r="M720" s="9" t="e">
        <f>IF(L720&lt;&gt;"",IF(_xlfn.RANK.EQ(L720,$L$2:$L$326,0)&lt;=ROUND(COUNTIFS($E$2:$E$326,"&gt;=50",$D$2:$D$326,"&gt;=55")/100*#REF!,0),"",E720),"")</f>
        <v>#REF!</v>
      </c>
      <c r="N720" s="9" t="e">
        <f>IF(M720&lt;&gt;"",IF(_xlfn.RANK.EQ(M720,$M$2:$M$326,0)&lt;=ROUND(COUNTIFS($E$2:$E$326,"&gt;=50",$D$2:$D$326,"&gt;=55")/100*#REF!,0),"",E720),"")</f>
        <v>#REF!</v>
      </c>
      <c r="O720" s="9" t="e">
        <f>IF(N720&lt;&gt;"",IF(_xlfn.RANK.EQ(N720,$N$2:$N$326,0)&lt;=ROUND(COUNTIFS($E$2:$E$326,"&gt;=50",$D$2:$D$326,"&gt;=55")/100*#REF!,0),"",E720),"")</f>
        <v>#REF!</v>
      </c>
      <c r="P720" s="9" t="str" cm="1">
        <f t="array" ref="P720">IF(A680&lt;&gt;"",IF(_xlfn.BITOR(B680&lt;&gt;"GR",B680&lt;&gt;""),IF(AND(H720&gt;=50,B680&gt;=55),_xlfn.RANK.EQ(H720,$H$2:$H$1000,0),_xlfn.IFS(#REF!="FD",999,#REF!="FF",1000)),IF(AND(H720&gt;=50,D720&gt;=55),_xlfn.RANK.EQ(H720,$H$2:$H$326,0),_xlfn.IFS(#REF!="FD",999,#REF!="FF",1000))),"")</f>
        <v/>
      </c>
    </row>
    <row r="721" spans="1:16" x14ac:dyDescent="0.35">
      <c r="A721" s="3"/>
      <c r="B721" s="3"/>
      <c r="C721" s="16" t="e">
        <f>IF(_xlfn.BITOR(#REF!="GR",#REF!=""),0,#REF!)</f>
        <v>#REF!</v>
      </c>
      <c r="D721" s="16" t="e">
        <f>IF(_xlfn.BITOR(#REF!="",#REF!="GR"),0,#REF!)</f>
        <v>#REF!</v>
      </c>
      <c r="E721" s="9" t="e">
        <f t="shared" si="46"/>
        <v>#REF!</v>
      </c>
      <c r="F721" s="9" t="e">
        <f>IF(AND(B681&lt;&gt;"",B681&lt;&gt;"GR"),(C721*0.4)+(B681*0.6),E721)</f>
        <v>#REF!</v>
      </c>
      <c r="G721" s="9" t="e">
        <f t="shared" si="48"/>
        <v>#REF!</v>
      </c>
      <c r="H721" s="9" t="e">
        <f t="shared" si="49"/>
        <v>#REF!</v>
      </c>
      <c r="I721" s="9" t="e">
        <f t="shared" si="47"/>
        <v>#REF!</v>
      </c>
      <c r="J721" s="9" t="e">
        <f>IF(I721&lt;&gt;"",IF(_xlfn.RANK.EQ(I721,$I$2:$I$326,0)&lt;=ROUND(COUNTIFS($E$2:$E$326,"&gt;=50",$D$2:$D$326,"&gt;=55")/100*#REF!,0),"",E721),"")</f>
        <v>#REF!</v>
      </c>
      <c r="K721" s="9" t="e">
        <f>IF(J721&lt;&gt;"",IF(_xlfn.RANK.EQ(J721,$J$2:$J$326,0)&lt;=ROUND(COUNTIFS($E$2:$E$326,"&gt;=50",$D$2:$D$326,"&gt;=55")/100*#REF!,0),"",E721),"")</f>
        <v>#REF!</v>
      </c>
      <c r="L721" s="9" t="e">
        <f>IF(K721&lt;&gt;"",IF(_xlfn.RANK.EQ(K721,$K$2:$K$326,0)&lt;=ROUND(COUNTIFS($E$2:$E$326,"&gt;=50",$D$2:$D$326,"&gt;=55")/100*#REF!,0),"",E721),"")</f>
        <v>#REF!</v>
      </c>
      <c r="M721" s="9" t="e">
        <f>IF(L721&lt;&gt;"",IF(_xlfn.RANK.EQ(L721,$L$2:$L$326,0)&lt;=ROUND(COUNTIFS($E$2:$E$326,"&gt;=50",$D$2:$D$326,"&gt;=55")/100*#REF!,0),"",E721),"")</f>
        <v>#REF!</v>
      </c>
      <c r="N721" s="9" t="e">
        <f>IF(M721&lt;&gt;"",IF(_xlfn.RANK.EQ(M721,$M$2:$M$326,0)&lt;=ROUND(COUNTIFS($E$2:$E$326,"&gt;=50",$D$2:$D$326,"&gt;=55")/100*#REF!,0),"",E721),"")</f>
        <v>#REF!</v>
      </c>
      <c r="O721" s="9" t="e">
        <f>IF(N721&lt;&gt;"",IF(_xlfn.RANK.EQ(N721,$N$2:$N$326,0)&lt;=ROUND(COUNTIFS($E$2:$E$326,"&gt;=50",$D$2:$D$326,"&gt;=55")/100*#REF!,0),"",E721),"")</f>
        <v>#REF!</v>
      </c>
      <c r="P721" s="9" t="str" cm="1">
        <f t="array" ref="P721">IF(A681&lt;&gt;"",IF(_xlfn.BITOR(B681&lt;&gt;"GR",B681&lt;&gt;""),IF(AND(H721&gt;=50,B681&gt;=55),_xlfn.RANK.EQ(H721,$H$2:$H$1000,0),_xlfn.IFS(#REF!="FD",999,#REF!="FF",1000)),IF(AND(H721&gt;=50,D721&gt;=55),_xlfn.RANK.EQ(H721,$H$2:$H$326,0),_xlfn.IFS(#REF!="FD",999,#REF!="FF",1000))),"")</f>
        <v/>
      </c>
    </row>
    <row r="722" spans="1:16" x14ac:dyDescent="0.35">
      <c r="A722" s="3"/>
      <c r="B722" s="3"/>
      <c r="C722" s="16" t="e">
        <f>IF(_xlfn.BITOR(#REF!="GR",#REF!=""),0,#REF!)</f>
        <v>#REF!</v>
      </c>
      <c r="D722" s="16" t="e">
        <f>IF(_xlfn.BITOR(#REF!="",#REF!="GR"),0,#REF!)</f>
        <v>#REF!</v>
      </c>
      <c r="E722" s="9" t="e">
        <f t="shared" si="46"/>
        <v>#REF!</v>
      </c>
      <c r="F722" s="9" t="e">
        <f>IF(AND(B682&lt;&gt;"",B682&lt;&gt;"GR"),(C722*0.4)+(B682*0.6),E722)</f>
        <v>#REF!</v>
      </c>
      <c r="G722" s="9" t="e">
        <f t="shared" si="48"/>
        <v>#REF!</v>
      </c>
      <c r="H722" s="9" t="e">
        <f t="shared" si="49"/>
        <v>#REF!</v>
      </c>
      <c r="I722" s="9" t="e">
        <f t="shared" si="47"/>
        <v>#REF!</v>
      </c>
      <c r="J722" s="9" t="e">
        <f>IF(I722&lt;&gt;"",IF(_xlfn.RANK.EQ(I722,$I$2:$I$326,0)&lt;=ROUND(COUNTIFS($E$2:$E$326,"&gt;=50",$D$2:$D$326,"&gt;=55")/100*#REF!,0),"",E722),"")</f>
        <v>#REF!</v>
      </c>
      <c r="K722" s="9" t="e">
        <f>IF(J722&lt;&gt;"",IF(_xlfn.RANK.EQ(J722,$J$2:$J$326,0)&lt;=ROUND(COUNTIFS($E$2:$E$326,"&gt;=50",$D$2:$D$326,"&gt;=55")/100*#REF!,0),"",E722),"")</f>
        <v>#REF!</v>
      </c>
      <c r="L722" s="9" t="e">
        <f>IF(K722&lt;&gt;"",IF(_xlfn.RANK.EQ(K722,$K$2:$K$326,0)&lt;=ROUND(COUNTIFS($E$2:$E$326,"&gt;=50",$D$2:$D$326,"&gt;=55")/100*#REF!,0),"",E722),"")</f>
        <v>#REF!</v>
      </c>
      <c r="M722" s="9" t="e">
        <f>IF(L722&lt;&gt;"",IF(_xlfn.RANK.EQ(L722,$L$2:$L$326,0)&lt;=ROUND(COUNTIFS($E$2:$E$326,"&gt;=50",$D$2:$D$326,"&gt;=55")/100*#REF!,0),"",E722),"")</f>
        <v>#REF!</v>
      </c>
      <c r="N722" s="9" t="e">
        <f>IF(M722&lt;&gt;"",IF(_xlfn.RANK.EQ(M722,$M$2:$M$326,0)&lt;=ROUND(COUNTIFS($E$2:$E$326,"&gt;=50",$D$2:$D$326,"&gt;=55")/100*#REF!,0),"",E722),"")</f>
        <v>#REF!</v>
      </c>
      <c r="O722" s="9" t="e">
        <f>IF(N722&lt;&gt;"",IF(_xlfn.RANK.EQ(N722,$N$2:$N$326,0)&lt;=ROUND(COUNTIFS($E$2:$E$326,"&gt;=50",$D$2:$D$326,"&gt;=55")/100*#REF!,0),"",E722),"")</f>
        <v>#REF!</v>
      </c>
      <c r="P722" s="9" t="str" cm="1">
        <f t="array" ref="P722">IF(A682&lt;&gt;"",IF(_xlfn.BITOR(B682&lt;&gt;"GR",B682&lt;&gt;""),IF(AND(H722&gt;=50,B682&gt;=55),_xlfn.RANK.EQ(H722,$H$2:$H$1000,0),_xlfn.IFS(#REF!="FD",999,#REF!="FF",1000)),IF(AND(H722&gt;=50,D722&gt;=55),_xlfn.RANK.EQ(H722,$H$2:$H$326,0),_xlfn.IFS(#REF!="FD",999,#REF!="FF",1000))),"")</f>
        <v/>
      </c>
    </row>
    <row r="723" spans="1:16" x14ac:dyDescent="0.35">
      <c r="A723" s="3"/>
      <c r="B723" s="3"/>
      <c r="C723" s="16" t="e">
        <f>IF(_xlfn.BITOR(#REF!="GR",#REF!=""),0,#REF!)</f>
        <v>#REF!</v>
      </c>
      <c r="D723" s="16" t="e">
        <f>IF(_xlfn.BITOR(#REF!="",#REF!="GR"),0,#REF!)</f>
        <v>#REF!</v>
      </c>
      <c r="E723" s="9" t="e">
        <f t="shared" si="46"/>
        <v>#REF!</v>
      </c>
      <c r="F723" s="9" t="e">
        <f>IF(AND(B683&lt;&gt;"",B683&lt;&gt;"GR"),(C723*0.4)+(B683*0.6),E723)</f>
        <v>#REF!</v>
      </c>
      <c r="G723" s="9" t="e">
        <f t="shared" si="48"/>
        <v>#REF!</v>
      </c>
      <c r="H723" s="9" t="e">
        <f t="shared" si="49"/>
        <v>#REF!</v>
      </c>
      <c r="I723" s="9" t="e">
        <f t="shared" si="47"/>
        <v>#REF!</v>
      </c>
      <c r="J723" s="9" t="e">
        <f>IF(I723&lt;&gt;"",IF(_xlfn.RANK.EQ(I723,$I$2:$I$326,0)&lt;=ROUND(COUNTIFS($E$2:$E$326,"&gt;=50",$D$2:$D$326,"&gt;=55")/100*#REF!,0),"",E723),"")</f>
        <v>#REF!</v>
      </c>
      <c r="K723" s="9" t="e">
        <f>IF(J723&lt;&gt;"",IF(_xlfn.RANK.EQ(J723,$J$2:$J$326,0)&lt;=ROUND(COUNTIFS($E$2:$E$326,"&gt;=50",$D$2:$D$326,"&gt;=55")/100*#REF!,0),"",E723),"")</f>
        <v>#REF!</v>
      </c>
      <c r="L723" s="9" t="e">
        <f>IF(K723&lt;&gt;"",IF(_xlfn.RANK.EQ(K723,$K$2:$K$326,0)&lt;=ROUND(COUNTIFS($E$2:$E$326,"&gt;=50",$D$2:$D$326,"&gt;=55")/100*#REF!,0),"",E723),"")</f>
        <v>#REF!</v>
      </c>
      <c r="M723" s="9" t="e">
        <f>IF(L723&lt;&gt;"",IF(_xlfn.RANK.EQ(L723,$L$2:$L$326,0)&lt;=ROUND(COUNTIFS($E$2:$E$326,"&gt;=50",$D$2:$D$326,"&gt;=55")/100*#REF!,0),"",E723),"")</f>
        <v>#REF!</v>
      </c>
      <c r="N723" s="9" t="e">
        <f>IF(M723&lt;&gt;"",IF(_xlfn.RANK.EQ(M723,$M$2:$M$326,0)&lt;=ROUND(COUNTIFS($E$2:$E$326,"&gt;=50",$D$2:$D$326,"&gt;=55")/100*#REF!,0),"",E723),"")</f>
        <v>#REF!</v>
      </c>
      <c r="O723" s="9" t="e">
        <f>IF(N723&lt;&gt;"",IF(_xlfn.RANK.EQ(N723,$N$2:$N$326,0)&lt;=ROUND(COUNTIFS($E$2:$E$326,"&gt;=50",$D$2:$D$326,"&gt;=55")/100*#REF!,0),"",E723),"")</f>
        <v>#REF!</v>
      </c>
      <c r="P723" s="9" t="str" cm="1">
        <f t="array" ref="P723">IF(A683&lt;&gt;"",IF(_xlfn.BITOR(B683&lt;&gt;"GR",B683&lt;&gt;""),IF(AND(H723&gt;=50,B683&gt;=55),_xlfn.RANK.EQ(H723,$H$2:$H$1000,0),_xlfn.IFS(#REF!="FD",999,#REF!="FF",1000)),IF(AND(H723&gt;=50,D723&gt;=55),_xlfn.RANK.EQ(H723,$H$2:$H$326,0),_xlfn.IFS(#REF!="FD",999,#REF!="FF",1000))),"")</f>
        <v/>
      </c>
    </row>
    <row r="724" spans="1:16" x14ac:dyDescent="0.35">
      <c r="A724" s="3"/>
      <c r="B724" s="3"/>
      <c r="C724" s="16" t="e">
        <f>IF(_xlfn.BITOR(#REF!="GR",#REF!=""),0,#REF!)</f>
        <v>#REF!</v>
      </c>
      <c r="D724" s="16" t="e">
        <f>IF(_xlfn.BITOR(#REF!="",#REF!="GR"),0,#REF!)</f>
        <v>#REF!</v>
      </c>
      <c r="E724" s="9" t="e">
        <f t="shared" si="46"/>
        <v>#REF!</v>
      </c>
      <c r="F724" s="9" t="e">
        <f>IF(AND(B684&lt;&gt;"",B684&lt;&gt;"GR"),(C724*0.4)+(B684*0.6),E724)</f>
        <v>#REF!</v>
      </c>
      <c r="G724" s="9" t="e">
        <f t="shared" si="48"/>
        <v>#REF!</v>
      </c>
      <c r="H724" s="9" t="e">
        <f t="shared" si="49"/>
        <v>#REF!</v>
      </c>
      <c r="I724" s="9" t="e">
        <f t="shared" si="47"/>
        <v>#REF!</v>
      </c>
      <c r="J724" s="9" t="e">
        <f>IF(I724&lt;&gt;"",IF(_xlfn.RANK.EQ(I724,$I$2:$I$326,0)&lt;=ROUND(COUNTIFS($E$2:$E$326,"&gt;=50",$D$2:$D$326,"&gt;=55")/100*#REF!,0),"",E724),"")</f>
        <v>#REF!</v>
      </c>
      <c r="K724" s="9" t="e">
        <f>IF(J724&lt;&gt;"",IF(_xlfn.RANK.EQ(J724,$J$2:$J$326,0)&lt;=ROUND(COUNTIFS($E$2:$E$326,"&gt;=50",$D$2:$D$326,"&gt;=55")/100*#REF!,0),"",E724),"")</f>
        <v>#REF!</v>
      </c>
      <c r="L724" s="9" t="e">
        <f>IF(K724&lt;&gt;"",IF(_xlfn.RANK.EQ(K724,$K$2:$K$326,0)&lt;=ROUND(COUNTIFS($E$2:$E$326,"&gt;=50",$D$2:$D$326,"&gt;=55")/100*#REF!,0),"",E724),"")</f>
        <v>#REF!</v>
      </c>
      <c r="M724" s="9" t="e">
        <f>IF(L724&lt;&gt;"",IF(_xlfn.RANK.EQ(L724,$L$2:$L$326,0)&lt;=ROUND(COUNTIFS($E$2:$E$326,"&gt;=50",$D$2:$D$326,"&gt;=55")/100*#REF!,0),"",E724),"")</f>
        <v>#REF!</v>
      </c>
      <c r="N724" s="9" t="e">
        <f>IF(M724&lt;&gt;"",IF(_xlfn.RANK.EQ(M724,$M$2:$M$326,0)&lt;=ROUND(COUNTIFS($E$2:$E$326,"&gt;=50",$D$2:$D$326,"&gt;=55")/100*#REF!,0),"",E724),"")</f>
        <v>#REF!</v>
      </c>
      <c r="O724" s="9" t="e">
        <f>IF(N724&lt;&gt;"",IF(_xlfn.RANK.EQ(N724,$N$2:$N$326,0)&lt;=ROUND(COUNTIFS($E$2:$E$326,"&gt;=50",$D$2:$D$326,"&gt;=55")/100*#REF!,0),"",E724),"")</f>
        <v>#REF!</v>
      </c>
      <c r="P724" s="9" t="str" cm="1">
        <f t="array" ref="P724">IF(A684&lt;&gt;"",IF(_xlfn.BITOR(B684&lt;&gt;"GR",B684&lt;&gt;""),IF(AND(H724&gt;=50,B684&gt;=55),_xlfn.RANK.EQ(H724,$H$2:$H$1000,0),_xlfn.IFS(#REF!="FD",999,#REF!="FF",1000)),IF(AND(H724&gt;=50,D724&gt;=55),_xlfn.RANK.EQ(H724,$H$2:$H$326,0),_xlfn.IFS(#REF!="FD",999,#REF!="FF",1000))),"")</f>
        <v/>
      </c>
    </row>
    <row r="725" spans="1:16" x14ac:dyDescent="0.35">
      <c r="A725" s="3"/>
      <c r="B725" s="3"/>
      <c r="C725" s="16" t="e">
        <f>IF(_xlfn.BITOR(#REF!="GR",#REF!=""),0,#REF!)</f>
        <v>#REF!</v>
      </c>
      <c r="D725" s="16" t="e">
        <f>IF(_xlfn.BITOR(#REF!="",#REF!="GR"),0,#REF!)</f>
        <v>#REF!</v>
      </c>
      <c r="E725" s="9" t="e">
        <f t="shared" si="46"/>
        <v>#REF!</v>
      </c>
      <c r="F725" s="9" t="e">
        <f>IF(AND(B685&lt;&gt;"",B685&lt;&gt;"GR"),(C725*0.4)+(B685*0.6),E725)</f>
        <v>#REF!</v>
      </c>
      <c r="G725" s="9" t="e">
        <f t="shared" si="48"/>
        <v>#REF!</v>
      </c>
      <c r="H725" s="9" t="e">
        <f t="shared" si="49"/>
        <v>#REF!</v>
      </c>
      <c r="I725" s="9" t="e">
        <f t="shared" si="47"/>
        <v>#REF!</v>
      </c>
      <c r="J725" s="9" t="e">
        <f>IF(I725&lt;&gt;"",IF(_xlfn.RANK.EQ(I725,$I$2:$I$326,0)&lt;=ROUND(COUNTIFS($E$2:$E$326,"&gt;=50",$D$2:$D$326,"&gt;=55")/100*#REF!,0),"",E725),"")</f>
        <v>#REF!</v>
      </c>
      <c r="K725" s="9" t="e">
        <f>IF(J725&lt;&gt;"",IF(_xlfn.RANK.EQ(J725,$J$2:$J$326,0)&lt;=ROUND(COUNTIFS($E$2:$E$326,"&gt;=50",$D$2:$D$326,"&gt;=55")/100*#REF!,0),"",E725),"")</f>
        <v>#REF!</v>
      </c>
      <c r="L725" s="9" t="e">
        <f>IF(K725&lt;&gt;"",IF(_xlfn.RANK.EQ(K725,$K$2:$K$326,0)&lt;=ROUND(COUNTIFS($E$2:$E$326,"&gt;=50",$D$2:$D$326,"&gt;=55")/100*#REF!,0),"",E725),"")</f>
        <v>#REF!</v>
      </c>
      <c r="M725" s="9" t="e">
        <f>IF(L725&lt;&gt;"",IF(_xlfn.RANK.EQ(L725,$L$2:$L$326,0)&lt;=ROUND(COUNTIFS($E$2:$E$326,"&gt;=50",$D$2:$D$326,"&gt;=55")/100*#REF!,0),"",E725),"")</f>
        <v>#REF!</v>
      </c>
      <c r="N725" s="9" t="e">
        <f>IF(M725&lt;&gt;"",IF(_xlfn.RANK.EQ(M725,$M$2:$M$326,0)&lt;=ROUND(COUNTIFS($E$2:$E$326,"&gt;=50",$D$2:$D$326,"&gt;=55")/100*#REF!,0),"",E725),"")</f>
        <v>#REF!</v>
      </c>
      <c r="O725" s="9" t="e">
        <f>IF(N725&lt;&gt;"",IF(_xlfn.RANK.EQ(N725,$N$2:$N$326,0)&lt;=ROUND(COUNTIFS($E$2:$E$326,"&gt;=50",$D$2:$D$326,"&gt;=55")/100*#REF!,0),"",E725),"")</f>
        <v>#REF!</v>
      </c>
      <c r="P725" s="9" t="str" cm="1">
        <f t="array" ref="P725">IF(A685&lt;&gt;"",IF(_xlfn.BITOR(B685&lt;&gt;"GR",B685&lt;&gt;""),IF(AND(H725&gt;=50,B685&gt;=55),_xlfn.RANK.EQ(H725,$H$2:$H$1000,0),_xlfn.IFS(#REF!="FD",999,#REF!="FF",1000)),IF(AND(H725&gt;=50,D725&gt;=55),_xlfn.RANK.EQ(H725,$H$2:$H$326,0),_xlfn.IFS(#REF!="FD",999,#REF!="FF",1000))),"")</f>
        <v/>
      </c>
    </row>
    <row r="726" spans="1:16" x14ac:dyDescent="0.35">
      <c r="A726" s="3"/>
      <c r="B726" s="3"/>
      <c r="C726" s="16" t="e">
        <f>IF(_xlfn.BITOR(#REF!="GR",#REF!=""),0,#REF!)</f>
        <v>#REF!</v>
      </c>
      <c r="D726" s="16" t="e">
        <f>IF(_xlfn.BITOR(#REF!="",#REF!="GR"),0,#REF!)</f>
        <v>#REF!</v>
      </c>
      <c r="E726" s="9" t="e">
        <f t="shared" si="46"/>
        <v>#REF!</v>
      </c>
      <c r="F726" s="9" t="e">
        <f>IF(AND(B686&lt;&gt;"",B686&lt;&gt;"GR"),(C726*0.4)+(B686*0.6),E726)</f>
        <v>#REF!</v>
      </c>
      <c r="G726" s="9" t="e">
        <f t="shared" si="48"/>
        <v>#REF!</v>
      </c>
      <c r="H726" s="9" t="e">
        <f t="shared" si="49"/>
        <v>#REF!</v>
      </c>
      <c r="I726" s="9" t="e">
        <f t="shared" si="47"/>
        <v>#REF!</v>
      </c>
      <c r="J726" s="9" t="e">
        <f>IF(I726&lt;&gt;"",IF(_xlfn.RANK.EQ(I726,$I$2:$I$326,0)&lt;=ROUND(COUNTIFS($E$2:$E$326,"&gt;=50",$D$2:$D$326,"&gt;=55")/100*#REF!,0),"",E726),"")</f>
        <v>#REF!</v>
      </c>
      <c r="K726" s="9" t="e">
        <f>IF(J726&lt;&gt;"",IF(_xlfn.RANK.EQ(J726,$J$2:$J$326,0)&lt;=ROUND(COUNTIFS($E$2:$E$326,"&gt;=50",$D$2:$D$326,"&gt;=55")/100*#REF!,0),"",E726),"")</f>
        <v>#REF!</v>
      </c>
      <c r="L726" s="9" t="e">
        <f>IF(K726&lt;&gt;"",IF(_xlfn.RANK.EQ(K726,$K$2:$K$326,0)&lt;=ROUND(COUNTIFS($E$2:$E$326,"&gt;=50",$D$2:$D$326,"&gt;=55")/100*#REF!,0),"",E726),"")</f>
        <v>#REF!</v>
      </c>
      <c r="M726" s="9" t="e">
        <f>IF(L726&lt;&gt;"",IF(_xlfn.RANK.EQ(L726,$L$2:$L$326,0)&lt;=ROUND(COUNTIFS($E$2:$E$326,"&gt;=50",$D$2:$D$326,"&gt;=55")/100*#REF!,0),"",E726),"")</f>
        <v>#REF!</v>
      </c>
      <c r="N726" s="9" t="e">
        <f>IF(M726&lt;&gt;"",IF(_xlfn.RANK.EQ(M726,$M$2:$M$326,0)&lt;=ROUND(COUNTIFS($E$2:$E$326,"&gt;=50",$D$2:$D$326,"&gt;=55")/100*#REF!,0),"",E726),"")</f>
        <v>#REF!</v>
      </c>
      <c r="O726" s="9" t="e">
        <f>IF(N726&lt;&gt;"",IF(_xlfn.RANK.EQ(N726,$N$2:$N$326,0)&lt;=ROUND(COUNTIFS($E$2:$E$326,"&gt;=50",$D$2:$D$326,"&gt;=55")/100*#REF!,0),"",E726),"")</f>
        <v>#REF!</v>
      </c>
      <c r="P726" s="9" t="str" cm="1">
        <f t="array" ref="P726">IF(A686&lt;&gt;"",IF(_xlfn.BITOR(B686&lt;&gt;"GR",B686&lt;&gt;""),IF(AND(H726&gt;=50,B686&gt;=55),_xlfn.RANK.EQ(H726,$H$2:$H$1000,0),_xlfn.IFS(#REF!="FD",999,#REF!="FF",1000)),IF(AND(H726&gt;=50,D726&gt;=55),_xlfn.RANK.EQ(H726,$H$2:$H$326,0),_xlfn.IFS(#REF!="FD",999,#REF!="FF",1000))),"")</f>
        <v/>
      </c>
    </row>
    <row r="727" spans="1:16" x14ac:dyDescent="0.35">
      <c r="A727" s="3"/>
      <c r="B727" s="3"/>
      <c r="C727" s="16" t="e">
        <f>IF(_xlfn.BITOR(#REF!="GR",#REF!=""),0,#REF!)</f>
        <v>#REF!</v>
      </c>
      <c r="D727" s="16" t="e">
        <f>IF(_xlfn.BITOR(#REF!="",#REF!="GR"),0,#REF!)</f>
        <v>#REF!</v>
      </c>
      <c r="E727" s="9" t="e">
        <f t="shared" si="46"/>
        <v>#REF!</v>
      </c>
      <c r="F727" s="9" t="e">
        <f>IF(AND(B687&lt;&gt;"",B687&lt;&gt;"GR"),(C727*0.4)+(B687*0.6),E727)</f>
        <v>#REF!</v>
      </c>
      <c r="G727" s="9" t="e">
        <f t="shared" si="48"/>
        <v>#REF!</v>
      </c>
      <c r="H727" s="9" t="e">
        <f t="shared" si="49"/>
        <v>#REF!</v>
      </c>
      <c r="I727" s="9" t="e">
        <f t="shared" si="47"/>
        <v>#REF!</v>
      </c>
      <c r="J727" s="9" t="e">
        <f>IF(I727&lt;&gt;"",IF(_xlfn.RANK.EQ(I727,$I$2:$I$326,0)&lt;=ROUND(COUNTIFS($E$2:$E$326,"&gt;=50",$D$2:$D$326,"&gt;=55")/100*#REF!,0),"",E727),"")</f>
        <v>#REF!</v>
      </c>
      <c r="K727" s="9" t="e">
        <f>IF(J727&lt;&gt;"",IF(_xlfn.RANK.EQ(J727,$J$2:$J$326,0)&lt;=ROUND(COUNTIFS($E$2:$E$326,"&gt;=50",$D$2:$D$326,"&gt;=55")/100*#REF!,0),"",E727),"")</f>
        <v>#REF!</v>
      </c>
      <c r="L727" s="9" t="e">
        <f>IF(K727&lt;&gt;"",IF(_xlfn.RANK.EQ(K727,$K$2:$K$326,0)&lt;=ROUND(COUNTIFS($E$2:$E$326,"&gt;=50",$D$2:$D$326,"&gt;=55")/100*#REF!,0),"",E727),"")</f>
        <v>#REF!</v>
      </c>
      <c r="M727" s="9" t="e">
        <f>IF(L727&lt;&gt;"",IF(_xlfn.RANK.EQ(L727,$L$2:$L$326,0)&lt;=ROUND(COUNTIFS($E$2:$E$326,"&gt;=50",$D$2:$D$326,"&gt;=55")/100*#REF!,0),"",E727),"")</f>
        <v>#REF!</v>
      </c>
      <c r="N727" s="9" t="e">
        <f>IF(M727&lt;&gt;"",IF(_xlfn.RANK.EQ(M727,$M$2:$M$326,0)&lt;=ROUND(COUNTIFS($E$2:$E$326,"&gt;=50",$D$2:$D$326,"&gt;=55")/100*#REF!,0),"",E727),"")</f>
        <v>#REF!</v>
      </c>
      <c r="O727" s="9" t="e">
        <f>IF(N727&lt;&gt;"",IF(_xlfn.RANK.EQ(N727,$N$2:$N$326,0)&lt;=ROUND(COUNTIFS($E$2:$E$326,"&gt;=50",$D$2:$D$326,"&gt;=55")/100*#REF!,0),"",E727),"")</f>
        <v>#REF!</v>
      </c>
      <c r="P727" s="9" t="str" cm="1">
        <f t="array" ref="P727">IF(A687&lt;&gt;"",IF(_xlfn.BITOR(B687&lt;&gt;"GR",B687&lt;&gt;""),IF(AND(H727&gt;=50,B687&gt;=55),_xlfn.RANK.EQ(H727,$H$2:$H$1000,0),_xlfn.IFS(#REF!="FD",999,#REF!="FF",1000)),IF(AND(H727&gt;=50,D727&gt;=55),_xlfn.RANK.EQ(H727,$H$2:$H$326,0),_xlfn.IFS(#REF!="FD",999,#REF!="FF",1000))),"")</f>
        <v/>
      </c>
    </row>
    <row r="728" spans="1:16" x14ac:dyDescent="0.35">
      <c r="A728" s="3"/>
      <c r="B728" s="3"/>
      <c r="C728" s="16" t="e">
        <f>IF(_xlfn.BITOR(#REF!="GR",#REF!=""),0,#REF!)</f>
        <v>#REF!</v>
      </c>
      <c r="D728" s="16" t="e">
        <f>IF(_xlfn.BITOR(#REF!="",#REF!="GR"),0,#REF!)</f>
        <v>#REF!</v>
      </c>
      <c r="E728" s="9" t="e">
        <f t="shared" si="46"/>
        <v>#REF!</v>
      </c>
      <c r="F728" s="9" t="e">
        <f>IF(AND(B688&lt;&gt;"",B688&lt;&gt;"GR"),(C728*0.4)+(B688*0.6),E728)</f>
        <v>#REF!</v>
      </c>
      <c r="G728" s="9" t="e">
        <f t="shared" si="48"/>
        <v>#REF!</v>
      </c>
      <c r="H728" s="9" t="e">
        <f t="shared" si="49"/>
        <v>#REF!</v>
      </c>
      <c r="I728" s="9" t="e">
        <f t="shared" si="47"/>
        <v>#REF!</v>
      </c>
      <c r="J728" s="9" t="e">
        <f>IF(I728&lt;&gt;"",IF(_xlfn.RANK.EQ(I728,$I$2:$I$326,0)&lt;=ROUND(COUNTIFS($E$2:$E$326,"&gt;=50",$D$2:$D$326,"&gt;=55")/100*#REF!,0),"",E728),"")</f>
        <v>#REF!</v>
      </c>
      <c r="K728" s="9" t="e">
        <f>IF(J728&lt;&gt;"",IF(_xlfn.RANK.EQ(J728,$J$2:$J$326,0)&lt;=ROUND(COUNTIFS($E$2:$E$326,"&gt;=50",$D$2:$D$326,"&gt;=55")/100*#REF!,0),"",E728),"")</f>
        <v>#REF!</v>
      </c>
      <c r="L728" s="9" t="e">
        <f>IF(K728&lt;&gt;"",IF(_xlfn.RANK.EQ(K728,$K$2:$K$326,0)&lt;=ROUND(COUNTIFS($E$2:$E$326,"&gt;=50",$D$2:$D$326,"&gt;=55")/100*#REF!,0),"",E728),"")</f>
        <v>#REF!</v>
      </c>
      <c r="M728" s="9" t="e">
        <f>IF(L728&lt;&gt;"",IF(_xlfn.RANK.EQ(L728,$L$2:$L$326,0)&lt;=ROUND(COUNTIFS($E$2:$E$326,"&gt;=50",$D$2:$D$326,"&gt;=55")/100*#REF!,0),"",E728),"")</f>
        <v>#REF!</v>
      </c>
      <c r="N728" s="9" t="e">
        <f>IF(M728&lt;&gt;"",IF(_xlfn.RANK.EQ(M728,$M$2:$M$326,0)&lt;=ROUND(COUNTIFS($E$2:$E$326,"&gt;=50",$D$2:$D$326,"&gt;=55")/100*#REF!,0),"",E728),"")</f>
        <v>#REF!</v>
      </c>
      <c r="O728" s="9" t="e">
        <f>IF(N728&lt;&gt;"",IF(_xlfn.RANK.EQ(N728,$N$2:$N$326,0)&lt;=ROUND(COUNTIFS($E$2:$E$326,"&gt;=50",$D$2:$D$326,"&gt;=55")/100*#REF!,0),"",E728),"")</f>
        <v>#REF!</v>
      </c>
      <c r="P728" s="9" t="str" cm="1">
        <f t="array" ref="P728">IF(A688&lt;&gt;"",IF(_xlfn.BITOR(B688&lt;&gt;"GR",B688&lt;&gt;""),IF(AND(H728&gt;=50,B688&gt;=55),_xlfn.RANK.EQ(H728,$H$2:$H$1000,0),_xlfn.IFS(#REF!="FD",999,#REF!="FF",1000)),IF(AND(H728&gt;=50,D728&gt;=55),_xlfn.RANK.EQ(H728,$H$2:$H$326,0),_xlfn.IFS(#REF!="FD",999,#REF!="FF",1000))),"")</f>
        <v/>
      </c>
    </row>
    <row r="729" spans="1:16" x14ac:dyDescent="0.35">
      <c r="A729" s="3"/>
      <c r="B729" s="3"/>
      <c r="C729" s="16" t="e">
        <f>IF(_xlfn.BITOR(#REF!="GR",#REF!=""),0,#REF!)</f>
        <v>#REF!</v>
      </c>
      <c r="D729" s="16" t="e">
        <f>IF(_xlfn.BITOR(#REF!="",#REF!="GR"),0,#REF!)</f>
        <v>#REF!</v>
      </c>
      <c r="E729" s="9" t="e">
        <f t="shared" si="46"/>
        <v>#REF!</v>
      </c>
      <c r="F729" s="9" t="e">
        <f>IF(AND(B689&lt;&gt;"",B689&lt;&gt;"GR"),(C729*0.4)+(B689*0.6),E729)</f>
        <v>#REF!</v>
      </c>
      <c r="G729" s="9" t="e">
        <f t="shared" si="48"/>
        <v>#REF!</v>
      </c>
      <c r="H729" s="9" t="e">
        <f t="shared" si="49"/>
        <v>#REF!</v>
      </c>
      <c r="I729" s="9" t="e">
        <f t="shared" si="47"/>
        <v>#REF!</v>
      </c>
      <c r="J729" s="9" t="e">
        <f>IF(I729&lt;&gt;"",IF(_xlfn.RANK.EQ(I729,$I$2:$I$326,0)&lt;=ROUND(COUNTIFS($E$2:$E$326,"&gt;=50",$D$2:$D$326,"&gt;=55")/100*#REF!,0),"",E729),"")</f>
        <v>#REF!</v>
      </c>
      <c r="K729" s="9" t="e">
        <f>IF(J729&lt;&gt;"",IF(_xlfn.RANK.EQ(J729,$J$2:$J$326,0)&lt;=ROUND(COUNTIFS($E$2:$E$326,"&gt;=50",$D$2:$D$326,"&gt;=55")/100*#REF!,0),"",E729),"")</f>
        <v>#REF!</v>
      </c>
      <c r="L729" s="9" t="e">
        <f>IF(K729&lt;&gt;"",IF(_xlfn.RANK.EQ(K729,$K$2:$K$326,0)&lt;=ROUND(COUNTIFS($E$2:$E$326,"&gt;=50",$D$2:$D$326,"&gt;=55")/100*#REF!,0),"",E729),"")</f>
        <v>#REF!</v>
      </c>
      <c r="M729" s="9" t="e">
        <f>IF(L729&lt;&gt;"",IF(_xlfn.RANK.EQ(L729,$L$2:$L$326,0)&lt;=ROUND(COUNTIFS($E$2:$E$326,"&gt;=50",$D$2:$D$326,"&gt;=55")/100*#REF!,0),"",E729),"")</f>
        <v>#REF!</v>
      </c>
      <c r="N729" s="9" t="e">
        <f>IF(M729&lt;&gt;"",IF(_xlfn.RANK.EQ(M729,$M$2:$M$326,0)&lt;=ROUND(COUNTIFS($E$2:$E$326,"&gt;=50",$D$2:$D$326,"&gt;=55")/100*#REF!,0),"",E729),"")</f>
        <v>#REF!</v>
      </c>
      <c r="O729" s="9" t="e">
        <f>IF(N729&lt;&gt;"",IF(_xlfn.RANK.EQ(N729,$N$2:$N$326,0)&lt;=ROUND(COUNTIFS($E$2:$E$326,"&gt;=50",$D$2:$D$326,"&gt;=55")/100*#REF!,0),"",E729),"")</f>
        <v>#REF!</v>
      </c>
      <c r="P729" s="9" t="str" cm="1">
        <f t="array" ref="P729">IF(A689&lt;&gt;"",IF(_xlfn.BITOR(B689&lt;&gt;"GR",B689&lt;&gt;""),IF(AND(H729&gt;=50,B689&gt;=55),_xlfn.RANK.EQ(H729,$H$2:$H$1000,0),_xlfn.IFS(#REF!="FD",999,#REF!="FF",1000)),IF(AND(H729&gt;=50,D729&gt;=55),_xlfn.RANK.EQ(H729,$H$2:$H$326,0),_xlfn.IFS(#REF!="FD",999,#REF!="FF",1000))),"")</f>
        <v/>
      </c>
    </row>
    <row r="730" spans="1:16" x14ac:dyDescent="0.35">
      <c r="A730" s="3"/>
      <c r="B730" s="3"/>
      <c r="C730" s="16" t="e">
        <f>IF(_xlfn.BITOR(#REF!="GR",#REF!=""),0,#REF!)</f>
        <v>#REF!</v>
      </c>
      <c r="D730" s="16" t="e">
        <f>IF(_xlfn.BITOR(#REF!="",#REF!="GR"),0,#REF!)</f>
        <v>#REF!</v>
      </c>
      <c r="E730" s="9" t="e">
        <f t="shared" si="46"/>
        <v>#REF!</v>
      </c>
      <c r="F730" s="9" t="e">
        <f>IF(AND(B690&lt;&gt;"",B690&lt;&gt;"GR"),(C730*0.4)+(B690*0.6),E730)</f>
        <v>#REF!</v>
      </c>
      <c r="G730" s="9" t="e">
        <f t="shared" si="48"/>
        <v>#REF!</v>
      </c>
      <c r="H730" s="9" t="e">
        <f t="shared" si="49"/>
        <v>#REF!</v>
      </c>
      <c r="I730" s="9" t="e">
        <f t="shared" si="47"/>
        <v>#REF!</v>
      </c>
      <c r="J730" s="9" t="e">
        <f>IF(I730&lt;&gt;"",IF(_xlfn.RANK.EQ(I730,$I$2:$I$326,0)&lt;=ROUND(COUNTIFS($E$2:$E$326,"&gt;=50",$D$2:$D$326,"&gt;=55")/100*#REF!,0),"",E730),"")</f>
        <v>#REF!</v>
      </c>
      <c r="K730" s="9" t="e">
        <f>IF(J730&lt;&gt;"",IF(_xlfn.RANK.EQ(J730,$J$2:$J$326,0)&lt;=ROUND(COUNTIFS($E$2:$E$326,"&gt;=50",$D$2:$D$326,"&gt;=55")/100*#REF!,0),"",E730),"")</f>
        <v>#REF!</v>
      </c>
      <c r="L730" s="9" t="e">
        <f>IF(K730&lt;&gt;"",IF(_xlfn.RANK.EQ(K730,$K$2:$K$326,0)&lt;=ROUND(COUNTIFS($E$2:$E$326,"&gt;=50",$D$2:$D$326,"&gt;=55")/100*#REF!,0),"",E730),"")</f>
        <v>#REF!</v>
      </c>
      <c r="M730" s="9" t="e">
        <f>IF(L730&lt;&gt;"",IF(_xlfn.RANK.EQ(L730,$L$2:$L$326,0)&lt;=ROUND(COUNTIFS($E$2:$E$326,"&gt;=50",$D$2:$D$326,"&gt;=55")/100*#REF!,0),"",E730),"")</f>
        <v>#REF!</v>
      </c>
      <c r="N730" s="9" t="e">
        <f>IF(M730&lt;&gt;"",IF(_xlfn.RANK.EQ(M730,$M$2:$M$326,0)&lt;=ROUND(COUNTIFS($E$2:$E$326,"&gt;=50",$D$2:$D$326,"&gt;=55")/100*#REF!,0),"",E730),"")</f>
        <v>#REF!</v>
      </c>
      <c r="O730" s="9" t="e">
        <f>IF(N730&lt;&gt;"",IF(_xlfn.RANK.EQ(N730,$N$2:$N$326,0)&lt;=ROUND(COUNTIFS($E$2:$E$326,"&gt;=50",$D$2:$D$326,"&gt;=55")/100*#REF!,0),"",E730),"")</f>
        <v>#REF!</v>
      </c>
      <c r="P730" s="9" t="str" cm="1">
        <f t="array" ref="P730">IF(A690&lt;&gt;"",IF(_xlfn.BITOR(B690&lt;&gt;"GR",B690&lt;&gt;""),IF(AND(H730&gt;=50,B690&gt;=55),_xlfn.RANK.EQ(H730,$H$2:$H$1000,0),_xlfn.IFS(#REF!="FD",999,#REF!="FF",1000)),IF(AND(H730&gt;=50,D730&gt;=55),_xlfn.RANK.EQ(H730,$H$2:$H$326,0),_xlfn.IFS(#REF!="FD",999,#REF!="FF",1000))),"")</f>
        <v/>
      </c>
    </row>
    <row r="731" spans="1:16" x14ac:dyDescent="0.35">
      <c r="A731" s="3"/>
      <c r="B731" s="3"/>
      <c r="C731" s="16" t="e">
        <f>IF(_xlfn.BITOR(#REF!="GR",#REF!=""),0,#REF!)</f>
        <v>#REF!</v>
      </c>
      <c r="D731" s="16" t="e">
        <f>IF(_xlfn.BITOR(#REF!="",#REF!="GR"),0,#REF!)</f>
        <v>#REF!</v>
      </c>
      <c r="E731" s="9" t="e">
        <f t="shared" si="46"/>
        <v>#REF!</v>
      </c>
      <c r="F731" s="9" t="e">
        <f>IF(AND(B691&lt;&gt;"",B691&lt;&gt;"GR"),(C731*0.4)+(B691*0.6),E731)</f>
        <v>#REF!</v>
      </c>
      <c r="G731" s="9" t="e">
        <f t="shared" si="48"/>
        <v>#REF!</v>
      </c>
      <c r="H731" s="9" t="e">
        <f t="shared" si="49"/>
        <v>#REF!</v>
      </c>
      <c r="I731" s="9" t="e">
        <f t="shared" si="47"/>
        <v>#REF!</v>
      </c>
      <c r="J731" s="9" t="e">
        <f>IF(I731&lt;&gt;"",IF(_xlfn.RANK.EQ(I731,$I$2:$I$326,0)&lt;=ROUND(COUNTIFS($E$2:$E$326,"&gt;=50",$D$2:$D$326,"&gt;=55")/100*#REF!,0),"",E731),"")</f>
        <v>#REF!</v>
      </c>
      <c r="K731" s="9" t="e">
        <f>IF(J731&lt;&gt;"",IF(_xlfn.RANK.EQ(J731,$J$2:$J$326,0)&lt;=ROUND(COUNTIFS($E$2:$E$326,"&gt;=50",$D$2:$D$326,"&gt;=55")/100*#REF!,0),"",E731),"")</f>
        <v>#REF!</v>
      </c>
      <c r="L731" s="9" t="e">
        <f>IF(K731&lt;&gt;"",IF(_xlfn.RANK.EQ(K731,$K$2:$K$326,0)&lt;=ROUND(COUNTIFS($E$2:$E$326,"&gt;=50",$D$2:$D$326,"&gt;=55")/100*#REF!,0),"",E731),"")</f>
        <v>#REF!</v>
      </c>
      <c r="M731" s="9" t="e">
        <f>IF(L731&lt;&gt;"",IF(_xlfn.RANK.EQ(L731,$L$2:$L$326,0)&lt;=ROUND(COUNTIFS($E$2:$E$326,"&gt;=50",$D$2:$D$326,"&gt;=55")/100*#REF!,0),"",E731),"")</f>
        <v>#REF!</v>
      </c>
      <c r="N731" s="9" t="e">
        <f>IF(M731&lt;&gt;"",IF(_xlfn.RANK.EQ(M731,$M$2:$M$326,0)&lt;=ROUND(COUNTIFS($E$2:$E$326,"&gt;=50",$D$2:$D$326,"&gt;=55")/100*#REF!,0),"",E731),"")</f>
        <v>#REF!</v>
      </c>
      <c r="O731" s="9" t="e">
        <f>IF(N731&lt;&gt;"",IF(_xlfn.RANK.EQ(N731,$N$2:$N$326,0)&lt;=ROUND(COUNTIFS($E$2:$E$326,"&gt;=50",$D$2:$D$326,"&gt;=55")/100*#REF!,0),"",E731),"")</f>
        <v>#REF!</v>
      </c>
      <c r="P731" s="9" t="str" cm="1">
        <f t="array" ref="P731">IF(A691&lt;&gt;"",IF(_xlfn.BITOR(B691&lt;&gt;"GR",B691&lt;&gt;""),IF(AND(H731&gt;=50,B691&gt;=55),_xlfn.RANK.EQ(H731,$H$2:$H$1000,0),_xlfn.IFS(#REF!="FD",999,#REF!="FF",1000)),IF(AND(H731&gt;=50,D731&gt;=55),_xlfn.RANK.EQ(H731,$H$2:$H$326,0),_xlfn.IFS(#REF!="FD",999,#REF!="FF",1000))),"")</f>
        <v/>
      </c>
    </row>
    <row r="732" spans="1:16" x14ac:dyDescent="0.35">
      <c r="A732" s="3"/>
      <c r="B732" s="3"/>
      <c r="C732" s="16" t="e">
        <f>IF(_xlfn.BITOR(#REF!="GR",#REF!=""),0,#REF!)</f>
        <v>#REF!</v>
      </c>
      <c r="D732" s="16" t="e">
        <f>IF(_xlfn.BITOR(#REF!="",#REF!="GR"),0,#REF!)</f>
        <v>#REF!</v>
      </c>
      <c r="E732" s="9" t="e">
        <f t="shared" si="46"/>
        <v>#REF!</v>
      </c>
      <c r="F732" s="9" t="e">
        <f>IF(AND(B692&lt;&gt;"",B692&lt;&gt;"GR"),(C732*0.4)+(B692*0.6),E732)</f>
        <v>#REF!</v>
      </c>
      <c r="G732" s="9" t="e">
        <f t="shared" si="48"/>
        <v>#REF!</v>
      </c>
      <c r="H732" s="9" t="e">
        <f t="shared" si="49"/>
        <v>#REF!</v>
      </c>
      <c r="I732" s="9" t="e">
        <f t="shared" si="47"/>
        <v>#REF!</v>
      </c>
      <c r="J732" s="9" t="e">
        <f>IF(I732&lt;&gt;"",IF(_xlfn.RANK.EQ(I732,$I$2:$I$326,0)&lt;=ROUND(COUNTIFS($E$2:$E$326,"&gt;=50",$D$2:$D$326,"&gt;=55")/100*#REF!,0),"",E732),"")</f>
        <v>#REF!</v>
      </c>
      <c r="K732" s="9" t="e">
        <f>IF(J732&lt;&gt;"",IF(_xlfn.RANK.EQ(J732,$J$2:$J$326,0)&lt;=ROUND(COUNTIFS($E$2:$E$326,"&gt;=50",$D$2:$D$326,"&gt;=55")/100*#REF!,0),"",E732),"")</f>
        <v>#REF!</v>
      </c>
      <c r="L732" s="9" t="e">
        <f>IF(K732&lt;&gt;"",IF(_xlfn.RANK.EQ(K732,$K$2:$K$326,0)&lt;=ROUND(COUNTIFS($E$2:$E$326,"&gt;=50",$D$2:$D$326,"&gt;=55")/100*#REF!,0),"",E732),"")</f>
        <v>#REF!</v>
      </c>
      <c r="M732" s="9" t="e">
        <f>IF(L732&lt;&gt;"",IF(_xlfn.RANK.EQ(L732,$L$2:$L$326,0)&lt;=ROUND(COUNTIFS($E$2:$E$326,"&gt;=50",$D$2:$D$326,"&gt;=55")/100*#REF!,0),"",E732),"")</f>
        <v>#REF!</v>
      </c>
      <c r="N732" s="9" t="e">
        <f>IF(M732&lt;&gt;"",IF(_xlfn.RANK.EQ(M732,$M$2:$M$326,0)&lt;=ROUND(COUNTIFS($E$2:$E$326,"&gt;=50",$D$2:$D$326,"&gt;=55")/100*#REF!,0),"",E732),"")</f>
        <v>#REF!</v>
      </c>
      <c r="O732" s="9" t="e">
        <f>IF(N732&lt;&gt;"",IF(_xlfn.RANK.EQ(N732,$N$2:$N$326,0)&lt;=ROUND(COUNTIFS($E$2:$E$326,"&gt;=50",$D$2:$D$326,"&gt;=55")/100*#REF!,0),"",E732),"")</f>
        <v>#REF!</v>
      </c>
      <c r="P732" s="9" t="str" cm="1">
        <f t="array" ref="P732">IF(A692&lt;&gt;"",IF(_xlfn.BITOR(B692&lt;&gt;"GR",B692&lt;&gt;""),IF(AND(H732&gt;=50,B692&gt;=55),_xlfn.RANK.EQ(H732,$H$2:$H$1000,0),_xlfn.IFS(#REF!="FD",999,#REF!="FF",1000)),IF(AND(H732&gt;=50,D732&gt;=55),_xlfn.RANK.EQ(H732,$H$2:$H$326,0),_xlfn.IFS(#REF!="FD",999,#REF!="FF",1000))),"")</f>
        <v/>
      </c>
    </row>
    <row r="733" spans="1:16" x14ac:dyDescent="0.35">
      <c r="A733" s="3"/>
      <c r="B733" s="3"/>
      <c r="C733" s="16" t="e">
        <f>IF(_xlfn.BITOR(#REF!="GR",#REF!=""),0,#REF!)</f>
        <v>#REF!</v>
      </c>
      <c r="D733" s="16" t="e">
        <f>IF(_xlfn.BITOR(#REF!="",#REF!="GR"),0,#REF!)</f>
        <v>#REF!</v>
      </c>
      <c r="E733" s="9" t="e">
        <f t="shared" si="46"/>
        <v>#REF!</v>
      </c>
      <c r="F733" s="9" t="e">
        <f>IF(AND(B693&lt;&gt;"",B693&lt;&gt;"GR"),(C733*0.4)+(B693*0.6),E733)</f>
        <v>#REF!</v>
      </c>
      <c r="G733" s="9" t="e">
        <f t="shared" si="48"/>
        <v>#REF!</v>
      </c>
      <c r="H733" s="9" t="e">
        <f t="shared" si="49"/>
        <v>#REF!</v>
      </c>
      <c r="I733" s="9" t="e">
        <f t="shared" si="47"/>
        <v>#REF!</v>
      </c>
      <c r="J733" s="9" t="e">
        <f>IF(I733&lt;&gt;"",IF(_xlfn.RANK.EQ(I733,$I$2:$I$326,0)&lt;=ROUND(COUNTIFS($E$2:$E$326,"&gt;=50",$D$2:$D$326,"&gt;=55")/100*#REF!,0),"",E733),"")</f>
        <v>#REF!</v>
      </c>
      <c r="K733" s="9" t="e">
        <f>IF(J733&lt;&gt;"",IF(_xlfn.RANK.EQ(J733,$J$2:$J$326,0)&lt;=ROUND(COUNTIFS($E$2:$E$326,"&gt;=50",$D$2:$D$326,"&gt;=55")/100*#REF!,0),"",E733),"")</f>
        <v>#REF!</v>
      </c>
      <c r="L733" s="9" t="e">
        <f>IF(K733&lt;&gt;"",IF(_xlfn.RANK.EQ(K733,$K$2:$K$326,0)&lt;=ROUND(COUNTIFS($E$2:$E$326,"&gt;=50",$D$2:$D$326,"&gt;=55")/100*#REF!,0),"",E733),"")</f>
        <v>#REF!</v>
      </c>
      <c r="M733" s="9" t="e">
        <f>IF(L733&lt;&gt;"",IF(_xlfn.RANK.EQ(L733,$L$2:$L$326,0)&lt;=ROUND(COUNTIFS($E$2:$E$326,"&gt;=50",$D$2:$D$326,"&gt;=55")/100*#REF!,0),"",E733),"")</f>
        <v>#REF!</v>
      </c>
      <c r="N733" s="9" t="e">
        <f>IF(M733&lt;&gt;"",IF(_xlfn.RANK.EQ(M733,$M$2:$M$326,0)&lt;=ROUND(COUNTIFS($E$2:$E$326,"&gt;=50",$D$2:$D$326,"&gt;=55")/100*#REF!,0),"",E733),"")</f>
        <v>#REF!</v>
      </c>
      <c r="O733" s="9" t="e">
        <f>IF(N733&lt;&gt;"",IF(_xlfn.RANK.EQ(N733,$N$2:$N$326,0)&lt;=ROUND(COUNTIFS($E$2:$E$326,"&gt;=50",$D$2:$D$326,"&gt;=55")/100*#REF!,0),"",E733),"")</f>
        <v>#REF!</v>
      </c>
      <c r="P733" s="9" t="str" cm="1">
        <f t="array" ref="P733">IF(A693&lt;&gt;"",IF(_xlfn.BITOR(B693&lt;&gt;"GR",B693&lt;&gt;""),IF(AND(H733&gt;=50,B693&gt;=55),_xlfn.RANK.EQ(H733,$H$2:$H$1000,0),_xlfn.IFS(#REF!="FD",999,#REF!="FF",1000)),IF(AND(H733&gt;=50,D733&gt;=55),_xlfn.RANK.EQ(H733,$H$2:$H$326,0),_xlfn.IFS(#REF!="FD",999,#REF!="FF",1000))),"")</f>
        <v/>
      </c>
    </row>
    <row r="734" spans="1:16" x14ac:dyDescent="0.35">
      <c r="A734" s="3"/>
      <c r="B734" s="3"/>
      <c r="C734" s="16" t="e">
        <f>IF(_xlfn.BITOR(#REF!="GR",#REF!=""),0,#REF!)</f>
        <v>#REF!</v>
      </c>
      <c r="D734" s="16" t="e">
        <f>IF(_xlfn.BITOR(#REF!="",#REF!="GR"),0,#REF!)</f>
        <v>#REF!</v>
      </c>
      <c r="E734" s="9" t="e">
        <f t="shared" si="46"/>
        <v>#REF!</v>
      </c>
      <c r="F734" s="9" t="e">
        <f>IF(AND(B694&lt;&gt;"",B694&lt;&gt;"GR"),(C734*0.4)+(B694*0.6),E734)</f>
        <v>#REF!</v>
      </c>
      <c r="G734" s="9" t="e">
        <f t="shared" si="48"/>
        <v>#REF!</v>
      </c>
      <c r="H734" s="9" t="e">
        <f t="shared" si="49"/>
        <v>#REF!</v>
      </c>
      <c r="I734" s="9" t="e">
        <f t="shared" si="47"/>
        <v>#REF!</v>
      </c>
      <c r="J734" s="9" t="e">
        <f>IF(I734&lt;&gt;"",IF(_xlfn.RANK.EQ(I734,$I$2:$I$326,0)&lt;=ROUND(COUNTIFS($E$2:$E$326,"&gt;=50",$D$2:$D$326,"&gt;=55")/100*#REF!,0),"",E734),"")</f>
        <v>#REF!</v>
      </c>
      <c r="K734" s="9" t="e">
        <f>IF(J734&lt;&gt;"",IF(_xlfn.RANK.EQ(J734,$J$2:$J$326,0)&lt;=ROUND(COUNTIFS($E$2:$E$326,"&gt;=50",$D$2:$D$326,"&gt;=55")/100*#REF!,0),"",E734),"")</f>
        <v>#REF!</v>
      </c>
      <c r="L734" s="9" t="e">
        <f>IF(K734&lt;&gt;"",IF(_xlfn.RANK.EQ(K734,$K$2:$K$326,0)&lt;=ROUND(COUNTIFS($E$2:$E$326,"&gt;=50",$D$2:$D$326,"&gt;=55")/100*#REF!,0),"",E734),"")</f>
        <v>#REF!</v>
      </c>
      <c r="M734" s="9" t="e">
        <f>IF(L734&lt;&gt;"",IF(_xlfn.RANK.EQ(L734,$L$2:$L$326,0)&lt;=ROUND(COUNTIFS($E$2:$E$326,"&gt;=50",$D$2:$D$326,"&gt;=55")/100*#REF!,0),"",E734),"")</f>
        <v>#REF!</v>
      </c>
      <c r="N734" s="9" t="e">
        <f>IF(M734&lt;&gt;"",IF(_xlfn.RANK.EQ(M734,$M$2:$M$326,0)&lt;=ROUND(COUNTIFS($E$2:$E$326,"&gt;=50",$D$2:$D$326,"&gt;=55")/100*#REF!,0),"",E734),"")</f>
        <v>#REF!</v>
      </c>
      <c r="O734" s="9" t="e">
        <f>IF(N734&lt;&gt;"",IF(_xlfn.RANK.EQ(N734,$N$2:$N$326,0)&lt;=ROUND(COUNTIFS($E$2:$E$326,"&gt;=50",$D$2:$D$326,"&gt;=55")/100*#REF!,0),"",E734),"")</f>
        <v>#REF!</v>
      </c>
      <c r="P734" s="9" t="str" cm="1">
        <f t="array" ref="P734">IF(A694&lt;&gt;"",IF(_xlfn.BITOR(B694&lt;&gt;"GR",B694&lt;&gt;""),IF(AND(H734&gt;=50,B694&gt;=55),_xlfn.RANK.EQ(H734,$H$2:$H$1000,0),_xlfn.IFS(#REF!="FD",999,#REF!="FF",1000)),IF(AND(H734&gt;=50,D734&gt;=55),_xlfn.RANK.EQ(H734,$H$2:$H$326,0),_xlfn.IFS(#REF!="FD",999,#REF!="FF",1000))),"")</f>
        <v/>
      </c>
    </row>
    <row r="735" spans="1:16" x14ac:dyDescent="0.35">
      <c r="A735" s="3"/>
      <c r="B735" s="3"/>
      <c r="C735" s="16" t="e">
        <f>IF(_xlfn.BITOR(#REF!="GR",#REF!=""),0,#REF!)</f>
        <v>#REF!</v>
      </c>
      <c r="D735" s="16" t="e">
        <f>IF(_xlfn.BITOR(#REF!="",#REF!="GR"),0,#REF!)</f>
        <v>#REF!</v>
      </c>
      <c r="E735" s="9" t="e">
        <f t="shared" si="46"/>
        <v>#REF!</v>
      </c>
      <c r="F735" s="9" t="e">
        <f>IF(AND(B695&lt;&gt;"",B695&lt;&gt;"GR"),(C735*0.4)+(B695*0.6),E735)</f>
        <v>#REF!</v>
      </c>
      <c r="G735" s="9" t="e">
        <f t="shared" si="48"/>
        <v>#REF!</v>
      </c>
      <c r="H735" s="9" t="e">
        <f t="shared" si="49"/>
        <v>#REF!</v>
      </c>
      <c r="I735" s="9" t="e">
        <f t="shared" si="47"/>
        <v>#REF!</v>
      </c>
      <c r="J735" s="9" t="e">
        <f>IF(I735&lt;&gt;"",IF(_xlfn.RANK.EQ(I735,$I$2:$I$326,0)&lt;=ROUND(COUNTIFS($E$2:$E$326,"&gt;=50",$D$2:$D$326,"&gt;=55")/100*#REF!,0),"",E735),"")</f>
        <v>#REF!</v>
      </c>
      <c r="K735" s="9" t="e">
        <f>IF(J735&lt;&gt;"",IF(_xlfn.RANK.EQ(J735,$J$2:$J$326,0)&lt;=ROUND(COUNTIFS($E$2:$E$326,"&gt;=50",$D$2:$D$326,"&gt;=55")/100*#REF!,0),"",E735),"")</f>
        <v>#REF!</v>
      </c>
      <c r="L735" s="9" t="e">
        <f>IF(K735&lt;&gt;"",IF(_xlfn.RANK.EQ(K735,$K$2:$K$326,0)&lt;=ROUND(COUNTIFS($E$2:$E$326,"&gt;=50",$D$2:$D$326,"&gt;=55")/100*#REF!,0),"",E735),"")</f>
        <v>#REF!</v>
      </c>
      <c r="M735" s="9" t="e">
        <f>IF(L735&lt;&gt;"",IF(_xlfn.RANK.EQ(L735,$L$2:$L$326,0)&lt;=ROUND(COUNTIFS($E$2:$E$326,"&gt;=50",$D$2:$D$326,"&gt;=55")/100*#REF!,0),"",E735),"")</f>
        <v>#REF!</v>
      </c>
      <c r="N735" s="9" t="e">
        <f>IF(M735&lt;&gt;"",IF(_xlfn.RANK.EQ(M735,$M$2:$M$326,0)&lt;=ROUND(COUNTIFS($E$2:$E$326,"&gt;=50",$D$2:$D$326,"&gt;=55")/100*#REF!,0),"",E735),"")</f>
        <v>#REF!</v>
      </c>
      <c r="O735" s="9" t="e">
        <f>IF(N735&lt;&gt;"",IF(_xlfn.RANK.EQ(N735,$N$2:$N$326,0)&lt;=ROUND(COUNTIFS($E$2:$E$326,"&gt;=50",$D$2:$D$326,"&gt;=55")/100*#REF!,0),"",E735),"")</f>
        <v>#REF!</v>
      </c>
      <c r="P735" s="9" t="str" cm="1">
        <f t="array" ref="P735">IF(A695&lt;&gt;"",IF(_xlfn.BITOR(B695&lt;&gt;"GR",B695&lt;&gt;""),IF(AND(H735&gt;=50,B695&gt;=55),_xlfn.RANK.EQ(H735,$H$2:$H$1000,0),_xlfn.IFS(#REF!="FD",999,#REF!="FF",1000)),IF(AND(H735&gt;=50,D735&gt;=55),_xlfn.RANK.EQ(H735,$H$2:$H$326,0),_xlfn.IFS(#REF!="FD",999,#REF!="FF",1000))),"")</f>
        <v/>
      </c>
    </row>
    <row r="736" spans="1:16" x14ac:dyDescent="0.35">
      <c r="A736" s="3"/>
      <c r="B736" s="3"/>
      <c r="C736" s="16" t="e">
        <f>IF(_xlfn.BITOR(#REF!="GR",#REF!=""),0,#REF!)</f>
        <v>#REF!</v>
      </c>
      <c r="D736" s="16" t="e">
        <f>IF(_xlfn.BITOR(#REF!="",#REF!="GR"),0,#REF!)</f>
        <v>#REF!</v>
      </c>
      <c r="E736" s="9" t="e">
        <f t="shared" si="46"/>
        <v>#REF!</v>
      </c>
      <c r="F736" s="9" t="e">
        <f>IF(AND(B696&lt;&gt;"",B696&lt;&gt;"GR"),(C736*0.4)+(B696*0.6),E736)</f>
        <v>#REF!</v>
      </c>
      <c r="G736" s="9" t="e">
        <f t="shared" si="48"/>
        <v>#REF!</v>
      </c>
      <c r="H736" s="9" t="e">
        <f t="shared" si="49"/>
        <v>#REF!</v>
      </c>
      <c r="I736" s="9" t="e">
        <f t="shared" si="47"/>
        <v>#REF!</v>
      </c>
      <c r="J736" s="9" t="e">
        <f>IF(I736&lt;&gt;"",IF(_xlfn.RANK.EQ(I736,$I$2:$I$326,0)&lt;=ROUND(COUNTIFS($E$2:$E$326,"&gt;=50",$D$2:$D$326,"&gt;=55")/100*#REF!,0),"",E736),"")</f>
        <v>#REF!</v>
      </c>
      <c r="K736" s="9" t="e">
        <f>IF(J736&lt;&gt;"",IF(_xlfn.RANK.EQ(J736,$J$2:$J$326,0)&lt;=ROUND(COUNTIFS($E$2:$E$326,"&gt;=50",$D$2:$D$326,"&gt;=55")/100*#REF!,0),"",E736),"")</f>
        <v>#REF!</v>
      </c>
      <c r="L736" s="9" t="e">
        <f>IF(K736&lt;&gt;"",IF(_xlfn.RANK.EQ(K736,$K$2:$K$326,0)&lt;=ROUND(COUNTIFS($E$2:$E$326,"&gt;=50",$D$2:$D$326,"&gt;=55")/100*#REF!,0),"",E736),"")</f>
        <v>#REF!</v>
      </c>
      <c r="M736" s="9" t="e">
        <f>IF(L736&lt;&gt;"",IF(_xlfn.RANK.EQ(L736,$L$2:$L$326,0)&lt;=ROUND(COUNTIFS($E$2:$E$326,"&gt;=50",$D$2:$D$326,"&gt;=55")/100*#REF!,0),"",E736),"")</f>
        <v>#REF!</v>
      </c>
      <c r="N736" s="9" t="e">
        <f>IF(M736&lt;&gt;"",IF(_xlfn.RANK.EQ(M736,$M$2:$M$326,0)&lt;=ROUND(COUNTIFS($E$2:$E$326,"&gt;=50",$D$2:$D$326,"&gt;=55")/100*#REF!,0),"",E736),"")</f>
        <v>#REF!</v>
      </c>
      <c r="O736" s="9" t="e">
        <f>IF(N736&lt;&gt;"",IF(_xlfn.RANK.EQ(N736,$N$2:$N$326,0)&lt;=ROUND(COUNTIFS($E$2:$E$326,"&gt;=50",$D$2:$D$326,"&gt;=55")/100*#REF!,0),"",E736),"")</f>
        <v>#REF!</v>
      </c>
      <c r="P736" s="9" t="str" cm="1">
        <f t="array" ref="P736">IF(A696&lt;&gt;"",IF(_xlfn.BITOR(B696&lt;&gt;"GR",B696&lt;&gt;""),IF(AND(H736&gt;=50,B696&gt;=55),_xlfn.RANK.EQ(H736,$H$2:$H$1000,0),_xlfn.IFS(#REF!="FD",999,#REF!="FF",1000)),IF(AND(H736&gt;=50,D736&gt;=55),_xlfn.RANK.EQ(H736,$H$2:$H$326,0),_xlfn.IFS(#REF!="FD",999,#REF!="FF",1000))),"")</f>
        <v/>
      </c>
    </row>
    <row r="737" spans="1:16" x14ac:dyDescent="0.35">
      <c r="A737" s="3"/>
      <c r="B737" s="3"/>
      <c r="C737" s="16" t="e">
        <f>IF(_xlfn.BITOR(#REF!="GR",#REF!=""),0,#REF!)</f>
        <v>#REF!</v>
      </c>
      <c r="D737" s="16" t="e">
        <f>IF(_xlfn.BITOR(#REF!="",#REF!="GR"),0,#REF!)</f>
        <v>#REF!</v>
      </c>
      <c r="E737" s="9" t="e">
        <f t="shared" si="46"/>
        <v>#REF!</v>
      </c>
      <c r="F737" s="9" t="e">
        <f>IF(AND(B697&lt;&gt;"",B697&lt;&gt;"GR"),(C737*0.4)+(B697*0.6),E737)</f>
        <v>#REF!</v>
      </c>
      <c r="G737" s="9" t="e">
        <f t="shared" si="48"/>
        <v>#REF!</v>
      </c>
      <c r="H737" s="9" t="e">
        <f t="shared" si="49"/>
        <v>#REF!</v>
      </c>
      <c r="I737" s="9" t="e">
        <f t="shared" si="47"/>
        <v>#REF!</v>
      </c>
      <c r="J737" s="9" t="e">
        <f>IF(I737&lt;&gt;"",IF(_xlfn.RANK.EQ(I737,$I$2:$I$326,0)&lt;=ROUND(COUNTIFS($E$2:$E$326,"&gt;=50",$D$2:$D$326,"&gt;=55")/100*#REF!,0),"",E737),"")</f>
        <v>#REF!</v>
      </c>
      <c r="K737" s="9" t="e">
        <f>IF(J737&lt;&gt;"",IF(_xlfn.RANK.EQ(J737,$J$2:$J$326,0)&lt;=ROUND(COUNTIFS($E$2:$E$326,"&gt;=50",$D$2:$D$326,"&gt;=55")/100*#REF!,0),"",E737),"")</f>
        <v>#REF!</v>
      </c>
      <c r="L737" s="9" t="e">
        <f>IF(K737&lt;&gt;"",IF(_xlfn.RANK.EQ(K737,$K$2:$K$326,0)&lt;=ROUND(COUNTIFS($E$2:$E$326,"&gt;=50",$D$2:$D$326,"&gt;=55")/100*#REF!,0),"",E737),"")</f>
        <v>#REF!</v>
      </c>
      <c r="M737" s="9" t="e">
        <f>IF(L737&lt;&gt;"",IF(_xlfn.RANK.EQ(L737,$L$2:$L$326,0)&lt;=ROUND(COUNTIFS($E$2:$E$326,"&gt;=50",$D$2:$D$326,"&gt;=55")/100*#REF!,0),"",E737),"")</f>
        <v>#REF!</v>
      </c>
      <c r="N737" s="9" t="e">
        <f>IF(M737&lt;&gt;"",IF(_xlfn.RANK.EQ(M737,$M$2:$M$326,0)&lt;=ROUND(COUNTIFS($E$2:$E$326,"&gt;=50",$D$2:$D$326,"&gt;=55")/100*#REF!,0),"",E737),"")</f>
        <v>#REF!</v>
      </c>
      <c r="O737" s="9" t="e">
        <f>IF(N737&lt;&gt;"",IF(_xlfn.RANK.EQ(N737,$N$2:$N$326,0)&lt;=ROUND(COUNTIFS($E$2:$E$326,"&gt;=50",$D$2:$D$326,"&gt;=55")/100*#REF!,0),"",E737),"")</f>
        <v>#REF!</v>
      </c>
      <c r="P737" s="9" t="str" cm="1">
        <f t="array" ref="P737">IF(A697&lt;&gt;"",IF(_xlfn.BITOR(B697&lt;&gt;"GR",B697&lt;&gt;""),IF(AND(H737&gt;=50,B697&gt;=55),_xlfn.RANK.EQ(H737,$H$2:$H$1000,0),_xlfn.IFS(#REF!="FD",999,#REF!="FF",1000)),IF(AND(H737&gt;=50,D737&gt;=55),_xlfn.RANK.EQ(H737,$H$2:$H$326,0),_xlfn.IFS(#REF!="FD",999,#REF!="FF",1000))),"")</f>
        <v/>
      </c>
    </row>
    <row r="738" spans="1:16" x14ac:dyDescent="0.35">
      <c r="A738" s="3"/>
      <c r="B738" s="3"/>
      <c r="C738" s="16" t="e">
        <f>IF(_xlfn.BITOR(#REF!="GR",#REF!=""),0,#REF!)</f>
        <v>#REF!</v>
      </c>
      <c r="D738" s="16" t="e">
        <f>IF(_xlfn.BITOR(#REF!="",#REF!="GR"),0,#REF!)</f>
        <v>#REF!</v>
      </c>
      <c r="E738" s="9" t="e">
        <f t="shared" si="46"/>
        <v>#REF!</v>
      </c>
      <c r="F738" s="9" t="e">
        <f>IF(AND(B698&lt;&gt;"",B698&lt;&gt;"GR"),(C738*0.4)+(B698*0.6),E738)</f>
        <v>#REF!</v>
      </c>
      <c r="G738" s="9" t="e">
        <f t="shared" si="48"/>
        <v>#REF!</v>
      </c>
      <c r="H738" s="9" t="e">
        <f t="shared" si="49"/>
        <v>#REF!</v>
      </c>
      <c r="I738" s="9" t="e">
        <f t="shared" si="47"/>
        <v>#REF!</v>
      </c>
      <c r="J738" s="9" t="e">
        <f>IF(I738&lt;&gt;"",IF(_xlfn.RANK.EQ(I738,$I$2:$I$326,0)&lt;=ROUND(COUNTIFS($E$2:$E$326,"&gt;=50",$D$2:$D$326,"&gt;=55")/100*#REF!,0),"",E738),"")</f>
        <v>#REF!</v>
      </c>
      <c r="K738" s="9" t="e">
        <f>IF(J738&lt;&gt;"",IF(_xlfn.RANK.EQ(J738,$J$2:$J$326,0)&lt;=ROUND(COUNTIFS($E$2:$E$326,"&gt;=50",$D$2:$D$326,"&gt;=55")/100*#REF!,0),"",E738),"")</f>
        <v>#REF!</v>
      </c>
      <c r="L738" s="9" t="e">
        <f>IF(K738&lt;&gt;"",IF(_xlfn.RANK.EQ(K738,$K$2:$K$326,0)&lt;=ROUND(COUNTIFS($E$2:$E$326,"&gt;=50",$D$2:$D$326,"&gt;=55")/100*#REF!,0),"",E738),"")</f>
        <v>#REF!</v>
      </c>
      <c r="M738" s="9" t="e">
        <f>IF(L738&lt;&gt;"",IF(_xlfn.RANK.EQ(L738,$L$2:$L$326,0)&lt;=ROUND(COUNTIFS($E$2:$E$326,"&gt;=50",$D$2:$D$326,"&gt;=55")/100*#REF!,0),"",E738),"")</f>
        <v>#REF!</v>
      </c>
      <c r="N738" s="9" t="e">
        <f>IF(M738&lt;&gt;"",IF(_xlfn.RANK.EQ(M738,$M$2:$M$326,0)&lt;=ROUND(COUNTIFS($E$2:$E$326,"&gt;=50",$D$2:$D$326,"&gt;=55")/100*#REF!,0),"",E738),"")</f>
        <v>#REF!</v>
      </c>
      <c r="O738" s="9" t="e">
        <f>IF(N738&lt;&gt;"",IF(_xlfn.RANK.EQ(N738,$N$2:$N$326,0)&lt;=ROUND(COUNTIFS($E$2:$E$326,"&gt;=50",$D$2:$D$326,"&gt;=55")/100*#REF!,0),"",E738),"")</f>
        <v>#REF!</v>
      </c>
      <c r="P738" s="9" t="str" cm="1">
        <f t="array" ref="P738">IF(A698&lt;&gt;"",IF(_xlfn.BITOR(B698&lt;&gt;"GR",B698&lt;&gt;""),IF(AND(H738&gt;=50,B698&gt;=55),_xlfn.RANK.EQ(H738,$H$2:$H$1000,0),_xlfn.IFS(#REF!="FD",999,#REF!="FF",1000)),IF(AND(H738&gt;=50,D738&gt;=55),_xlfn.RANK.EQ(H738,$H$2:$H$326,0),_xlfn.IFS(#REF!="FD",999,#REF!="FF",1000))),"")</f>
        <v/>
      </c>
    </row>
    <row r="739" spans="1:16" x14ac:dyDescent="0.35">
      <c r="A739" s="3"/>
      <c r="B739" s="3"/>
      <c r="C739" s="16" t="e">
        <f>IF(_xlfn.BITOR(#REF!="GR",#REF!=""),0,#REF!)</f>
        <v>#REF!</v>
      </c>
      <c r="D739" s="16" t="e">
        <f>IF(_xlfn.BITOR(#REF!="",#REF!="GR"),0,#REF!)</f>
        <v>#REF!</v>
      </c>
      <c r="E739" s="9" t="e">
        <f t="shared" si="46"/>
        <v>#REF!</v>
      </c>
      <c r="F739" s="9" t="e">
        <f>IF(AND(B699&lt;&gt;"",B699&lt;&gt;"GR"),(C739*0.4)+(B699*0.6),E739)</f>
        <v>#REF!</v>
      </c>
      <c r="G739" s="9" t="e">
        <f t="shared" si="48"/>
        <v>#REF!</v>
      </c>
      <c r="H739" s="9" t="e">
        <f t="shared" si="49"/>
        <v>#REF!</v>
      </c>
      <c r="I739" s="9" t="e">
        <f t="shared" si="47"/>
        <v>#REF!</v>
      </c>
      <c r="J739" s="9" t="e">
        <f>IF(I739&lt;&gt;"",IF(_xlfn.RANK.EQ(I739,$I$2:$I$326,0)&lt;=ROUND(COUNTIFS($E$2:$E$326,"&gt;=50",$D$2:$D$326,"&gt;=55")/100*#REF!,0),"",E739),"")</f>
        <v>#REF!</v>
      </c>
      <c r="K739" s="9" t="e">
        <f>IF(J739&lt;&gt;"",IF(_xlfn.RANK.EQ(J739,$J$2:$J$326,0)&lt;=ROUND(COUNTIFS($E$2:$E$326,"&gt;=50",$D$2:$D$326,"&gt;=55")/100*#REF!,0),"",E739),"")</f>
        <v>#REF!</v>
      </c>
      <c r="L739" s="9" t="e">
        <f>IF(K739&lt;&gt;"",IF(_xlfn.RANK.EQ(K739,$K$2:$K$326,0)&lt;=ROUND(COUNTIFS($E$2:$E$326,"&gt;=50",$D$2:$D$326,"&gt;=55")/100*#REF!,0),"",E739),"")</f>
        <v>#REF!</v>
      </c>
      <c r="M739" s="9" t="e">
        <f>IF(L739&lt;&gt;"",IF(_xlfn.RANK.EQ(L739,$L$2:$L$326,0)&lt;=ROUND(COUNTIFS($E$2:$E$326,"&gt;=50",$D$2:$D$326,"&gt;=55")/100*#REF!,0),"",E739),"")</f>
        <v>#REF!</v>
      </c>
      <c r="N739" s="9" t="e">
        <f>IF(M739&lt;&gt;"",IF(_xlfn.RANK.EQ(M739,$M$2:$M$326,0)&lt;=ROUND(COUNTIFS($E$2:$E$326,"&gt;=50",$D$2:$D$326,"&gt;=55")/100*#REF!,0),"",E739),"")</f>
        <v>#REF!</v>
      </c>
      <c r="O739" s="9" t="e">
        <f>IF(N739&lt;&gt;"",IF(_xlfn.RANK.EQ(N739,$N$2:$N$326,0)&lt;=ROUND(COUNTIFS($E$2:$E$326,"&gt;=50",$D$2:$D$326,"&gt;=55")/100*#REF!,0),"",E739),"")</f>
        <v>#REF!</v>
      </c>
      <c r="P739" s="9" t="str" cm="1">
        <f t="array" ref="P739">IF(A699&lt;&gt;"",IF(_xlfn.BITOR(B699&lt;&gt;"GR",B699&lt;&gt;""),IF(AND(H739&gt;=50,B699&gt;=55),_xlfn.RANK.EQ(H739,$H$2:$H$1000,0),_xlfn.IFS(#REF!="FD",999,#REF!="FF",1000)),IF(AND(H739&gt;=50,D739&gt;=55),_xlfn.RANK.EQ(H739,$H$2:$H$326,0),_xlfn.IFS(#REF!="FD",999,#REF!="FF",1000))),"")</f>
        <v/>
      </c>
    </row>
    <row r="740" spans="1:16" x14ac:dyDescent="0.35">
      <c r="A740" s="3"/>
      <c r="B740" s="3"/>
      <c r="C740" s="16" t="e">
        <f>IF(_xlfn.BITOR(#REF!="GR",#REF!=""),0,#REF!)</f>
        <v>#REF!</v>
      </c>
      <c r="D740" s="16" t="e">
        <f>IF(_xlfn.BITOR(#REF!="",#REF!="GR"),0,#REF!)</f>
        <v>#REF!</v>
      </c>
      <c r="E740" s="9" t="e">
        <f t="shared" si="46"/>
        <v>#REF!</v>
      </c>
      <c r="F740" s="9" t="e">
        <f>IF(AND(B700&lt;&gt;"",B700&lt;&gt;"GR"),(C740*0.4)+(B700*0.6),E740)</f>
        <v>#REF!</v>
      </c>
      <c r="G740" s="9" t="e">
        <f t="shared" si="48"/>
        <v>#REF!</v>
      </c>
      <c r="H740" s="9" t="e">
        <f t="shared" si="49"/>
        <v>#REF!</v>
      </c>
      <c r="I740" s="9" t="e">
        <f t="shared" si="47"/>
        <v>#REF!</v>
      </c>
      <c r="J740" s="9" t="e">
        <f>IF(I740&lt;&gt;"",IF(_xlfn.RANK.EQ(I740,$I$2:$I$326,0)&lt;=ROUND(COUNTIFS($E$2:$E$326,"&gt;=50",$D$2:$D$326,"&gt;=55")/100*#REF!,0),"",E740),"")</f>
        <v>#REF!</v>
      </c>
      <c r="K740" s="9" t="e">
        <f>IF(J740&lt;&gt;"",IF(_xlfn.RANK.EQ(J740,$J$2:$J$326,0)&lt;=ROUND(COUNTIFS($E$2:$E$326,"&gt;=50",$D$2:$D$326,"&gt;=55")/100*#REF!,0),"",E740),"")</f>
        <v>#REF!</v>
      </c>
      <c r="L740" s="9" t="e">
        <f>IF(K740&lt;&gt;"",IF(_xlfn.RANK.EQ(K740,$K$2:$K$326,0)&lt;=ROUND(COUNTIFS($E$2:$E$326,"&gt;=50",$D$2:$D$326,"&gt;=55")/100*#REF!,0),"",E740),"")</f>
        <v>#REF!</v>
      </c>
      <c r="M740" s="9" t="e">
        <f>IF(L740&lt;&gt;"",IF(_xlfn.RANK.EQ(L740,$L$2:$L$326,0)&lt;=ROUND(COUNTIFS($E$2:$E$326,"&gt;=50",$D$2:$D$326,"&gt;=55")/100*#REF!,0),"",E740),"")</f>
        <v>#REF!</v>
      </c>
      <c r="N740" s="9" t="e">
        <f>IF(M740&lt;&gt;"",IF(_xlfn.RANK.EQ(M740,$M$2:$M$326,0)&lt;=ROUND(COUNTIFS($E$2:$E$326,"&gt;=50",$D$2:$D$326,"&gt;=55")/100*#REF!,0),"",E740),"")</f>
        <v>#REF!</v>
      </c>
      <c r="O740" s="9" t="e">
        <f>IF(N740&lt;&gt;"",IF(_xlfn.RANK.EQ(N740,$N$2:$N$326,0)&lt;=ROUND(COUNTIFS($E$2:$E$326,"&gt;=50",$D$2:$D$326,"&gt;=55")/100*#REF!,0),"",E740),"")</f>
        <v>#REF!</v>
      </c>
      <c r="P740" s="9" t="str" cm="1">
        <f t="array" ref="P740">IF(A700&lt;&gt;"",IF(_xlfn.BITOR(B700&lt;&gt;"GR",B700&lt;&gt;""),IF(AND(H740&gt;=50,B700&gt;=55),_xlfn.RANK.EQ(H740,$H$2:$H$1000,0),_xlfn.IFS(#REF!="FD",999,#REF!="FF",1000)),IF(AND(H740&gt;=50,D740&gt;=55),_xlfn.RANK.EQ(H740,$H$2:$H$326,0),_xlfn.IFS(#REF!="FD",999,#REF!="FF",1000))),"")</f>
        <v/>
      </c>
    </row>
    <row r="741" spans="1:16" x14ac:dyDescent="0.35">
      <c r="A741" s="3"/>
      <c r="B741" s="3"/>
      <c r="C741" s="16" t="e">
        <f>IF(_xlfn.BITOR(#REF!="GR",#REF!=""),0,#REF!)</f>
        <v>#REF!</v>
      </c>
      <c r="D741" s="16" t="e">
        <f>IF(_xlfn.BITOR(#REF!="",#REF!="GR"),0,#REF!)</f>
        <v>#REF!</v>
      </c>
      <c r="E741" s="9" t="e">
        <f t="shared" si="46"/>
        <v>#REF!</v>
      </c>
      <c r="F741" s="9" t="e">
        <f>IF(AND(B701&lt;&gt;"",B701&lt;&gt;"GR"),(C741*0.4)+(B701*0.6),E741)</f>
        <v>#REF!</v>
      </c>
      <c r="G741" s="9" t="e">
        <f t="shared" si="48"/>
        <v>#REF!</v>
      </c>
      <c r="H741" s="9" t="e">
        <f t="shared" si="49"/>
        <v>#REF!</v>
      </c>
      <c r="I741" s="9" t="e">
        <f t="shared" si="47"/>
        <v>#REF!</v>
      </c>
      <c r="J741" s="9" t="e">
        <f>IF(I741&lt;&gt;"",IF(_xlfn.RANK.EQ(I741,$I$2:$I$326,0)&lt;=ROUND(COUNTIFS($E$2:$E$326,"&gt;=50",$D$2:$D$326,"&gt;=55")/100*#REF!,0),"",E741),"")</f>
        <v>#REF!</v>
      </c>
      <c r="K741" s="9" t="e">
        <f>IF(J741&lt;&gt;"",IF(_xlfn.RANK.EQ(J741,$J$2:$J$326,0)&lt;=ROUND(COUNTIFS($E$2:$E$326,"&gt;=50",$D$2:$D$326,"&gt;=55")/100*#REF!,0),"",E741),"")</f>
        <v>#REF!</v>
      </c>
      <c r="L741" s="9" t="e">
        <f>IF(K741&lt;&gt;"",IF(_xlfn.RANK.EQ(K741,$K$2:$K$326,0)&lt;=ROUND(COUNTIFS($E$2:$E$326,"&gt;=50",$D$2:$D$326,"&gt;=55")/100*#REF!,0),"",E741),"")</f>
        <v>#REF!</v>
      </c>
      <c r="M741" s="9" t="e">
        <f>IF(L741&lt;&gt;"",IF(_xlfn.RANK.EQ(L741,$L$2:$L$326,0)&lt;=ROUND(COUNTIFS($E$2:$E$326,"&gt;=50",$D$2:$D$326,"&gt;=55")/100*#REF!,0),"",E741),"")</f>
        <v>#REF!</v>
      </c>
      <c r="N741" s="9" t="e">
        <f>IF(M741&lt;&gt;"",IF(_xlfn.RANK.EQ(M741,$M$2:$M$326,0)&lt;=ROUND(COUNTIFS($E$2:$E$326,"&gt;=50",$D$2:$D$326,"&gt;=55")/100*#REF!,0),"",E741),"")</f>
        <v>#REF!</v>
      </c>
      <c r="O741" s="9" t="e">
        <f>IF(N741&lt;&gt;"",IF(_xlfn.RANK.EQ(N741,$N$2:$N$326,0)&lt;=ROUND(COUNTIFS($E$2:$E$326,"&gt;=50",$D$2:$D$326,"&gt;=55")/100*#REF!,0),"",E741),"")</f>
        <v>#REF!</v>
      </c>
      <c r="P741" s="9" t="str" cm="1">
        <f t="array" ref="P741">IF(A701&lt;&gt;"",IF(_xlfn.BITOR(B701&lt;&gt;"GR",B701&lt;&gt;""),IF(AND(H741&gt;=50,B701&gt;=55),_xlfn.RANK.EQ(H741,$H$2:$H$1000,0),_xlfn.IFS(#REF!="FD",999,#REF!="FF",1000)),IF(AND(H741&gt;=50,D741&gt;=55),_xlfn.RANK.EQ(H741,$H$2:$H$326,0),_xlfn.IFS(#REF!="FD",999,#REF!="FF",1000))),"")</f>
        <v/>
      </c>
    </row>
    <row r="742" spans="1:16" x14ac:dyDescent="0.35">
      <c r="A742" s="3"/>
      <c r="B742" s="3"/>
      <c r="C742" s="16" t="e">
        <f>IF(_xlfn.BITOR(#REF!="GR",#REF!=""),0,#REF!)</f>
        <v>#REF!</v>
      </c>
      <c r="D742" s="16" t="e">
        <f>IF(_xlfn.BITOR(#REF!="",#REF!="GR"),0,#REF!)</f>
        <v>#REF!</v>
      </c>
      <c r="E742" s="9" t="e">
        <f t="shared" si="46"/>
        <v>#REF!</v>
      </c>
      <c r="F742" s="9" t="e">
        <f>IF(AND(B702&lt;&gt;"",B702&lt;&gt;"GR"),(C742*0.4)+(B702*0.6),E742)</f>
        <v>#REF!</v>
      </c>
      <c r="G742" s="9" t="e">
        <f t="shared" si="48"/>
        <v>#REF!</v>
      </c>
      <c r="H742" s="9" t="e">
        <f t="shared" si="49"/>
        <v>#REF!</v>
      </c>
      <c r="I742" s="9" t="e">
        <f t="shared" si="47"/>
        <v>#REF!</v>
      </c>
      <c r="J742" s="9" t="e">
        <f>IF(I742&lt;&gt;"",IF(_xlfn.RANK.EQ(I742,$I$2:$I$326,0)&lt;=ROUND(COUNTIFS($E$2:$E$326,"&gt;=50",$D$2:$D$326,"&gt;=55")/100*#REF!,0),"",E742),"")</f>
        <v>#REF!</v>
      </c>
      <c r="K742" s="9" t="e">
        <f>IF(J742&lt;&gt;"",IF(_xlfn.RANK.EQ(J742,$J$2:$J$326,0)&lt;=ROUND(COUNTIFS($E$2:$E$326,"&gt;=50",$D$2:$D$326,"&gt;=55")/100*#REF!,0),"",E742),"")</f>
        <v>#REF!</v>
      </c>
      <c r="L742" s="9" t="e">
        <f>IF(K742&lt;&gt;"",IF(_xlfn.RANK.EQ(K742,$K$2:$K$326,0)&lt;=ROUND(COUNTIFS($E$2:$E$326,"&gt;=50",$D$2:$D$326,"&gt;=55")/100*#REF!,0),"",E742),"")</f>
        <v>#REF!</v>
      </c>
      <c r="M742" s="9" t="e">
        <f>IF(L742&lt;&gt;"",IF(_xlfn.RANK.EQ(L742,$L$2:$L$326,0)&lt;=ROUND(COUNTIFS($E$2:$E$326,"&gt;=50",$D$2:$D$326,"&gt;=55")/100*#REF!,0),"",E742),"")</f>
        <v>#REF!</v>
      </c>
      <c r="N742" s="9" t="e">
        <f>IF(M742&lt;&gt;"",IF(_xlfn.RANK.EQ(M742,$M$2:$M$326,0)&lt;=ROUND(COUNTIFS($E$2:$E$326,"&gt;=50",$D$2:$D$326,"&gt;=55")/100*#REF!,0),"",E742),"")</f>
        <v>#REF!</v>
      </c>
      <c r="O742" s="9" t="e">
        <f>IF(N742&lt;&gt;"",IF(_xlfn.RANK.EQ(N742,$N$2:$N$326,0)&lt;=ROUND(COUNTIFS($E$2:$E$326,"&gt;=50",$D$2:$D$326,"&gt;=55")/100*#REF!,0),"",E742),"")</f>
        <v>#REF!</v>
      </c>
      <c r="P742" s="9" t="str" cm="1">
        <f t="array" ref="P742">IF(A702&lt;&gt;"",IF(_xlfn.BITOR(B702&lt;&gt;"GR",B702&lt;&gt;""),IF(AND(H742&gt;=50,B702&gt;=55),_xlfn.RANK.EQ(H742,$H$2:$H$1000,0),_xlfn.IFS(#REF!="FD",999,#REF!="FF",1000)),IF(AND(H742&gt;=50,D742&gt;=55),_xlfn.RANK.EQ(H742,$H$2:$H$326,0),_xlfn.IFS(#REF!="FD",999,#REF!="FF",1000))),"")</f>
        <v/>
      </c>
    </row>
    <row r="743" spans="1:16" x14ac:dyDescent="0.35">
      <c r="A743" s="3"/>
      <c r="B743" s="3"/>
      <c r="C743" s="16" t="e">
        <f>IF(_xlfn.BITOR(#REF!="GR",#REF!=""),0,#REF!)</f>
        <v>#REF!</v>
      </c>
      <c r="D743" s="16" t="e">
        <f>IF(_xlfn.BITOR(#REF!="",#REF!="GR"),0,#REF!)</f>
        <v>#REF!</v>
      </c>
      <c r="E743" s="9" t="e">
        <f t="shared" si="46"/>
        <v>#REF!</v>
      </c>
      <c r="F743" s="9" t="e">
        <f>IF(AND(B703&lt;&gt;"",B703&lt;&gt;"GR"),(C743*0.4)+(B703*0.6),E743)</f>
        <v>#REF!</v>
      </c>
      <c r="G743" s="9" t="e">
        <f t="shared" si="48"/>
        <v>#REF!</v>
      </c>
      <c r="H743" s="9" t="e">
        <f t="shared" si="49"/>
        <v>#REF!</v>
      </c>
      <c r="I743" s="9" t="e">
        <f t="shared" si="47"/>
        <v>#REF!</v>
      </c>
      <c r="J743" s="9" t="e">
        <f>IF(I743&lt;&gt;"",IF(_xlfn.RANK.EQ(I743,$I$2:$I$326,0)&lt;=ROUND(COUNTIFS($E$2:$E$326,"&gt;=50",$D$2:$D$326,"&gt;=55")/100*#REF!,0),"",E743),"")</f>
        <v>#REF!</v>
      </c>
      <c r="K743" s="9" t="e">
        <f>IF(J743&lt;&gt;"",IF(_xlfn.RANK.EQ(J743,$J$2:$J$326,0)&lt;=ROUND(COUNTIFS($E$2:$E$326,"&gt;=50",$D$2:$D$326,"&gt;=55")/100*#REF!,0),"",E743),"")</f>
        <v>#REF!</v>
      </c>
      <c r="L743" s="9" t="e">
        <f>IF(K743&lt;&gt;"",IF(_xlfn.RANK.EQ(K743,$K$2:$K$326,0)&lt;=ROUND(COUNTIFS($E$2:$E$326,"&gt;=50",$D$2:$D$326,"&gt;=55")/100*#REF!,0),"",E743),"")</f>
        <v>#REF!</v>
      </c>
      <c r="M743" s="9" t="e">
        <f>IF(L743&lt;&gt;"",IF(_xlfn.RANK.EQ(L743,$L$2:$L$326,0)&lt;=ROUND(COUNTIFS($E$2:$E$326,"&gt;=50",$D$2:$D$326,"&gt;=55")/100*#REF!,0),"",E743),"")</f>
        <v>#REF!</v>
      </c>
      <c r="N743" s="9" t="e">
        <f>IF(M743&lt;&gt;"",IF(_xlfn.RANK.EQ(M743,$M$2:$M$326,0)&lt;=ROUND(COUNTIFS($E$2:$E$326,"&gt;=50",$D$2:$D$326,"&gt;=55")/100*#REF!,0),"",E743),"")</f>
        <v>#REF!</v>
      </c>
      <c r="O743" s="9" t="e">
        <f>IF(N743&lt;&gt;"",IF(_xlfn.RANK.EQ(N743,$N$2:$N$326,0)&lt;=ROUND(COUNTIFS($E$2:$E$326,"&gt;=50",$D$2:$D$326,"&gt;=55")/100*#REF!,0),"",E743),"")</f>
        <v>#REF!</v>
      </c>
      <c r="P743" s="9" t="str" cm="1">
        <f t="array" ref="P743">IF(A703&lt;&gt;"",IF(_xlfn.BITOR(B703&lt;&gt;"GR",B703&lt;&gt;""),IF(AND(H743&gt;=50,B703&gt;=55),_xlfn.RANK.EQ(H743,$H$2:$H$1000,0),_xlfn.IFS(#REF!="FD",999,#REF!="FF",1000)),IF(AND(H743&gt;=50,D743&gt;=55),_xlfn.RANK.EQ(H743,$H$2:$H$326,0),_xlfn.IFS(#REF!="FD",999,#REF!="FF",1000))),"")</f>
        <v/>
      </c>
    </row>
    <row r="744" spans="1:16" x14ac:dyDescent="0.35">
      <c r="A744" s="3"/>
      <c r="B744" s="3"/>
      <c r="C744" s="16" t="e">
        <f>IF(_xlfn.BITOR(#REF!="GR",#REF!=""),0,#REF!)</f>
        <v>#REF!</v>
      </c>
      <c r="D744" s="16" t="e">
        <f>IF(_xlfn.BITOR(#REF!="",#REF!="GR"),0,#REF!)</f>
        <v>#REF!</v>
      </c>
      <c r="E744" s="9" t="e">
        <f t="shared" si="46"/>
        <v>#REF!</v>
      </c>
      <c r="F744" s="9" t="e">
        <f>IF(AND(B704&lt;&gt;"",B704&lt;&gt;"GR"),(C744*0.4)+(B704*0.6),E744)</f>
        <v>#REF!</v>
      </c>
      <c r="G744" s="9" t="e">
        <f t="shared" si="48"/>
        <v>#REF!</v>
      </c>
      <c r="H744" s="9" t="e">
        <f t="shared" si="49"/>
        <v>#REF!</v>
      </c>
      <c r="I744" s="9" t="e">
        <f t="shared" si="47"/>
        <v>#REF!</v>
      </c>
      <c r="J744" s="9" t="e">
        <f>IF(I744&lt;&gt;"",IF(_xlfn.RANK.EQ(I744,$I$2:$I$326,0)&lt;=ROUND(COUNTIFS($E$2:$E$326,"&gt;=50",$D$2:$D$326,"&gt;=55")/100*#REF!,0),"",E744),"")</f>
        <v>#REF!</v>
      </c>
      <c r="K744" s="9" t="e">
        <f>IF(J744&lt;&gt;"",IF(_xlfn.RANK.EQ(J744,$J$2:$J$326,0)&lt;=ROUND(COUNTIFS($E$2:$E$326,"&gt;=50",$D$2:$D$326,"&gt;=55")/100*#REF!,0),"",E744),"")</f>
        <v>#REF!</v>
      </c>
      <c r="L744" s="9" t="e">
        <f>IF(K744&lt;&gt;"",IF(_xlfn.RANK.EQ(K744,$K$2:$K$326,0)&lt;=ROUND(COUNTIFS($E$2:$E$326,"&gt;=50",$D$2:$D$326,"&gt;=55")/100*#REF!,0),"",E744),"")</f>
        <v>#REF!</v>
      </c>
      <c r="M744" s="9" t="e">
        <f>IF(L744&lt;&gt;"",IF(_xlfn.RANK.EQ(L744,$L$2:$L$326,0)&lt;=ROUND(COUNTIFS($E$2:$E$326,"&gt;=50",$D$2:$D$326,"&gt;=55")/100*#REF!,0),"",E744),"")</f>
        <v>#REF!</v>
      </c>
      <c r="N744" s="9" t="e">
        <f>IF(M744&lt;&gt;"",IF(_xlfn.RANK.EQ(M744,$M$2:$M$326,0)&lt;=ROUND(COUNTIFS($E$2:$E$326,"&gt;=50",$D$2:$D$326,"&gt;=55")/100*#REF!,0),"",E744),"")</f>
        <v>#REF!</v>
      </c>
      <c r="O744" s="9" t="e">
        <f>IF(N744&lt;&gt;"",IF(_xlfn.RANK.EQ(N744,$N$2:$N$326,0)&lt;=ROUND(COUNTIFS($E$2:$E$326,"&gt;=50",$D$2:$D$326,"&gt;=55")/100*#REF!,0),"",E744),"")</f>
        <v>#REF!</v>
      </c>
      <c r="P744" s="9" t="str" cm="1">
        <f t="array" ref="P744">IF(A704&lt;&gt;"",IF(_xlfn.BITOR(B704&lt;&gt;"GR",B704&lt;&gt;""),IF(AND(H744&gt;=50,B704&gt;=55),_xlfn.RANK.EQ(H744,$H$2:$H$1000,0),_xlfn.IFS(#REF!="FD",999,#REF!="FF",1000)),IF(AND(H744&gt;=50,D744&gt;=55),_xlfn.RANK.EQ(H744,$H$2:$H$326,0),_xlfn.IFS(#REF!="FD",999,#REF!="FF",1000))),"")</f>
        <v/>
      </c>
    </row>
    <row r="745" spans="1:16" x14ac:dyDescent="0.35">
      <c r="A745" s="3"/>
      <c r="B745" s="3"/>
      <c r="C745" s="16" t="e">
        <f>IF(_xlfn.BITOR(#REF!="GR",#REF!=""),0,#REF!)</f>
        <v>#REF!</v>
      </c>
      <c r="D745" s="16" t="e">
        <f>IF(_xlfn.BITOR(#REF!="",#REF!="GR"),0,#REF!)</f>
        <v>#REF!</v>
      </c>
      <c r="E745" s="9" t="e">
        <f t="shared" si="46"/>
        <v>#REF!</v>
      </c>
      <c r="F745" s="9" t="e">
        <f>IF(AND(B705&lt;&gt;"",B705&lt;&gt;"GR"),(C745*0.4)+(B705*0.6),E745)</f>
        <v>#REF!</v>
      </c>
      <c r="G745" s="9" t="e">
        <f t="shared" si="48"/>
        <v>#REF!</v>
      </c>
      <c r="H745" s="9" t="e">
        <f t="shared" si="49"/>
        <v>#REF!</v>
      </c>
      <c r="I745" s="9" t="e">
        <f t="shared" si="47"/>
        <v>#REF!</v>
      </c>
      <c r="J745" s="9" t="e">
        <f>IF(I745&lt;&gt;"",IF(_xlfn.RANK.EQ(I745,$I$2:$I$326,0)&lt;=ROUND(COUNTIFS($E$2:$E$326,"&gt;=50",$D$2:$D$326,"&gt;=55")/100*#REF!,0),"",E745),"")</f>
        <v>#REF!</v>
      </c>
      <c r="K745" s="9" t="e">
        <f>IF(J745&lt;&gt;"",IF(_xlfn.RANK.EQ(J745,$J$2:$J$326,0)&lt;=ROUND(COUNTIFS($E$2:$E$326,"&gt;=50",$D$2:$D$326,"&gt;=55")/100*#REF!,0),"",E745),"")</f>
        <v>#REF!</v>
      </c>
      <c r="L745" s="9" t="e">
        <f>IF(K745&lt;&gt;"",IF(_xlfn.RANK.EQ(K745,$K$2:$K$326,0)&lt;=ROUND(COUNTIFS($E$2:$E$326,"&gt;=50",$D$2:$D$326,"&gt;=55")/100*#REF!,0),"",E745),"")</f>
        <v>#REF!</v>
      </c>
      <c r="M745" s="9" t="e">
        <f>IF(L745&lt;&gt;"",IF(_xlfn.RANK.EQ(L745,$L$2:$L$326,0)&lt;=ROUND(COUNTIFS($E$2:$E$326,"&gt;=50",$D$2:$D$326,"&gt;=55")/100*#REF!,0),"",E745),"")</f>
        <v>#REF!</v>
      </c>
      <c r="N745" s="9" t="e">
        <f>IF(M745&lt;&gt;"",IF(_xlfn.RANK.EQ(M745,$M$2:$M$326,0)&lt;=ROUND(COUNTIFS($E$2:$E$326,"&gt;=50",$D$2:$D$326,"&gt;=55")/100*#REF!,0),"",E745),"")</f>
        <v>#REF!</v>
      </c>
      <c r="O745" s="9" t="e">
        <f>IF(N745&lt;&gt;"",IF(_xlfn.RANK.EQ(N745,$N$2:$N$326,0)&lt;=ROUND(COUNTIFS($E$2:$E$326,"&gt;=50",$D$2:$D$326,"&gt;=55")/100*#REF!,0),"",E745),"")</f>
        <v>#REF!</v>
      </c>
      <c r="P745" s="9" t="str" cm="1">
        <f t="array" ref="P745">IF(A705&lt;&gt;"",IF(_xlfn.BITOR(B705&lt;&gt;"GR",B705&lt;&gt;""),IF(AND(H745&gt;=50,B705&gt;=55),_xlfn.RANK.EQ(H745,$H$2:$H$1000,0),_xlfn.IFS(#REF!="FD",999,#REF!="FF",1000)),IF(AND(H745&gt;=50,D745&gt;=55),_xlfn.RANK.EQ(H745,$H$2:$H$326,0),_xlfn.IFS(#REF!="FD",999,#REF!="FF",1000))),"")</f>
        <v/>
      </c>
    </row>
    <row r="746" spans="1:16" x14ac:dyDescent="0.35">
      <c r="A746" s="3"/>
      <c r="B746" s="3"/>
      <c r="C746" s="16" t="e">
        <f>IF(_xlfn.BITOR(#REF!="GR",#REF!=""),0,#REF!)</f>
        <v>#REF!</v>
      </c>
      <c r="D746" s="16" t="e">
        <f>IF(_xlfn.BITOR(#REF!="",#REF!="GR"),0,#REF!)</f>
        <v>#REF!</v>
      </c>
      <c r="E746" s="9" t="e">
        <f t="shared" si="46"/>
        <v>#REF!</v>
      </c>
      <c r="F746" s="9" t="e">
        <f>IF(AND(B706&lt;&gt;"",B706&lt;&gt;"GR"),(C746*0.4)+(B706*0.6),E746)</f>
        <v>#REF!</v>
      </c>
      <c r="G746" s="9" t="e">
        <f t="shared" si="48"/>
        <v>#REF!</v>
      </c>
      <c r="H746" s="9" t="e">
        <f t="shared" si="49"/>
        <v>#REF!</v>
      </c>
      <c r="I746" s="9" t="e">
        <f t="shared" si="47"/>
        <v>#REF!</v>
      </c>
      <c r="J746" s="9" t="e">
        <f>IF(I746&lt;&gt;"",IF(_xlfn.RANK.EQ(I746,$I$2:$I$326,0)&lt;=ROUND(COUNTIFS($E$2:$E$326,"&gt;=50",$D$2:$D$326,"&gt;=55")/100*#REF!,0),"",E746),"")</f>
        <v>#REF!</v>
      </c>
      <c r="K746" s="9" t="e">
        <f>IF(J746&lt;&gt;"",IF(_xlfn.RANK.EQ(J746,$J$2:$J$326,0)&lt;=ROUND(COUNTIFS($E$2:$E$326,"&gt;=50",$D$2:$D$326,"&gt;=55")/100*#REF!,0),"",E746),"")</f>
        <v>#REF!</v>
      </c>
      <c r="L746" s="9" t="e">
        <f>IF(K746&lt;&gt;"",IF(_xlfn.RANK.EQ(K746,$K$2:$K$326,0)&lt;=ROUND(COUNTIFS($E$2:$E$326,"&gt;=50",$D$2:$D$326,"&gt;=55")/100*#REF!,0),"",E746),"")</f>
        <v>#REF!</v>
      </c>
      <c r="M746" s="9" t="e">
        <f>IF(L746&lt;&gt;"",IF(_xlfn.RANK.EQ(L746,$L$2:$L$326,0)&lt;=ROUND(COUNTIFS($E$2:$E$326,"&gt;=50",$D$2:$D$326,"&gt;=55")/100*#REF!,0),"",E746),"")</f>
        <v>#REF!</v>
      </c>
      <c r="N746" s="9" t="e">
        <f>IF(M746&lt;&gt;"",IF(_xlfn.RANK.EQ(M746,$M$2:$M$326,0)&lt;=ROUND(COUNTIFS($E$2:$E$326,"&gt;=50",$D$2:$D$326,"&gt;=55")/100*#REF!,0),"",E746),"")</f>
        <v>#REF!</v>
      </c>
      <c r="O746" s="9" t="e">
        <f>IF(N746&lt;&gt;"",IF(_xlfn.RANK.EQ(N746,$N$2:$N$326,0)&lt;=ROUND(COUNTIFS($E$2:$E$326,"&gt;=50",$D$2:$D$326,"&gt;=55")/100*#REF!,0),"",E746),"")</f>
        <v>#REF!</v>
      </c>
      <c r="P746" s="9" t="str" cm="1">
        <f t="array" ref="P746">IF(A706&lt;&gt;"",IF(_xlfn.BITOR(B706&lt;&gt;"GR",B706&lt;&gt;""),IF(AND(H746&gt;=50,B706&gt;=55),_xlfn.RANK.EQ(H746,$H$2:$H$1000,0),_xlfn.IFS(#REF!="FD",999,#REF!="FF",1000)),IF(AND(H746&gt;=50,D746&gt;=55),_xlfn.RANK.EQ(H746,$H$2:$H$326,0),_xlfn.IFS(#REF!="FD",999,#REF!="FF",1000))),"")</f>
        <v/>
      </c>
    </row>
    <row r="747" spans="1:16" x14ac:dyDescent="0.35">
      <c r="A747" s="3"/>
      <c r="B747" s="3"/>
      <c r="C747" s="16" t="e">
        <f>IF(_xlfn.BITOR(#REF!="GR",#REF!=""),0,#REF!)</f>
        <v>#REF!</v>
      </c>
      <c r="D747" s="16" t="e">
        <f>IF(_xlfn.BITOR(#REF!="",#REF!="GR"),0,#REF!)</f>
        <v>#REF!</v>
      </c>
      <c r="E747" s="9" t="e">
        <f t="shared" si="46"/>
        <v>#REF!</v>
      </c>
      <c r="F747" s="9" t="e">
        <f>IF(AND(B707&lt;&gt;"",B707&lt;&gt;"GR"),(C747*0.4)+(B707*0.6),E747)</f>
        <v>#REF!</v>
      </c>
      <c r="G747" s="9" t="e">
        <f t="shared" si="48"/>
        <v>#REF!</v>
      </c>
      <c r="H747" s="9" t="e">
        <f t="shared" si="49"/>
        <v>#REF!</v>
      </c>
      <c r="I747" s="9" t="e">
        <f t="shared" si="47"/>
        <v>#REF!</v>
      </c>
      <c r="J747" s="9" t="e">
        <f>IF(I747&lt;&gt;"",IF(_xlfn.RANK.EQ(I747,$I$2:$I$326,0)&lt;=ROUND(COUNTIFS($E$2:$E$326,"&gt;=50",$D$2:$D$326,"&gt;=55")/100*#REF!,0),"",E747),"")</f>
        <v>#REF!</v>
      </c>
      <c r="K747" s="9" t="e">
        <f>IF(J747&lt;&gt;"",IF(_xlfn.RANK.EQ(J747,$J$2:$J$326,0)&lt;=ROUND(COUNTIFS($E$2:$E$326,"&gt;=50",$D$2:$D$326,"&gt;=55")/100*#REF!,0),"",E747),"")</f>
        <v>#REF!</v>
      </c>
      <c r="L747" s="9" t="e">
        <f>IF(K747&lt;&gt;"",IF(_xlfn.RANK.EQ(K747,$K$2:$K$326,0)&lt;=ROUND(COUNTIFS($E$2:$E$326,"&gt;=50",$D$2:$D$326,"&gt;=55")/100*#REF!,0),"",E747),"")</f>
        <v>#REF!</v>
      </c>
      <c r="M747" s="9" t="e">
        <f>IF(L747&lt;&gt;"",IF(_xlfn.RANK.EQ(L747,$L$2:$L$326,0)&lt;=ROUND(COUNTIFS($E$2:$E$326,"&gt;=50",$D$2:$D$326,"&gt;=55")/100*#REF!,0),"",E747),"")</f>
        <v>#REF!</v>
      </c>
      <c r="N747" s="9" t="e">
        <f>IF(M747&lt;&gt;"",IF(_xlfn.RANK.EQ(M747,$M$2:$M$326,0)&lt;=ROUND(COUNTIFS($E$2:$E$326,"&gt;=50",$D$2:$D$326,"&gt;=55")/100*#REF!,0),"",E747),"")</f>
        <v>#REF!</v>
      </c>
      <c r="O747" s="9" t="e">
        <f>IF(N747&lt;&gt;"",IF(_xlfn.RANK.EQ(N747,$N$2:$N$326,0)&lt;=ROUND(COUNTIFS($E$2:$E$326,"&gt;=50",$D$2:$D$326,"&gt;=55")/100*#REF!,0),"",E747),"")</f>
        <v>#REF!</v>
      </c>
      <c r="P747" s="9" t="str" cm="1">
        <f t="array" ref="P747">IF(A707&lt;&gt;"",IF(_xlfn.BITOR(B707&lt;&gt;"GR",B707&lt;&gt;""),IF(AND(H747&gt;=50,B707&gt;=55),_xlfn.RANK.EQ(H747,$H$2:$H$1000,0),_xlfn.IFS(#REF!="FD",999,#REF!="FF",1000)),IF(AND(H747&gt;=50,D747&gt;=55),_xlfn.RANK.EQ(H747,$H$2:$H$326,0),_xlfn.IFS(#REF!="FD",999,#REF!="FF",1000))),"")</f>
        <v/>
      </c>
    </row>
    <row r="748" spans="1:16" x14ac:dyDescent="0.35">
      <c r="A748" s="3"/>
      <c r="B748" s="3"/>
      <c r="C748" s="16" t="e">
        <f>IF(_xlfn.BITOR(#REF!="GR",#REF!=""),0,#REF!)</f>
        <v>#REF!</v>
      </c>
      <c r="D748" s="16" t="e">
        <f>IF(_xlfn.BITOR(#REF!="",#REF!="GR"),0,#REF!)</f>
        <v>#REF!</v>
      </c>
      <c r="E748" s="9" t="e">
        <f t="shared" si="46"/>
        <v>#REF!</v>
      </c>
      <c r="F748" s="9" t="e">
        <f>IF(AND(B708&lt;&gt;"",B708&lt;&gt;"GR"),(C748*0.4)+(B708*0.6),E748)</f>
        <v>#REF!</v>
      </c>
      <c r="G748" s="9" t="e">
        <f t="shared" si="48"/>
        <v>#REF!</v>
      </c>
      <c r="H748" s="9" t="e">
        <f t="shared" si="49"/>
        <v>#REF!</v>
      </c>
      <c r="I748" s="9" t="e">
        <f t="shared" si="47"/>
        <v>#REF!</v>
      </c>
      <c r="J748" s="9" t="e">
        <f>IF(I748&lt;&gt;"",IF(_xlfn.RANK.EQ(I748,$I$2:$I$326,0)&lt;=ROUND(COUNTIFS($E$2:$E$326,"&gt;=50",$D$2:$D$326,"&gt;=55")/100*#REF!,0),"",E748),"")</f>
        <v>#REF!</v>
      </c>
      <c r="K748" s="9" t="e">
        <f>IF(J748&lt;&gt;"",IF(_xlfn.RANK.EQ(J748,$J$2:$J$326,0)&lt;=ROUND(COUNTIFS($E$2:$E$326,"&gt;=50",$D$2:$D$326,"&gt;=55")/100*#REF!,0),"",E748),"")</f>
        <v>#REF!</v>
      </c>
      <c r="L748" s="9" t="e">
        <f>IF(K748&lt;&gt;"",IF(_xlfn.RANK.EQ(K748,$K$2:$K$326,0)&lt;=ROUND(COUNTIFS($E$2:$E$326,"&gt;=50",$D$2:$D$326,"&gt;=55")/100*#REF!,0),"",E748),"")</f>
        <v>#REF!</v>
      </c>
      <c r="M748" s="9" t="e">
        <f>IF(L748&lt;&gt;"",IF(_xlfn.RANK.EQ(L748,$L$2:$L$326,0)&lt;=ROUND(COUNTIFS($E$2:$E$326,"&gt;=50",$D$2:$D$326,"&gt;=55")/100*#REF!,0),"",E748),"")</f>
        <v>#REF!</v>
      </c>
      <c r="N748" s="9" t="e">
        <f>IF(M748&lt;&gt;"",IF(_xlfn.RANK.EQ(M748,$M$2:$M$326,0)&lt;=ROUND(COUNTIFS($E$2:$E$326,"&gt;=50",$D$2:$D$326,"&gt;=55")/100*#REF!,0),"",E748),"")</f>
        <v>#REF!</v>
      </c>
      <c r="O748" s="9" t="e">
        <f>IF(N748&lt;&gt;"",IF(_xlfn.RANK.EQ(N748,$N$2:$N$326,0)&lt;=ROUND(COUNTIFS($E$2:$E$326,"&gt;=50",$D$2:$D$326,"&gt;=55")/100*#REF!,0),"",E748),"")</f>
        <v>#REF!</v>
      </c>
      <c r="P748" s="9" t="str" cm="1">
        <f t="array" ref="P748">IF(A708&lt;&gt;"",IF(_xlfn.BITOR(B708&lt;&gt;"GR",B708&lt;&gt;""),IF(AND(H748&gt;=50,B708&gt;=55),_xlfn.RANK.EQ(H748,$H$2:$H$1000,0),_xlfn.IFS(#REF!="FD",999,#REF!="FF",1000)),IF(AND(H748&gt;=50,D748&gt;=55),_xlfn.RANK.EQ(H748,$H$2:$H$326,0),_xlfn.IFS(#REF!="FD",999,#REF!="FF",1000))),"")</f>
        <v/>
      </c>
    </row>
    <row r="749" spans="1:16" x14ac:dyDescent="0.35">
      <c r="A749" s="3"/>
      <c r="B749" s="3"/>
      <c r="C749" s="16" t="e">
        <f>IF(_xlfn.BITOR(#REF!="GR",#REF!=""),0,#REF!)</f>
        <v>#REF!</v>
      </c>
      <c r="D749" s="16" t="e">
        <f>IF(_xlfn.BITOR(#REF!="",#REF!="GR"),0,#REF!)</f>
        <v>#REF!</v>
      </c>
      <c r="E749" s="9" t="e">
        <f t="shared" si="46"/>
        <v>#REF!</v>
      </c>
      <c r="F749" s="9" t="e">
        <f>IF(AND(B709&lt;&gt;"",B709&lt;&gt;"GR"),(C749*0.4)+(B709*0.6),E749)</f>
        <v>#REF!</v>
      </c>
      <c r="G749" s="9" t="e">
        <f t="shared" si="48"/>
        <v>#REF!</v>
      </c>
      <c r="H749" s="9" t="e">
        <f t="shared" si="49"/>
        <v>#REF!</v>
      </c>
      <c r="I749" s="9" t="e">
        <f t="shared" si="47"/>
        <v>#REF!</v>
      </c>
      <c r="J749" s="9" t="e">
        <f>IF(I749&lt;&gt;"",IF(_xlfn.RANK.EQ(I749,$I$2:$I$326,0)&lt;=ROUND(COUNTIFS($E$2:$E$326,"&gt;=50",$D$2:$D$326,"&gt;=55")/100*#REF!,0),"",E749),"")</f>
        <v>#REF!</v>
      </c>
      <c r="K749" s="9" t="e">
        <f>IF(J749&lt;&gt;"",IF(_xlfn.RANK.EQ(J749,$J$2:$J$326,0)&lt;=ROUND(COUNTIFS($E$2:$E$326,"&gt;=50",$D$2:$D$326,"&gt;=55")/100*#REF!,0),"",E749),"")</f>
        <v>#REF!</v>
      </c>
      <c r="L749" s="9" t="e">
        <f>IF(K749&lt;&gt;"",IF(_xlfn.RANK.EQ(K749,$K$2:$K$326,0)&lt;=ROUND(COUNTIFS($E$2:$E$326,"&gt;=50",$D$2:$D$326,"&gt;=55")/100*#REF!,0),"",E749),"")</f>
        <v>#REF!</v>
      </c>
      <c r="M749" s="9" t="e">
        <f>IF(L749&lt;&gt;"",IF(_xlfn.RANK.EQ(L749,$L$2:$L$326,0)&lt;=ROUND(COUNTIFS($E$2:$E$326,"&gt;=50",$D$2:$D$326,"&gt;=55")/100*#REF!,0),"",E749),"")</f>
        <v>#REF!</v>
      </c>
      <c r="N749" s="9" t="e">
        <f>IF(M749&lt;&gt;"",IF(_xlfn.RANK.EQ(M749,$M$2:$M$326,0)&lt;=ROUND(COUNTIFS($E$2:$E$326,"&gt;=50",$D$2:$D$326,"&gt;=55")/100*#REF!,0),"",E749),"")</f>
        <v>#REF!</v>
      </c>
      <c r="O749" s="9" t="e">
        <f>IF(N749&lt;&gt;"",IF(_xlfn.RANK.EQ(N749,$N$2:$N$326,0)&lt;=ROUND(COUNTIFS($E$2:$E$326,"&gt;=50",$D$2:$D$326,"&gt;=55")/100*#REF!,0),"",E749),"")</f>
        <v>#REF!</v>
      </c>
      <c r="P749" s="9" t="str" cm="1">
        <f t="array" ref="P749">IF(A709&lt;&gt;"",IF(_xlfn.BITOR(B709&lt;&gt;"GR",B709&lt;&gt;""),IF(AND(H749&gt;=50,B709&gt;=55),_xlfn.RANK.EQ(H749,$H$2:$H$1000,0),_xlfn.IFS(#REF!="FD",999,#REF!="FF",1000)),IF(AND(H749&gt;=50,D749&gt;=55),_xlfn.RANK.EQ(H749,$H$2:$H$326,0),_xlfn.IFS(#REF!="FD",999,#REF!="FF",1000))),"")</f>
        <v/>
      </c>
    </row>
    <row r="750" spans="1:16" x14ac:dyDescent="0.35">
      <c r="A750" s="3"/>
      <c r="B750" s="3"/>
      <c r="C750" s="16" t="e">
        <f>IF(_xlfn.BITOR(#REF!="GR",#REF!=""),0,#REF!)</f>
        <v>#REF!</v>
      </c>
      <c r="D750" s="16" t="e">
        <f>IF(_xlfn.BITOR(#REF!="",#REF!="GR"),0,#REF!)</f>
        <v>#REF!</v>
      </c>
      <c r="E750" s="9" t="e">
        <f t="shared" si="46"/>
        <v>#REF!</v>
      </c>
      <c r="F750" s="9" t="e">
        <f>IF(AND(B710&lt;&gt;"",B710&lt;&gt;"GR"),(C750*0.4)+(B710*0.6),E750)</f>
        <v>#REF!</v>
      </c>
      <c r="G750" s="9" t="e">
        <f t="shared" si="48"/>
        <v>#REF!</v>
      </c>
      <c r="H750" s="9" t="e">
        <f t="shared" si="49"/>
        <v>#REF!</v>
      </c>
      <c r="I750" s="9" t="e">
        <f t="shared" si="47"/>
        <v>#REF!</v>
      </c>
      <c r="J750" s="9" t="e">
        <f>IF(I750&lt;&gt;"",IF(_xlfn.RANK.EQ(I750,$I$2:$I$326,0)&lt;=ROUND(COUNTIFS($E$2:$E$326,"&gt;=50",$D$2:$D$326,"&gt;=55")/100*#REF!,0),"",E750),"")</f>
        <v>#REF!</v>
      </c>
      <c r="K750" s="9" t="e">
        <f>IF(J750&lt;&gt;"",IF(_xlfn.RANK.EQ(J750,$J$2:$J$326,0)&lt;=ROUND(COUNTIFS($E$2:$E$326,"&gt;=50",$D$2:$D$326,"&gt;=55")/100*#REF!,0),"",E750),"")</f>
        <v>#REF!</v>
      </c>
      <c r="L750" s="9" t="e">
        <f>IF(K750&lt;&gt;"",IF(_xlfn.RANK.EQ(K750,$K$2:$K$326,0)&lt;=ROUND(COUNTIFS($E$2:$E$326,"&gt;=50",$D$2:$D$326,"&gt;=55")/100*#REF!,0),"",E750),"")</f>
        <v>#REF!</v>
      </c>
      <c r="M750" s="9" t="e">
        <f>IF(L750&lt;&gt;"",IF(_xlfn.RANK.EQ(L750,$L$2:$L$326,0)&lt;=ROUND(COUNTIFS($E$2:$E$326,"&gt;=50",$D$2:$D$326,"&gt;=55")/100*#REF!,0),"",E750),"")</f>
        <v>#REF!</v>
      </c>
      <c r="N750" s="9" t="e">
        <f>IF(M750&lt;&gt;"",IF(_xlfn.RANK.EQ(M750,$M$2:$M$326,0)&lt;=ROUND(COUNTIFS($E$2:$E$326,"&gt;=50",$D$2:$D$326,"&gt;=55")/100*#REF!,0),"",E750),"")</f>
        <v>#REF!</v>
      </c>
      <c r="O750" s="9" t="e">
        <f>IF(N750&lt;&gt;"",IF(_xlfn.RANK.EQ(N750,$N$2:$N$326,0)&lt;=ROUND(COUNTIFS($E$2:$E$326,"&gt;=50",$D$2:$D$326,"&gt;=55")/100*#REF!,0),"",E750),"")</f>
        <v>#REF!</v>
      </c>
      <c r="P750" s="9" t="str" cm="1">
        <f t="array" ref="P750">IF(A710&lt;&gt;"",IF(_xlfn.BITOR(B710&lt;&gt;"GR",B710&lt;&gt;""),IF(AND(H750&gt;=50,B710&gt;=55),_xlfn.RANK.EQ(H750,$H$2:$H$1000,0),_xlfn.IFS(#REF!="FD",999,#REF!="FF",1000)),IF(AND(H750&gt;=50,D750&gt;=55),_xlfn.RANK.EQ(H750,$H$2:$H$326,0),_xlfn.IFS(#REF!="FD",999,#REF!="FF",1000))),"")</f>
        <v/>
      </c>
    </row>
    <row r="751" spans="1:16" x14ac:dyDescent="0.35">
      <c r="A751" s="3"/>
      <c r="B751" s="3"/>
      <c r="C751" s="16" t="e">
        <f>IF(_xlfn.BITOR(#REF!="GR",#REF!=""),0,#REF!)</f>
        <v>#REF!</v>
      </c>
      <c r="D751" s="16" t="e">
        <f>IF(_xlfn.BITOR(#REF!="",#REF!="GR"),0,#REF!)</f>
        <v>#REF!</v>
      </c>
      <c r="E751" s="9" t="e">
        <f t="shared" si="46"/>
        <v>#REF!</v>
      </c>
      <c r="F751" s="9" t="e">
        <f>IF(AND(B711&lt;&gt;"",B711&lt;&gt;"GR"),(C751*0.4)+(B711*0.6),E751)</f>
        <v>#REF!</v>
      </c>
      <c r="G751" s="9" t="e">
        <f t="shared" si="48"/>
        <v>#REF!</v>
      </c>
      <c r="H751" s="9" t="e">
        <f t="shared" si="49"/>
        <v>#REF!</v>
      </c>
      <c r="I751" s="9" t="e">
        <f t="shared" si="47"/>
        <v>#REF!</v>
      </c>
      <c r="J751" s="9" t="e">
        <f>IF(I751&lt;&gt;"",IF(_xlfn.RANK.EQ(I751,$I$2:$I$326,0)&lt;=ROUND(COUNTIFS($E$2:$E$326,"&gt;=50",$D$2:$D$326,"&gt;=55")/100*#REF!,0),"",E751),"")</f>
        <v>#REF!</v>
      </c>
      <c r="K751" s="9" t="e">
        <f>IF(J751&lt;&gt;"",IF(_xlfn.RANK.EQ(J751,$J$2:$J$326,0)&lt;=ROUND(COUNTIFS($E$2:$E$326,"&gt;=50",$D$2:$D$326,"&gt;=55")/100*#REF!,0),"",E751),"")</f>
        <v>#REF!</v>
      </c>
      <c r="L751" s="9" t="e">
        <f>IF(K751&lt;&gt;"",IF(_xlfn.RANK.EQ(K751,$K$2:$K$326,0)&lt;=ROUND(COUNTIFS($E$2:$E$326,"&gt;=50",$D$2:$D$326,"&gt;=55")/100*#REF!,0),"",E751),"")</f>
        <v>#REF!</v>
      </c>
      <c r="M751" s="9" t="e">
        <f>IF(L751&lt;&gt;"",IF(_xlfn.RANK.EQ(L751,$L$2:$L$326,0)&lt;=ROUND(COUNTIFS($E$2:$E$326,"&gt;=50",$D$2:$D$326,"&gt;=55")/100*#REF!,0),"",E751),"")</f>
        <v>#REF!</v>
      </c>
      <c r="N751" s="9" t="e">
        <f>IF(M751&lt;&gt;"",IF(_xlfn.RANK.EQ(M751,$M$2:$M$326,0)&lt;=ROUND(COUNTIFS($E$2:$E$326,"&gt;=50",$D$2:$D$326,"&gt;=55")/100*#REF!,0),"",E751),"")</f>
        <v>#REF!</v>
      </c>
      <c r="O751" s="9" t="e">
        <f>IF(N751&lt;&gt;"",IF(_xlfn.RANK.EQ(N751,$N$2:$N$326,0)&lt;=ROUND(COUNTIFS($E$2:$E$326,"&gt;=50",$D$2:$D$326,"&gt;=55")/100*#REF!,0),"",E751),"")</f>
        <v>#REF!</v>
      </c>
      <c r="P751" s="9" t="str" cm="1">
        <f t="array" ref="P751">IF(A711&lt;&gt;"",IF(_xlfn.BITOR(B711&lt;&gt;"GR",B711&lt;&gt;""),IF(AND(H751&gt;=50,B711&gt;=55),_xlfn.RANK.EQ(H751,$H$2:$H$1000,0),_xlfn.IFS(#REF!="FD",999,#REF!="FF",1000)),IF(AND(H751&gt;=50,D751&gt;=55),_xlfn.RANK.EQ(H751,$H$2:$H$326,0),_xlfn.IFS(#REF!="FD",999,#REF!="FF",1000))),"")</f>
        <v/>
      </c>
    </row>
    <row r="752" spans="1:16" x14ac:dyDescent="0.35">
      <c r="A752" s="3"/>
      <c r="B752" s="3"/>
      <c r="C752" s="16" t="e">
        <f>IF(_xlfn.BITOR(#REF!="GR",#REF!=""),0,#REF!)</f>
        <v>#REF!</v>
      </c>
      <c r="D752" s="16" t="e">
        <f>IF(_xlfn.BITOR(#REF!="",#REF!="GR"),0,#REF!)</f>
        <v>#REF!</v>
      </c>
      <c r="E752" s="9" t="e">
        <f t="shared" si="46"/>
        <v>#REF!</v>
      </c>
      <c r="F752" s="9" t="e">
        <f>IF(AND(B712&lt;&gt;"",B712&lt;&gt;"GR"),(C752*0.4)+(B712*0.6),E752)</f>
        <v>#REF!</v>
      </c>
      <c r="G752" s="9" t="e">
        <f t="shared" si="48"/>
        <v>#REF!</v>
      </c>
      <c r="H752" s="9" t="e">
        <f t="shared" si="49"/>
        <v>#REF!</v>
      </c>
      <c r="I752" s="9" t="e">
        <f t="shared" si="47"/>
        <v>#REF!</v>
      </c>
      <c r="J752" s="9" t="e">
        <f>IF(I752&lt;&gt;"",IF(_xlfn.RANK.EQ(I752,$I$2:$I$326,0)&lt;=ROUND(COUNTIFS($E$2:$E$326,"&gt;=50",$D$2:$D$326,"&gt;=55")/100*#REF!,0),"",E752),"")</f>
        <v>#REF!</v>
      </c>
      <c r="K752" s="9" t="e">
        <f>IF(J752&lt;&gt;"",IF(_xlfn.RANK.EQ(J752,$J$2:$J$326,0)&lt;=ROUND(COUNTIFS($E$2:$E$326,"&gt;=50",$D$2:$D$326,"&gt;=55")/100*#REF!,0),"",E752),"")</f>
        <v>#REF!</v>
      </c>
      <c r="L752" s="9" t="e">
        <f>IF(K752&lt;&gt;"",IF(_xlfn.RANK.EQ(K752,$K$2:$K$326,0)&lt;=ROUND(COUNTIFS($E$2:$E$326,"&gt;=50",$D$2:$D$326,"&gt;=55")/100*#REF!,0),"",E752),"")</f>
        <v>#REF!</v>
      </c>
      <c r="M752" s="9" t="e">
        <f>IF(L752&lt;&gt;"",IF(_xlfn.RANK.EQ(L752,$L$2:$L$326,0)&lt;=ROUND(COUNTIFS($E$2:$E$326,"&gt;=50",$D$2:$D$326,"&gt;=55")/100*#REF!,0),"",E752),"")</f>
        <v>#REF!</v>
      </c>
      <c r="N752" s="9" t="e">
        <f>IF(M752&lt;&gt;"",IF(_xlfn.RANK.EQ(M752,$M$2:$M$326,0)&lt;=ROUND(COUNTIFS($E$2:$E$326,"&gt;=50",$D$2:$D$326,"&gt;=55")/100*#REF!,0),"",E752),"")</f>
        <v>#REF!</v>
      </c>
      <c r="O752" s="9" t="e">
        <f>IF(N752&lt;&gt;"",IF(_xlfn.RANK.EQ(N752,$N$2:$N$326,0)&lt;=ROUND(COUNTIFS($E$2:$E$326,"&gt;=50",$D$2:$D$326,"&gt;=55")/100*#REF!,0),"",E752),"")</f>
        <v>#REF!</v>
      </c>
      <c r="P752" s="9" t="str" cm="1">
        <f t="array" ref="P752">IF(A712&lt;&gt;"",IF(_xlfn.BITOR(B712&lt;&gt;"GR",B712&lt;&gt;""),IF(AND(H752&gt;=50,B712&gt;=55),_xlfn.RANK.EQ(H752,$H$2:$H$1000,0),_xlfn.IFS(#REF!="FD",999,#REF!="FF",1000)),IF(AND(H752&gt;=50,D752&gt;=55),_xlfn.RANK.EQ(H752,$H$2:$H$326,0),_xlfn.IFS(#REF!="FD",999,#REF!="FF",1000))),"")</f>
        <v/>
      </c>
    </row>
    <row r="753" spans="1:16" x14ac:dyDescent="0.35">
      <c r="A753" s="3"/>
      <c r="B753" s="3"/>
      <c r="C753" s="16" t="e">
        <f>IF(_xlfn.BITOR(#REF!="GR",#REF!=""),0,#REF!)</f>
        <v>#REF!</v>
      </c>
      <c r="D753" s="16" t="e">
        <f>IF(_xlfn.BITOR(#REF!="",#REF!="GR"),0,#REF!)</f>
        <v>#REF!</v>
      </c>
      <c r="E753" s="9" t="e">
        <f t="shared" si="46"/>
        <v>#REF!</v>
      </c>
      <c r="F753" s="9" t="e">
        <f>IF(AND(B713&lt;&gt;"",B713&lt;&gt;"GR"),(C753*0.4)+(B713*0.6),E753)</f>
        <v>#REF!</v>
      </c>
      <c r="G753" s="9" t="e">
        <f t="shared" si="48"/>
        <v>#REF!</v>
      </c>
      <c r="H753" s="9" t="e">
        <f t="shared" si="49"/>
        <v>#REF!</v>
      </c>
      <c r="I753" s="9" t="e">
        <f t="shared" si="47"/>
        <v>#REF!</v>
      </c>
      <c r="J753" s="9" t="e">
        <f>IF(I753&lt;&gt;"",IF(_xlfn.RANK.EQ(I753,$I$2:$I$326,0)&lt;=ROUND(COUNTIFS($E$2:$E$326,"&gt;=50",$D$2:$D$326,"&gt;=55")/100*#REF!,0),"",E753),"")</f>
        <v>#REF!</v>
      </c>
      <c r="K753" s="9" t="e">
        <f>IF(J753&lt;&gt;"",IF(_xlfn.RANK.EQ(J753,$J$2:$J$326,0)&lt;=ROUND(COUNTIFS($E$2:$E$326,"&gt;=50",$D$2:$D$326,"&gt;=55")/100*#REF!,0),"",E753),"")</f>
        <v>#REF!</v>
      </c>
      <c r="L753" s="9" t="e">
        <f>IF(K753&lt;&gt;"",IF(_xlfn.RANK.EQ(K753,$K$2:$K$326,0)&lt;=ROUND(COUNTIFS($E$2:$E$326,"&gt;=50",$D$2:$D$326,"&gt;=55")/100*#REF!,0),"",E753),"")</f>
        <v>#REF!</v>
      </c>
      <c r="M753" s="9" t="e">
        <f>IF(L753&lt;&gt;"",IF(_xlfn.RANK.EQ(L753,$L$2:$L$326,0)&lt;=ROUND(COUNTIFS($E$2:$E$326,"&gt;=50",$D$2:$D$326,"&gt;=55")/100*#REF!,0),"",E753),"")</f>
        <v>#REF!</v>
      </c>
      <c r="N753" s="9" t="e">
        <f>IF(M753&lt;&gt;"",IF(_xlfn.RANK.EQ(M753,$M$2:$M$326,0)&lt;=ROUND(COUNTIFS($E$2:$E$326,"&gt;=50",$D$2:$D$326,"&gt;=55")/100*#REF!,0),"",E753),"")</f>
        <v>#REF!</v>
      </c>
      <c r="O753" s="9" t="e">
        <f>IF(N753&lt;&gt;"",IF(_xlfn.RANK.EQ(N753,$N$2:$N$326,0)&lt;=ROUND(COUNTIFS($E$2:$E$326,"&gt;=50",$D$2:$D$326,"&gt;=55")/100*#REF!,0),"",E753),"")</f>
        <v>#REF!</v>
      </c>
      <c r="P753" s="9" t="str" cm="1">
        <f t="array" ref="P753">IF(A713&lt;&gt;"",IF(_xlfn.BITOR(B713&lt;&gt;"GR",B713&lt;&gt;""),IF(AND(H753&gt;=50,B713&gt;=55),_xlfn.RANK.EQ(H753,$H$2:$H$1000,0),_xlfn.IFS(#REF!="FD",999,#REF!="FF",1000)),IF(AND(H753&gt;=50,D753&gt;=55),_xlfn.RANK.EQ(H753,$H$2:$H$326,0),_xlfn.IFS(#REF!="FD",999,#REF!="FF",1000))),"")</f>
        <v/>
      </c>
    </row>
    <row r="754" spans="1:16" x14ac:dyDescent="0.35">
      <c r="A754" s="3"/>
      <c r="B754" s="3"/>
      <c r="C754" s="16" t="e">
        <f>IF(_xlfn.BITOR(#REF!="GR",#REF!=""),0,#REF!)</f>
        <v>#REF!</v>
      </c>
      <c r="D754" s="16" t="e">
        <f>IF(_xlfn.BITOR(#REF!="",#REF!="GR"),0,#REF!)</f>
        <v>#REF!</v>
      </c>
      <c r="E754" s="9" t="e">
        <f t="shared" si="46"/>
        <v>#REF!</v>
      </c>
      <c r="F754" s="9" t="e">
        <f>IF(AND(B714&lt;&gt;"",B714&lt;&gt;"GR"),(C754*0.4)+(B714*0.6),E754)</f>
        <v>#REF!</v>
      </c>
      <c r="G754" s="9" t="e">
        <f t="shared" si="48"/>
        <v>#REF!</v>
      </c>
      <c r="H754" s="9" t="e">
        <f t="shared" si="49"/>
        <v>#REF!</v>
      </c>
      <c r="I754" s="9" t="e">
        <f t="shared" si="47"/>
        <v>#REF!</v>
      </c>
      <c r="J754" s="9" t="e">
        <f>IF(I754&lt;&gt;"",IF(_xlfn.RANK.EQ(I754,$I$2:$I$326,0)&lt;=ROUND(COUNTIFS($E$2:$E$326,"&gt;=50",$D$2:$D$326,"&gt;=55")/100*#REF!,0),"",E754),"")</f>
        <v>#REF!</v>
      </c>
      <c r="K754" s="9" t="e">
        <f>IF(J754&lt;&gt;"",IF(_xlfn.RANK.EQ(J754,$J$2:$J$326,0)&lt;=ROUND(COUNTIFS($E$2:$E$326,"&gt;=50",$D$2:$D$326,"&gt;=55")/100*#REF!,0),"",E754),"")</f>
        <v>#REF!</v>
      </c>
      <c r="L754" s="9" t="e">
        <f>IF(K754&lt;&gt;"",IF(_xlfn.RANK.EQ(K754,$K$2:$K$326,0)&lt;=ROUND(COUNTIFS($E$2:$E$326,"&gt;=50",$D$2:$D$326,"&gt;=55")/100*#REF!,0),"",E754),"")</f>
        <v>#REF!</v>
      </c>
      <c r="M754" s="9" t="e">
        <f>IF(L754&lt;&gt;"",IF(_xlfn.RANK.EQ(L754,$L$2:$L$326,0)&lt;=ROUND(COUNTIFS($E$2:$E$326,"&gt;=50",$D$2:$D$326,"&gt;=55")/100*#REF!,0),"",E754),"")</f>
        <v>#REF!</v>
      </c>
      <c r="N754" s="9" t="e">
        <f>IF(M754&lt;&gt;"",IF(_xlfn.RANK.EQ(M754,$M$2:$M$326,0)&lt;=ROUND(COUNTIFS($E$2:$E$326,"&gt;=50",$D$2:$D$326,"&gt;=55")/100*#REF!,0),"",E754),"")</f>
        <v>#REF!</v>
      </c>
      <c r="O754" s="9" t="e">
        <f>IF(N754&lt;&gt;"",IF(_xlfn.RANK.EQ(N754,$N$2:$N$326,0)&lt;=ROUND(COUNTIFS($E$2:$E$326,"&gt;=50",$D$2:$D$326,"&gt;=55")/100*#REF!,0),"",E754),"")</f>
        <v>#REF!</v>
      </c>
      <c r="P754" s="9" t="str" cm="1">
        <f t="array" ref="P754">IF(A714&lt;&gt;"",IF(_xlfn.BITOR(B714&lt;&gt;"GR",B714&lt;&gt;""),IF(AND(H754&gt;=50,B714&gt;=55),_xlfn.RANK.EQ(H754,$H$2:$H$1000,0),_xlfn.IFS(#REF!="FD",999,#REF!="FF",1000)),IF(AND(H754&gt;=50,D754&gt;=55),_xlfn.RANK.EQ(H754,$H$2:$H$326,0),_xlfn.IFS(#REF!="FD",999,#REF!="FF",1000))),"")</f>
        <v/>
      </c>
    </row>
    <row r="755" spans="1:16" x14ac:dyDescent="0.35">
      <c r="A755" s="3"/>
      <c r="B755" s="3"/>
      <c r="C755" s="16" t="e">
        <f>IF(_xlfn.BITOR(#REF!="GR",#REF!=""),0,#REF!)</f>
        <v>#REF!</v>
      </c>
      <c r="D755" s="16" t="e">
        <f>IF(_xlfn.BITOR(#REF!="",#REF!="GR"),0,#REF!)</f>
        <v>#REF!</v>
      </c>
      <c r="E755" s="9" t="e">
        <f t="shared" si="46"/>
        <v>#REF!</v>
      </c>
      <c r="F755" s="9" t="e">
        <f>IF(AND(B715&lt;&gt;"",B715&lt;&gt;"GR"),(C755*0.4)+(B715*0.6),E755)</f>
        <v>#REF!</v>
      </c>
      <c r="G755" s="9" t="e">
        <f t="shared" si="48"/>
        <v>#REF!</v>
      </c>
      <c r="H755" s="9" t="e">
        <f t="shared" si="49"/>
        <v>#REF!</v>
      </c>
      <c r="I755" s="9" t="e">
        <f t="shared" si="47"/>
        <v>#REF!</v>
      </c>
      <c r="J755" s="9" t="e">
        <f>IF(I755&lt;&gt;"",IF(_xlfn.RANK.EQ(I755,$I$2:$I$326,0)&lt;=ROUND(COUNTIFS($E$2:$E$326,"&gt;=50",$D$2:$D$326,"&gt;=55")/100*#REF!,0),"",E755),"")</f>
        <v>#REF!</v>
      </c>
      <c r="K755" s="9" t="e">
        <f>IF(J755&lt;&gt;"",IF(_xlfn.RANK.EQ(J755,$J$2:$J$326,0)&lt;=ROUND(COUNTIFS($E$2:$E$326,"&gt;=50",$D$2:$D$326,"&gt;=55")/100*#REF!,0),"",E755),"")</f>
        <v>#REF!</v>
      </c>
      <c r="L755" s="9" t="e">
        <f>IF(K755&lt;&gt;"",IF(_xlfn.RANK.EQ(K755,$K$2:$K$326,0)&lt;=ROUND(COUNTIFS($E$2:$E$326,"&gt;=50",$D$2:$D$326,"&gt;=55")/100*#REF!,0),"",E755),"")</f>
        <v>#REF!</v>
      </c>
      <c r="M755" s="9" t="e">
        <f>IF(L755&lt;&gt;"",IF(_xlfn.RANK.EQ(L755,$L$2:$L$326,0)&lt;=ROUND(COUNTIFS($E$2:$E$326,"&gt;=50",$D$2:$D$326,"&gt;=55")/100*#REF!,0),"",E755),"")</f>
        <v>#REF!</v>
      </c>
      <c r="N755" s="9" t="e">
        <f>IF(M755&lt;&gt;"",IF(_xlfn.RANK.EQ(M755,$M$2:$M$326,0)&lt;=ROUND(COUNTIFS($E$2:$E$326,"&gt;=50",$D$2:$D$326,"&gt;=55")/100*#REF!,0),"",E755),"")</f>
        <v>#REF!</v>
      </c>
      <c r="O755" s="9" t="e">
        <f>IF(N755&lt;&gt;"",IF(_xlfn.RANK.EQ(N755,$N$2:$N$326,0)&lt;=ROUND(COUNTIFS($E$2:$E$326,"&gt;=50",$D$2:$D$326,"&gt;=55")/100*#REF!,0),"",E755),"")</f>
        <v>#REF!</v>
      </c>
      <c r="P755" s="9" t="str" cm="1">
        <f t="array" ref="P755">IF(A715&lt;&gt;"",IF(_xlfn.BITOR(B715&lt;&gt;"GR",B715&lt;&gt;""),IF(AND(H755&gt;=50,B715&gt;=55),_xlfn.RANK.EQ(H755,$H$2:$H$1000,0),_xlfn.IFS(#REF!="FD",999,#REF!="FF",1000)),IF(AND(H755&gt;=50,D755&gt;=55),_xlfn.RANK.EQ(H755,$H$2:$H$326,0),_xlfn.IFS(#REF!="FD",999,#REF!="FF",1000))),"")</f>
        <v/>
      </c>
    </row>
    <row r="756" spans="1:16" x14ac:dyDescent="0.35">
      <c r="A756" s="3"/>
      <c r="B756" s="3"/>
      <c r="C756" s="16" t="e">
        <f>IF(_xlfn.BITOR(#REF!="GR",#REF!=""),0,#REF!)</f>
        <v>#REF!</v>
      </c>
      <c r="D756" s="16" t="e">
        <f>IF(_xlfn.BITOR(#REF!="",#REF!="GR"),0,#REF!)</f>
        <v>#REF!</v>
      </c>
      <c r="E756" s="9" t="e">
        <f t="shared" si="46"/>
        <v>#REF!</v>
      </c>
      <c r="F756" s="9" t="e">
        <f>IF(AND(B716&lt;&gt;"",B716&lt;&gt;"GR"),(C756*0.4)+(B716*0.6),E756)</f>
        <v>#REF!</v>
      </c>
      <c r="G756" s="9" t="e">
        <f t="shared" si="48"/>
        <v>#REF!</v>
      </c>
      <c r="H756" s="9" t="e">
        <f t="shared" si="49"/>
        <v>#REF!</v>
      </c>
      <c r="I756" s="9" t="e">
        <f t="shared" si="47"/>
        <v>#REF!</v>
      </c>
      <c r="J756" s="9" t="e">
        <f>IF(I756&lt;&gt;"",IF(_xlfn.RANK.EQ(I756,$I$2:$I$326,0)&lt;=ROUND(COUNTIFS($E$2:$E$326,"&gt;=50",$D$2:$D$326,"&gt;=55")/100*#REF!,0),"",E756),"")</f>
        <v>#REF!</v>
      </c>
      <c r="K756" s="9" t="e">
        <f>IF(J756&lt;&gt;"",IF(_xlfn.RANK.EQ(J756,$J$2:$J$326,0)&lt;=ROUND(COUNTIFS($E$2:$E$326,"&gt;=50",$D$2:$D$326,"&gt;=55")/100*#REF!,0),"",E756),"")</f>
        <v>#REF!</v>
      </c>
      <c r="L756" s="9" t="e">
        <f>IF(K756&lt;&gt;"",IF(_xlfn.RANK.EQ(K756,$K$2:$K$326,0)&lt;=ROUND(COUNTIFS($E$2:$E$326,"&gt;=50",$D$2:$D$326,"&gt;=55")/100*#REF!,0),"",E756),"")</f>
        <v>#REF!</v>
      </c>
      <c r="M756" s="9" t="e">
        <f>IF(L756&lt;&gt;"",IF(_xlfn.RANK.EQ(L756,$L$2:$L$326,0)&lt;=ROUND(COUNTIFS($E$2:$E$326,"&gt;=50",$D$2:$D$326,"&gt;=55")/100*#REF!,0),"",E756),"")</f>
        <v>#REF!</v>
      </c>
      <c r="N756" s="9" t="e">
        <f>IF(M756&lt;&gt;"",IF(_xlfn.RANK.EQ(M756,$M$2:$M$326,0)&lt;=ROUND(COUNTIFS($E$2:$E$326,"&gt;=50",$D$2:$D$326,"&gt;=55")/100*#REF!,0),"",E756),"")</f>
        <v>#REF!</v>
      </c>
      <c r="O756" s="9" t="e">
        <f>IF(N756&lt;&gt;"",IF(_xlfn.RANK.EQ(N756,$N$2:$N$326,0)&lt;=ROUND(COUNTIFS($E$2:$E$326,"&gt;=50",$D$2:$D$326,"&gt;=55")/100*#REF!,0),"",E756),"")</f>
        <v>#REF!</v>
      </c>
      <c r="P756" s="9" t="str" cm="1">
        <f t="array" ref="P756">IF(A716&lt;&gt;"",IF(_xlfn.BITOR(B716&lt;&gt;"GR",B716&lt;&gt;""),IF(AND(H756&gt;=50,B716&gt;=55),_xlfn.RANK.EQ(H756,$H$2:$H$1000,0),_xlfn.IFS(#REF!="FD",999,#REF!="FF",1000)),IF(AND(H756&gt;=50,D756&gt;=55),_xlfn.RANK.EQ(H756,$H$2:$H$326,0),_xlfn.IFS(#REF!="FD",999,#REF!="FF",1000))),"")</f>
        <v/>
      </c>
    </row>
    <row r="757" spans="1:16" x14ac:dyDescent="0.35">
      <c r="A757" s="3"/>
      <c r="B757" s="3"/>
      <c r="C757" s="16" t="e">
        <f>IF(_xlfn.BITOR(#REF!="GR",#REF!=""),0,#REF!)</f>
        <v>#REF!</v>
      </c>
      <c r="D757" s="16" t="e">
        <f>IF(_xlfn.BITOR(#REF!="",#REF!="GR"),0,#REF!)</f>
        <v>#REF!</v>
      </c>
      <c r="E757" s="9" t="e">
        <f t="shared" si="46"/>
        <v>#REF!</v>
      </c>
      <c r="F757" s="9" t="e">
        <f>IF(AND(B717&lt;&gt;"",B717&lt;&gt;"GR"),(C757*0.4)+(B717*0.6),E757)</f>
        <v>#REF!</v>
      </c>
      <c r="G757" s="9" t="e">
        <f t="shared" si="48"/>
        <v>#REF!</v>
      </c>
      <c r="H757" s="9" t="e">
        <f t="shared" si="49"/>
        <v>#REF!</v>
      </c>
      <c r="I757" s="9" t="e">
        <f t="shared" si="47"/>
        <v>#REF!</v>
      </c>
      <c r="J757" s="9" t="e">
        <f>IF(I757&lt;&gt;"",IF(_xlfn.RANK.EQ(I757,$I$2:$I$326,0)&lt;=ROUND(COUNTIFS($E$2:$E$326,"&gt;=50",$D$2:$D$326,"&gt;=55")/100*#REF!,0),"",E757),"")</f>
        <v>#REF!</v>
      </c>
      <c r="K757" s="9" t="e">
        <f>IF(J757&lt;&gt;"",IF(_xlfn.RANK.EQ(J757,$J$2:$J$326,0)&lt;=ROUND(COUNTIFS($E$2:$E$326,"&gt;=50",$D$2:$D$326,"&gt;=55")/100*#REF!,0),"",E757),"")</f>
        <v>#REF!</v>
      </c>
      <c r="L757" s="9" t="e">
        <f>IF(K757&lt;&gt;"",IF(_xlfn.RANK.EQ(K757,$K$2:$K$326,0)&lt;=ROUND(COUNTIFS($E$2:$E$326,"&gt;=50",$D$2:$D$326,"&gt;=55")/100*#REF!,0),"",E757),"")</f>
        <v>#REF!</v>
      </c>
      <c r="M757" s="9" t="e">
        <f>IF(L757&lt;&gt;"",IF(_xlfn.RANK.EQ(L757,$L$2:$L$326,0)&lt;=ROUND(COUNTIFS($E$2:$E$326,"&gt;=50",$D$2:$D$326,"&gt;=55")/100*#REF!,0),"",E757),"")</f>
        <v>#REF!</v>
      </c>
      <c r="N757" s="9" t="e">
        <f>IF(M757&lt;&gt;"",IF(_xlfn.RANK.EQ(M757,$M$2:$M$326,0)&lt;=ROUND(COUNTIFS($E$2:$E$326,"&gt;=50",$D$2:$D$326,"&gt;=55")/100*#REF!,0),"",E757),"")</f>
        <v>#REF!</v>
      </c>
      <c r="O757" s="9" t="e">
        <f>IF(N757&lt;&gt;"",IF(_xlfn.RANK.EQ(N757,$N$2:$N$326,0)&lt;=ROUND(COUNTIFS($E$2:$E$326,"&gt;=50",$D$2:$D$326,"&gt;=55")/100*#REF!,0),"",E757),"")</f>
        <v>#REF!</v>
      </c>
      <c r="P757" s="9" t="str" cm="1">
        <f t="array" ref="P757">IF(A717&lt;&gt;"",IF(_xlfn.BITOR(B717&lt;&gt;"GR",B717&lt;&gt;""),IF(AND(H757&gt;=50,B717&gt;=55),_xlfn.RANK.EQ(H757,$H$2:$H$1000,0),_xlfn.IFS(#REF!="FD",999,#REF!="FF",1000)),IF(AND(H757&gt;=50,D757&gt;=55),_xlfn.RANK.EQ(H757,$H$2:$H$326,0),_xlfn.IFS(#REF!="FD",999,#REF!="FF",1000))),"")</f>
        <v/>
      </c>
    </row>
    <row r="758" spans="1:16" x14ac:dyDescent="0.35">
      <c r="A758" s="3"/>
      <c r="B758" s="3"/>
      <c r="C758" s="16" t="e">
        <f>IF(_xlfn.BITOR(#REF!="GR",#REF!=""),0,#REF!)</f>
        <v>#REF!</v>
      </c>
      <c r="D758" s="16" t="e">
        <f>IF(_xlfn.BITOR(#REF!="",#REF!="GR"),0,#REF!)</f>
        <v>#REF!</v>
      </c>
      <c r="E758" s="9" t="e">
        <f t="shared" si="46"/>
        <v>#REF!</v>
      </c>
      <c r="F758" s="9" t="e">
        <f>IF(AND(B718&lt;&gt;"",B718&lt;&gt;"GR"),(C758*0.4)+(B718*0.6),E758)</f>
        <v>#REF!</v>
      </c>
      <c r="G758" s="9" t="e">
        <f t="shared" si="48"/>
        <v>#REF!</v>
      </c>
      <c r="H758" s="9" t="e">
        <f t="shared" si="49"/>
        <v>#REF!</v>
      </c>
      <c r="I758" s="9" t="e">
        <f t="shared" si="47"/>
        <v>#REF!</v>
      </c>
      <c r="J758" s="9" t="e">
        <f>IF(I758&lt;&gt;"",IF(_xlfn.RANK.EQ(I758,$I$2:$I$326,0)&lt;=ROUND(COUNTIFS($E$2:$E$326,"&gt;=50",$D$2:$D$326,"&gt;=55")/100*#REF!,0),"",E758),"")</f>
        <v>#REF!</v>
      </c>
      <c r="K758" s="9" t="e">
        <f>IF(J758&lt;&gt;"",IF(_xlfn.RANK.EQ(J758,$J$2:$J$326,0)&lt;=ROUND(COUNTIFS($E$2:$E$326,"&gt;=50",$D$2:$D$326,"&gt;=55")/100*#REF!,0),"",E758),"")</f>
        <v>#REF!</v>
      </c>
      <c r="L758" s="9" t="e">
        <f>IF(K758&lt;&gt;"",IF(_xlfn.RANK.EQ(K758,$K$2:$K$326,0)&lt;=ROUND(COUNTIFS($E$2:$E$326,"&gt;=50",$D$2:$D$326,"&gt;=55")/100*#REF!,0),"",E758),"")</f>
        <v>#REF!</v>
      </c>
      <c r="M758" s="9" t="e">
        <f>IF(L758&lt;&gt;"",IF(_xlfn.RANK.EQ(L758,$L$2:$L$326,0)&lt;=ROUND(COUNTIFS($E$2:$E$326,"&gt;=50",$D$2:$D$326,"&gt;=55")/100*#REF!,0),"",E758),"")</f>
        <v>#REF!</v>
      </c>
      <c r="N758" s="9" t="e">
        <f>IF(M758&lt;&gt;"",IF(_xlfn.RANK.EQ(M758,$M$2:$M$326,0)&lt;=ROUND(COUNTIFS($E$2:$E$326,"&gt;=50",$D$2:$D$326,"&gt;=55")/100*#REF!,0),"",E758),"")</f>
        <v>#REF!</v>
      </c>
      <c r="O758" s="9" t="e">
        <f>IF(N758&lt;&gt;"",IF(_xlfn.RANK.EQ(N758,$N$2:$N$326,0)&lt;=ROUND(COUNTIFS($E$2:$E$326,"&gt;=50",$D$2:$D$326,"&gt;=55")/100*#REF!,0),"",E758),"")</f>
        <v>#REF!</v>
      </c>
      <c r="P758" s="9" t="str" cm="1">
        <f t="array" ref="P758">IF(A718&lt;&gt;"",IF(_xlfn.BITOR(B718&lt;&gt;"GR",B718&lt;&gt;""),IF(AND(H758&gt;=50,B718&gt;=55),_xlfn.RANK.EQ(H758,$H$2:$H$1000,0),_xlfn.IFS(#REF!="FD",999,#REF!="FF",1000)),IF(AND(H758&gt;=50,D758&gt;=55),_xlfn.RANK.EQ(H758,$H$2:$H$326,0),_xlfn.IFS(#REF!="FD",999,#REF!="FF",1000))),"")</f>
        <v/>
      </c>
    </row>
    <row r="759" spans="1:16" x14ac:dyDescent="0.35">
      <c r="A759" s="3"/>
      <c r="B759" s="3"/>
      <c r="C759" s="16" t="e">
        <f>IF(_xlfn.BITOR(#REF!="GR",#REF!=""),0,#REF!)</f>
        <v>#REF!</v>
      </c>
      <c r="D759" s="16" t="e">
        <f>IF(_xlfn.BITOR(#REF!="",#REF!="GR"),0,#REF!)</f>
        <v>#REF!</v>
      </c>
      <c r="E759" s="9" t="e">
        <f t="shared" si="46"/>
        <v>#REF!</v>
      </c>
      <c r="F759" s="9" t="e">
        <f>IF(AND(B719&lt;&gt;"",B719&lt;&gt;"GR"),(C759*0.4)+(B719*0.6),E759)</f>
        <v>#REF!</v>
      </c>
      <c r="G759" s="9" t="e">
        <f t="shared" si="48"/>
        <v>#REF!</v>
      </c>
      <c r="H759" s="9" t="e">
        <f t="shared" si="49"/>
        <v>#REF!</v>
      </c>
      <c r="I759" s="9" t="e">
        <f t="shared" si="47"/>
        <v>#REF!</v>
      </c>
      <c r="J759" s="9" t="e">
        <f>IF(I759&lt;&gt;"",IF(_xlfn.RANK.EQ(I759,$I$2:$I$326,0)&lt;=ROUND(COUNTIFS($E$2:$E$326,"&gt;=50",$D$2:$D$326,"&gt;=55")/100*#REF!,0),"",E759),"")</f>
        <v>#REF!</v>
      </c>
      <c r="K759" s="9" t="e">
        <f>IF(J759&lt;&gt;"",IF(_xlfn.RANK.EQ(J759,$J$2:$J$326,0)&lt;=ROUND(COUNTIFS($E$2:$E$326,"&gt;=50",$D$2:$D$326,"&gt;=55")/100*#REF!,0),"",E759),"")</f>
        <v>#REF!</v>
      </c>
      <c r="L759" s="9" t="e">
        <f>IF(K759&lt;&gt;"",IF(_xlfn.RANK.EQ(K759,$K$2:$K$326,0)&lt;=ROUND(COUNTIFS($E$2:$E$326,"&gt;=50",$D$2:$D$326,"&gt;=55")/100*#REF!,0),"",E759),"")</f>
        <v>#REF!</v>
      </c>
      <c r="M759" s="9" t="e">
        <f>IF(L759&lt;&gt;"",IF(_xlfn.RANK.EQ(L759,$L$2:$L$326,0)&lt;=ROUND(COUNTIFS($E$2:$E$326,"&gt;=50",$D$2:$D$326,"&gt;=55")/100*#REF!,0),"",E759),"")</f>
        <v>#REF!</v>
      </c>
      <c r="N759" s="9" t="e">
        <f>IF(M759&lt;&gt;"",IF(_xlfn.RANK.EQ(M759,$M$2:$M$326,0)&lt;=ROUND(COUNTIFS($E$2:$E$326,"&gt;=50",$D$2:$D$326,"&gt;=55")/100*#REF!,0),"",E759),"")</f>
        <v>#REF!</v>
      </c>
      <c r="O759" s="9" t="e">
        <f>IF(N759&lt;&gt;"",IF(_xlfn.RANK.EQ(N759,$N$2:$N$326,0)&lt;=ROUND(COUNTIFS($E$2:$E$326,"&gt;=50",$D$2:$D$326,"&gt;=55")/100*#REF!,0),"",E759),"")</f>
        <v>#REF!</v>
      </c>
      <c r="P759" s="9" t="str" cm="1">
        <f t="array" ref="P759">IF(A719&lt;&gt;"",IF(_xlfn.BITOR(B719&lt;&gt;"GR",B719&lt;&gt;""),IF(AND(H759&gt;=50,B719&gt;=55),_xlfn.RANK.EQ(H759,$H$2:$H$1000,0),_xlfn.IFS(#REF!="FD",999,#REF!="FF",1000)),IF(AND(H759&gt;=50,D759&gt;=55),_xlfn.RANK.EQ(H759,$H$2:$H$326,0),_xlfn.IFS(#REF!="FD",999,#REF!="FF",1000))),"")</f>
        <v/>
      </c>
    </row>
    <row r="760" spans="1:16" x14ac:dyDescent="0.35">
      <c r="A760" s="3"/>
      <c r="B760" s="3"/>
      <c r="C760" s="16" t="e">
        <f>IF(_xlfn.BITOR(#REF!="GR",#REF!=""),0,#REF!)</f>
        <v>#REF!</v>
      </c>
      <c r="D760" s="16" t="e">
        <f>IF(_xlfn.BITOR(#REF!="",#REF!="GR"),0,#REF!)</f>
        <v>#REF!</v>
      </c>
      <c r="E760" s="9" t="e">
        <f t="shared" si="46"/>
        <v>#REF!</v>
      </c>
      <c r="F760" s="9" t="e">
        <f>IF(AND(B720&lt;&gt;"",B720&lt;&gt;"GR"),(C760*0.4)+(B720*0.6),E760)</f>
        <v>#REF!</v>
      </c>
      <c r="G760" s="9" t="e">
        <f t="shared" si="48"/>
        <v>#REF!</v>
      </c>
      <c r="H760" s="9" t="e">
        <f t="shared" si="49"/>
        <v>#REF!</v>
      </c>
      <c r="I760" s="9" t="e">
        <f t="shared" si="47"/>
        <v>#REF!</v>
      </c>
      <c r="J760" s="9" t="e">
        <f>IF(I760&lt;&gt;"",IF(_xlfn.RANK.EQ(I760,$I$2:$I$326,0)&lt;=ROUND(COUNTIFS($E$2:$E$326,"&gt;=50",$D$2:$D$326,"&gt;=55")/100*#REF!,0),"",E760),"")</f>
        <v>#REF!</v>
      </c>
      <c r="K760" s="9" t="e">
        <f>IF(J760&lt;&gt;"",IF(_xlfn.RANK.EQ(J760,$J$2:$J$326,0)&lt;=ROUND(COUNTIFS($E$2:$E$326,"&gt;=50",$D$2:$D$326,"&gt;=55")/100*#REF!,0),"",E760),"")</f>
        <v>#REF!</v>
      </c>
      <c r="L760" s="9" t="e">
        <f>IF(K760&lt;&gt;"",IF(_xlfn.RANK.EQ(K760,$K$2:$K$326,0)&lt;=ROUND(COUNTIFS($E$2:$E$326,"&gt;=50",$D$2:$D$326,"&gt;=55")/100*#REF!,0),"",E760),"")</f>
        <v>#REF!</v>
      </c>
      <c r="M760" s="9" t="e">
        <f>IF(L760&lt;&gt;"",IF(_xlfn.RANK.EQ(L760,$L$2:$L$326,0)&lt;=ROUND(COUNTIFS($E$2:$E$326,"&gt;=50",$D$2:$D$326,"&gt;=55")/100*#REF!,0),"",E760),"")</f>
        <v>#REF!</v>
      </c>
      <c r="N760" s="9" t="e">
        <f>IF(M760&lt;&gt;"",IF(_xlfn.RANK.EQ(M760,$M$2:$M$326,0)&lt;=ROUND(COUNTIFS($E$2:$E$326,"&gt;=50",$D$2:$D$326,"&gt;=55")/100*#REF!,0),"",E760),"")</f>
        <v>#REF!</v>
      </c>
      <c r="O760" s="9" t="e">
        <f>IF(N760&lt;&gt;"",IF(_xlfn.RANK.EQ(N760,$N$2:$N$326,0)&lt;=ROUND(COUNTIFS($E$2:$E$326,"&gt;=50",$D$2:$D$326,"&gt;=55")/100*#REF!,0),"",E760),"")</f>
        <v>#REF!</v>
      </c>
      <c r="P760" s="9" t="str" cm="1">
        <f t="array" ref="P760">IF(A720&lt;&gt;"",IF(_xlfn.BITOR(B720&lt;&gt;"GR",B720&lt;&gt;""),IF(AND(H760&gt;=50,B720&gt;=55),_xlfn.RANK.EQ(H760,$H$2:$H$1000,0),_xlfn.IFS(#REF!="FD",999,#REF!="FF",1000)),IF(AND(H760&gt;=50,D760&gt;=55),_xlfn.RANK.EQ(H760,$H$2:$H$326,0),_xlfn.IFS(#REF!="FD",999,#REF!="FF",1000))),"")</f>
        <v/>
      </c>
    </row>
    <row r="761" spans="1:16" x14ac:dyDescent="0.35">
      <c r="A761" s="3"/>
      <c r="B761" s="3"/>
      <c r="C761" s="16" t="e">
        <f>IF(_xlfn.BITOR(#REF!="GR",#REF!=""),0,#REF!)</f>
        <v>#REF!</v>
      </c>
      <c r="D761" s="16" t="e">
        <f>IF(_xlfn.BITOR(#REF!="",#REF!="GR"),0,#REF!)</f>
        <v>#REF!</v>
      </c>
      <c r="E761" s="9" t="e">
        <f t="shared" si="46"/>
        <v>#REF!</v>
      </c>
      <c r="F761" s="9" t="e">
        <f>IF(AND(B721&lt;&gt;"",B721&lt;&gt;"GR"),(C761*0.4)+(B721*0.6),E761)</f>
        <v>#REF!</v>
      </c>
      <c r="G761" s="9" t="e">
        <f t="shared" si="48"/>
        <v>#REF!</v>
      </c>
      <c r="H761" s="9" t="e">
        <f t="shared" si="49"/>
        <v>#REF!</v>
      </c>
      <c r="I761" s="9" t="e">
        <f t="shared" si="47"/>
        <v>#REF!</v>
      </c>
      <c r="J761" s="9" t="e">
        <f>IF(I761&lt;&gt;"",IF(_xlfn.RANK.EQ(I761,$I$2:$I$326,0)&lt;=ROUND(COUNTIFS($E$2:$E$326,"&gt;=50",$D$2:$D$326,"&gt;=55")/100*#REF!,0),"",E761),"")</f>
        <v>#REF!</v>
      </c>
      <c r="K761" s="9" t="e">
        <f>IF(J761&lt;&gt;"",IF(_xlfn.RANK.EQ(J761,$J$2:$J$326,0)&lt;=ROUND(COUNTIFS($E$2:$E$326,"&gt;=50",$D$2:$D$326,"&gt;=55")/100*#REF!,0),"",E761),"")</f>
        <v>#REF!</v>
      </c>
      <c r="L761" s="9" t="e">
        <f>IF(K761&lt;&gt;"",IF(_xlfn.RANK.EQ(K761,$K$2:$K$326,0)&lt;=ROUND(COUNTIFS($E$2:$E$326,"&gt;=50",$D$2:$D$326,"&gt;=55")/100*#REF!,0),"",E761),"")</f>
        <v>#REF!</v>
      </c>
      <c r="M761" s="9" t="e">
        <f>IF(L761&lt;&gt;"",IF(_xlfn.RANK.EQ(L761,$L$2:$L$326,0)&lt;=ROUND(COUNTIFS($E$2:$E$326,"&gt;=50",$D$2:$D$326,"&gt;=55")/100*#REF!,0),"",E761),"")</f>
        <v>#REF!</v>
      </c>
      <c r="N761" s="9" t="e">
        <f>IF(M761&lt;&gt;"",IF(_xlfn.RANK.EQ(M761,$M$2:$M$326,0)&lt;=ROUND(COUNTIFS($E$2:$E$326,"&gt;=50",$D$2:$D$326,"&gt;=55")/100*#REF!,0),"",E761),"")</f>
        <v>#REF!</v>
      </c>
      <c r="O761" s="9" t="e">
        <f>IF(N761&lt;&gt;"",IF(_xlfn.RANK.EQ(N761,$N$2:$N$326,0)&lt;=ROUND(COUNTIFS($E$2:$E$326,"&gt;=50",$D$2:$D$326,"&gt;=55")/100*#REF!,0),"",E761),"")</f>
        <v>#REF!</v>
      </c>
      <c r="P761" s="9" t="str" cm="1">
        <f t="array" ref="P761">IF(A721&lt;&gt;"",IF(_xlfn.BITOR(B721&lt;&gt;"GR",B721&lt;&gt;""),IF(AND(H761&gt;=50,B721&gt;=55),_xlfn.RANK.EQ(H761,$H$2:$H$1000,0),_xlfn.IFS(#REF!="FD",999,#REF!="FF",1000)),IF(AND(H761&gt;=50,D761&gt;=55),_xlfn.RANK.EQ(H761,$H$2:$H$326,0),_xlfn.IFS(#REF!="FD",999,#REF!="FF",1000))),"")</f>
        <v/>
      </c>
    </row>
    <row r="762" spans="1:16" x14ac:dyDescent="0.35">
      <c r="A762" s="3"/>
      <c r="B762" s="3"/>
      <c r="C762" s="16" t="e">
        <f>IF(_xlfn.BITOR(#REF!="GR",#REF!=""),0,#REF!)</f>
        <v>#REF!</v>
      </c>
      <c r="D762" s="16" t="e">
        <f>IF(_xlfn.BITOR(#REF!="",#REF!="GR"),0,#REF!)</f>
        <v>#REF!</v>
      </c>
      <c r="E762" s="9" t="e">
        <f t="shared" si="46"/>
        <v>#REF!</v>
      </c>
      <c r="F762" s="9" t="e">
        <f>IF(AND(B722&lt;&gt;"",B722&lt;&gt;"GR"),(C762*0.4)+(B722*0.6),E762)</f>
        <v>#REF!</v>
      </c>
      <c r="G762" s="9" t="e">
        <f t="shared" si="48"/>
        <v>#REF!</v>
      </c>
      <c r="H762" s="9" t="e">
        <f t="shared" si="49"/>
        <v>#REF!</v>
      </c>
      <c r="I762" s="9" t="e">
        <f t="shared" si="47"/>
        <v>#REF!</v>
      </c>
      <c r="J762" s="9" t="e">
        <f>IF(I762&lt;&gt;"",IF(_xlfn.RANK.EQ(I762,$I$2:$I$326,0)&lt;=ROUND(COUNTIFS($E$2:$E$326,"&gt;=50",$D$2:$D$326,"&gt;=55")/100*#REF!,0),"",E762),"")</f>
        <v>#REF!</v>
      </c>
      <c r="K762" s="9" t="e">
        <f>IF(J762&lt;&gt;"",IF(_xlfn.RANK.EQ(J762,$J$2:$J$326,0)&lt;=ROUND(COUNTIFS($E$2:$E$326,"&gt;=50",$D$2:$D$326,"&gt;=55")/100*#REF!,0),"",E762),"")</f>
        <v>#REF!</v>
      </c>
      <c r="L762" s="9" t="e">
        <f>IF(K762&lt;&gt;"",IF(_xlfn.RANK.EQ(K762,$K$2:$K$326,0)&lt;=ROUND(COUNTIFS($E$2:$E$326,"&gt;=50",$D$2:$D$326,"&gt;=55")/100*#REF!,0),"",E762),"")</f>
        <v>#REF!</v>
      </c>
      <c r="M762" s="9" t="e">
        <f>IF(L762&lt;&gt;"",IF(_xlfn.RANK.EQ(L762,$L$2:$L$326,0)&lt;=ROUND(COUNTIFS($E$2:$E$326,"&gt;=50",$D$2:$D$326,"&gt;=55")/100*#REF!,0),"",E762),"")</f>
        <v>#REF!</v>
      </c>
      <c r="N762" s="9" t="e">
        <f>IF(M762&lt;&gt;"",IF(_xlfn.RANK.EQ(M762,$M$2:$M$326,0)&lt;=ROUND(COUNTIFS($E$2:$E$326,"&gt;=50",$D$2:$D$326,"&gt;=55")/100*#REF!,0),"",E762),"")</f>
        <v>#REF!</v>
      </c>
      <c r="O762" s="9" t="e">
        <f>IF(N762&lt;&gt;"",IF(_xlfn.RANK.EQ(N762,$N$2:$N$326,0)&lt;=ROUND(COUNTIFS($E$2:$E$326,"&gt;=50",$D$2:$D$326,"&gt;=55")/100*#REF!,0),"",E762),"")</f>
        <v>#REF!</v>
      </c>
      <c r="P762" s="9" t="str" cm="1">
        <f t="array" ref="P762">IF(A722&lt;&gt;"",IF(_xlfn.BITOR(B722&lt;&gt;"GR",B722&lt;&gt;""),IF(AND(H762&gt;=50,B722&gt;=55),_xlfn.RANK.EQ(H762,$H$2:$H$1000,0),_xlfn.IFS(#REF!="FD",999,#REF!="FF",1000)),IF(AND(H762&gt;=50,D762&gt;=55),_xlfn.RANK.EQ(H762,$H$2:$H$326,0),_xlfn.IFS(#REF!="FD",999,#REF!="FF",1000))),"")</f>
        <v/>
      </c>
    </row>
    <row r="763" spans="1:16" x14ac:dyDescent="0.35">
      <c r="A763" s="3"/>
      <c r="B763" s="3"/>
      <c r="C763" s="16" t="e">
        <f>IF(_xlfn.BITOR(#REF!="GR",#REF!=""),0,#REF!)</f>
        <v>#REF!</v>
      </c>
      <c r="D763" s="16" t="e">
        <f>IF(_xlfn.BITOR(#REF!="",#REF!="GR"),0,#REF!)</f>
        <v>#REF!</v>
      </c>
      <c r="E763" s="9" t="e">
        <f t="shared" si="46"/>
        <v>#REF!</v>
      </c>
      <c r="F763" s="9" t="e">
        <f>IF(AND(B723&lt;&gt;"",B723&lt;&gt;"GR"),(C763*0.4)+(B723*0.6),E763)</f>
        <v>#REF!</v>
      </c>
      <c r="G763" s="9" t="e">
        <f t="shared" si="48"/>
        <v>#REF!</v>
      </c>
      <c r="H763" s="9" t="e">
        <f t="shared" si="49"/>
        <v>#REF!</v>
      </c>
      <c r="I763" s="9" t="e">
        <f t="shared" si="47"/>
        <v>#REF!</v>
      </c>
      <c r="J763" s="9" t="e">
        <f>IF(I763&lt;&gt;"",IF(_xlfn.RANK.EQ(I763,$I$2:$I$326,0)&lt;=ROUND(COUNTIFS($E$2:$E$326,"&gt;=50",$D$2:$D$326,"&gt;=55")/100*#REF!,0),"",E763),"")</f>
        <v>#REF!</v>
      </c>
      <c r="K763" s="9" t="e">
        <f>IF(J763&lt;&gt;"",IF(_xlfn.RANK.EQ(J763,$J$2:$J$326,0)&lt;=ROUND(COUNTIFS($E$2:$E$326,"&gt;=50",$D$2:$D$326,"&gt;=55")/100*#REF!,0),"",E763),"")</f>
        <v>#REF!</v>
      </c>
      <c r="L763" s="9" t="e">
        <f>IF(K763&lt;&gt;"",IF(_xlfn.RANK.EQ(K763,$K$2:$K$326,0)&lt;=ROUND(COUNTIFS($E$2:$E$326,"&gt;=50",$D$2:$D$326,"&gt;=55")/100*#REF!,0),"",E763),"")</f>
        <v>#REF!</v>
      </c>
      <c r="M763" s="9" t="e">
        <f>IF(L763&lt;&gt;"",IF(_xlfn.RANK.EQ(L763,$L$2:$L$326,0)&lt;=ROUND(COUNTIFS($E$2:$E$326,"&gt;=50",$D$2:$D$326,"&gt;=55")/100*#REF!,0),"",E763),"")</f>
        <v>#REF!</v>
      </c>
      <c r="N763" s="9" t="e">
        <f>IF(M763&lt;&gt;"",IF(_xlfn.RANK.EQ(M763,$M$2:$M$326,0)&lt;=ROUND(COUNTIFS($E$2:$E$326,"&gt;=50",$D$2:$D$326,"&gt;=55")/100*#REF!,0),"",E763),"")</f>
        <v>#REF!</v>
      </c>
      <c r="O763" s="9" t="e">
        <f>IF(N763&lt;&gt;"",IF(_xlfn.RANK.EQ(N763,$N$2:$N$326,0)&lt;=ROUND(COUNTIFS($E$2:$E$326,"&gt;=50",$D$2:$D$326,"&gt;=55")/100*#REF!,0),"",E763),"")</f>
        <v>#REF!</v>
      </c>
      <c r="P763" s="9" t="str" cm="1">
        <f t="array" ref="P763">IF(A723&lt;&gt;"",IF(_xlfn.BITOR(B723&lt;&gt;"GR",B723&lt;&gt;""),IF(AND(H763&gt;=50,B723&gt;=55),_xlfn.RANK.EQ(H763,$H$2:$H$1000,0),_xlfn.IFS(#REF!="FD",999,#REF!="FF",1000)),IF(AND(H763&gt;=50,D763&gt;=55),_xlfn.RANK.EQ(H763,$H$2:$H$326,0),_xlfn.IFS(#REF!="FD",999,#REF!="FF",1000))),"")</f>
        <v/>
      </c>
    </row>
    <row r="764" spans="1:16" x14ac:dyDescent="0.35">
      <c r="A764" s="3"/>
      <c r="B764" s="3"/>
      <c r="C764" s="16" t="e">
        <f>IF(_xlfn.BITOR(#REF!="GR",#REF!=""),0,#REF!)</f>
        <v>#REF!</v>
      </c>
      <c r="D764" s="16" t="e">
        <f>IF(_xlfn.BITOR(#REF!="",#REF!="GR"),0,#REF!)</f>
        <v>#REF!</v>
      </c>
      <c r="E764" s="9" t="e">
        <f t="shared" si="46"/>
        <v>#REF!</v>
      </c>
      <c r="F764" s="9" t="e">
        <f>IF(AND(B724&lt;&gt;"",B724&lt;&gt;"GR"),(C764*0.4)+(B724*0.6),E764)</f>
        <v>#REF!</v>
      </c>
      <c r="G764" s="9" t="e">
        <f t="shared" si="48"/>
        <v>#REF!</v>
      </c>
      <c r="H764" s="9" t="e">
        <f t="shared" si="49"/>
        <v>#REF!</v>
      </c>
      <c r="I764" s="9" t="e">
        <f t="shared" si="47"/>
        <v>#REF!</v>
      </c>
      <c r="J764" s="9" t="e">
        <f>IF(I764&lt;&gt;"",IF(_xlfn.RANK.EQ(I764,$I$2:$I$326,0)&lt;=ROUND(COUNTIFS($E$2:$E$326,"&gt;=50",$D$2:$D$326,"&gt;=55")/100*#REF!,0),"",E764),"")</f>
        <v>#REF!</v>
      </c>
      <c r="K764" s="9" t="e">
        <f>IF(J764&lt;&gt;"",IF(_xlfn.RANK.EQ(J764,$J$2:$J$326,0)&lt;=ROUND(COUNTIFS($E$2:$E$326,"&gt;=50",$D$2:$D$326,"&gt;=55")/100*#REF!,0),"",E764),"")</f>
        <v>#REF!</v>
      </c>
      <c r="L764" s="9" t="e">
        <f>IF(K764&lt;&gt;"",IF(_xlfn.RANK.EQ(K764,$K$2:$K$326,0)&lt;=ROUND(COUNTIFS($E$2:$E$326,"&gt;=50",$D$2:$D$326,"&gt;=55")/100*#REF!,0),"",E764),"")</f>
        <v>#REF!</v>
      </c>
      <c r="M764" s="9" t="e">
        <f>IF(L764&lt;&gt;"",IF(_xlfn.RANK.EQ(L764,$L$2:$L$326,0)&lt;=ROUND(COUNTIFS($E$2:$E$326,"&gt;=50",$D$2:$D$326,"&gt;=55")/100*#REF!,0),"",E764),"")</f>
        <v>#REF!</v>
      </c>
      <c r="N764" s="9" t="e">
        <f>IF(M764&lt;&gt;"",IF(_xlfn.RANK.EQ(M764,$M$2:$M$326,0)&lt;=ROUND(COUNTIFS($E$2:$E$326,"&gt;=50",$D$2:$D$326,"&gt;=55")/100*#REF!,0),"",E764),"")</f>
        <v>#REF!</v>
      </c>
      <c r="O764" s="9" t="e">
        <f>IF(N764&lt;&gt;"",IF(_xlfn.RANK.EQ(N764,$N$2:$N$326,0)&lt;=ROUND(COUNTIFS($E$2:$E$326,"&gt;=50",$D$2:$D$326,"&gt;=55")/100*#REF!,0),"",E764),"")</f>
        <v>#REF!</v>
      </c>
      <c r="P764" s="9" t="str" cm="1">
        <f t="array" ref="P764">IF(A724&lt;&gt;"",IF(_xlfn.BITOR(B724&lt;&gt;"GR",B724&lt;&gt;""),IF(AND(H764&gt;=50,B724&gt;=55),_xlfn.RANK.EQ(H764,$H$2:$H$1000,0),_xlfn.IFS(#REF!="FD",999,#REF!="FF",1000)),IF(AND(H764&gt;=50,D764&gt;=55),_xlfn.RANK.EQ(H764,$H$2:$H$326,0),_xlfn.IFS(#REF!="FD",999,#REF!="FF",1000))),"")</f>
        <v/>
      </c>
    </row>
    <row r="765" spans="1:16" x14ac:dyDescent="0.35">
      <c r="A765" s="3"/>
      <c r="B765" s="3"/>
      <c r="C765" s="16" t="e">
        <f>IF(_xlfn.BITOR(#REF!="GR",#REF!=""),0,#REF!)</f>
        <v>#REF!</v>
      </c>
      <c r="D765" s="16" t="e">
        <f>IF(_xlfn.BITOR(#REF!="",#REF!="GR"),0,#REF!)</f>
        <v>#REF!</v>
      </c>
      <c r="E765" s="9" t="e">
        <f t="shared" si="46"/>
        <v>#REF!</v>
      </c>
      <c r="F765" s="9" t="e">
        <f>IF(AND(B725&lt;&gt;"",B725&lt;&gt;"GR"),(C765*0.4)+(B725*0.6),E765)</f>
        <v>#REF!</v>
      </c>
      <c r="G765" s="9" t="e">
        <f t="shared" si="48"/>
        <v>#REF!</v>
      </c>
      <c r="H765" s="9" t="e">
        <f t="shared" si="49"/>
        <v>#REF!</v>
      </c>
      <c r="I765" s="9" t="e">
        <f t="shared" si="47"/>
        <v>#REF!</v>
      </c>
      <c r="J765" s="9" t="e">
        <f>IF(I765&lt;&gt;"",IF(_xlfn.RANK.EQ(I765,$I$2:$I$326,0)&lt;=ROUND(COUNTIFS($E$2:$E$326,"&gt;=50",$D$2:$D$326,"&gt;=55")/100*#REF!,0),"",E765),"")</f>
        <v>#REF!</v>
      </c>
      <c r="K765" s="9" t="e">
        <f>IF(J765&lt;&gt;"",IF(_xlfn.RANK.EQ(J765,$J$2:$J$326,0)&lt;=ROUND(COUNTIFS($E$2:$E$326,"&gt;=50",$D$2:$D$326,"&gt;=55")/100*#REF!,0),"",E765),"")</f>
        <v>#REF!</v>
      </c>
      <c r="L765" s="9" t="e">
        <f>IF(K765&lt;&gt;"",IF(_xlfn.RANK.EQ(K765,$K$2:$K$326,0)&lt;=ROUND(COUNTIFS($E$2:$E$326,"&gt;=50",$D$2:$D$326,"&gt;=55")/100*#REF!,0),"",E765),"")</f>
        <v>#REF!</v>
      </c>
      <c r="M765" s="9" t="e">
        <f>IF(L765&lt;&gt;"",IF(_xlfn.RANK.EQ(L765,$L$2:$L$326,0)&lt;=ROUND(COUNTIFS($E$2:$E$326,"&gt;=50",$D$2:$D$326,"&gt;=55")/100*#REF!,0),"",E765),"")</f>
        <v>#REF!</v>
      </c>
      <c r="N765" s="9" t="e">
        <f>IF(M765&lt;&gt;"",IF(_xlfn.RANK.EQ(M765,$M$2:$M$326,0)&lt;=ROUND(COUNTIFS($E$2:$E$326,"&gt;=50",$D$2:$D$326,"&gt;=55")/100*#REF!,0),"",E765),"")</f>
        <v>#REF!</v>
      </c>
      <c r="O765" s="9" t="e">
        <f>IF(N765&lt;&gt;"",IF(_xlfn.RANK.EQ(N765,$N$2:$N$326,0)&lt;=ROUND(COUNTIFS($E$2:$E$326,"&gt;=50",$D$2:$D$326,"&gt;=55")/100*#REF!,0),"",E765),"")</f>
        <v>#REF!</v>
      </c>
      <c r="P765" s="9" t="str" cm="1">
        <f t="array" ref="P765">IF(A725&lt;&gt;"",IF(_xlfn.BITOR(B725&lt;&gt;"GR",B725&lt;&gt;""),IF(AND(H765&gt;=50,B725&gt;=55),_xlfn.RANK.EQ(H765,$H$2:$H$1000,0),_xlfn.IFS(#REF!="FD",999,#REF!="FF",1000)),IF(AND(H765&gt;=50,D765&gt;=55),_xlfn.RANK.EQ(H765,$H$2:$H$326,0),_xlfn.IFS(#REF!="FD",999,#REF!="FF",1000))),"")</f>
        <v/>
      </c>
    </row>
    <row r="766" spans="1:16" x14ac:dyDescent="0.35">
      <c r="A766" s="3"/>
      <c r="B766" s="3"/>
      <c r="C766" s="16" t="e">
        <f>IF(_xlfn.BITOR(#REF!="GR",#REF!=""),0,#REF!)</f>
        <v>#REF!</v>
      </c>
      <c r="D766" s="16" t="e">
        <f>IF(_xlfn.BITOR(#REF!="",#REF!="GR"),0,#REF!)</f>
        <v>#REF!</v>
      </c>
      <c r="E766" s="9" t="e">
        <f t="shared" si="46"/>
        <v>#REF!</v>
      </c>
      <c r="F766" s="9" t="e">
        <f>IF(AND(B726&lt;&gt;"",B726&lt;&gt;"GR"),(C766*0.4)+(B726*0.6),E766)</f>
        <v>#REF!</v>
      </c>
      <c r="G766" s="9" t="e">
        <f t="shared" si="48"/>
        <v>#REF!</v>
      </c>
      <c r="H766" s="9" t="e">
        <f t="shared" si="49"/>
        <v>#REF!</v>
      </c>
      <c r="I766" s="9" t="e">
        <f t="shared" si="47"/>
        <v>#REF!</v>
      </c>
      <c r="J766" s="9" t="e">
        <f>IF(I766&lt;&gt;"",IF(_xlfn.RANK.EQ(I766,$I$2:$I$326,0)&lt;=ROUND(COUNTIFS($E$2:$E$326,"&gt;=50",$D$2:$D$326,"&gt;=55")/100*#REF!,0),"",E766),"")</f>
        <v>#REF!</v>
      </c>
      <c r="K766" s="9" t="e">
        <f>IF(J766&lt;&gt;"",IF(_xlfn.RANK.EQ(J766,$J$2:$J$326,0)&lt;=ROUND(COUNTIFS($E$2:$E$326,"&gt;=50",$D$2:$D$326,"&gt;=55")/100*#REF!,0),"",E766),"")</f>
        <v>#REF!</v>
      </c>
      <c r="L766" s="9" t="e">
        <f>IF(K766&lt;&gt;"",IF(_xlfn.RANK.EQ(K766,$K$2:$K$326,0)&lt;=ROUND(COUNTIFS($E$2:$E$326,"&gt;=50",$D$2:$D$326,"&gt;=55")/100*#REF!,0),"",E766),"")</f>
        <v>#REF!</v>
      </c>
      <c r="M766" s="9" t="e">
        <f>IF(L766&lt;&gt;"",IF(_xlfn.RANK.EQ(L766,$L$2:$L$326,0)&lt;=ROUND(COUNTIFS($E$2:$E$326,"&gt;=50",$D$2:$D$326,"&gt;=55")/100*#REF!,0),"",E766),"")</f>
        <v>#REF!</v>
      </c>
      <c r="N766" s="9" t="e">
        <f>IF(M766&lt;&gt;"",IF(_xlfn.RANK.EQ(M766,$M$2:$M$326,0)&lt;=ROUND(COUNTIFS($E$2:$E$326,"&gt;=50",$D$2:$D$326,"&gt;=55")/100*#REF!,0),"",E766),"")</f>
        <v>#REF!</v>
      </c>
      <c r="O766" s="9" t="e">
        <f>IF(N766&lt;&gt;"",IF(_xlfn.RANK.EQ(N766,$N$2:$N$326,0)&lt;=ROUND(COUNTIFS($E$2:$E$326,"&gt;=50",$D$2:$D$326,"&gt;=55")/100*#REF!,0),"",E766),"")</f>
        <v>#REF!</v>
      </c>
      <c r="P766" s="9" t="str" cm="1">
        <f t="array" ref="P766">IF(A726&lt;&gt;"",IF(_xlfn.BITOR(B726&lt;&gt;"GR",B726&lt;&gt;""),IF(AND(H766&gt;=50,B726&gt;=55),_xlfn.RANK.EQ(H766,$H$2:$H$1000,0),_xlfn.IFS(#REF!="FD",999,#REF!="FF",1000)),IF(AND(H766&gt;=50,D766&gt;=55),_xlfn.RANK.EQ(H766,$H$2:$H$326,0),_xlfn.IFS(#REF!="FD",999,#REF!="FF",1000))),"")</f>
        <v/>
      </c>
    </row>
    <row r="767" spans="1:16" x14ac:dyDescent="0.35">
      <c r="A767" s="3"/>
      <c r="B767" s="3"/>
      <c r="C767" s="16" t="e">
        <f>IF(_xlfn.BITOR(#REF!="GR",#REF!=""),0,#REF!)</f>
        <v>#REF!</v>
      </c>
      <c r="D767" s="16" t="e">
        <f>IF(_xlfn.BITOR(#REF!="",#REF!="GR"),0,#REF!)</f>
        <v>#REF!</v>
      </c>
      <c r="E767" s="9" t="e">
        <f t="shared" si="46"/>
        <v>#REF!</v>
      </c>
      <c r="F767" s="9" t="e">
        <f>IF(AND(B727&lt;&gt;"",B727&lt;&gt;"GR"),(C767*0.4)+(B727*0.6),E767)</f>
        <v>#REF!</v>
      </c>
      <c r="G767" s="9" t="e">
        <f t="shared" si="48"/>
        <v>#REF!</v>
      </c>
      <c r="H767" s="9" t="e">
        <f t="shared" si="49"/>
        <v>#REF!</v>
      </c>
      <c r="I767" s="9" t="e">
        <f t="shared" si="47"/>
        <v>#REF!</v>
      </c>
      <c r="J767" s="9" t="e">
        <f>IF(I767&lt;&gt;"",IF(_xlfn.RANK.EQ(I767,$I$2:$I$326,0)&lt;=ROUND(COUNTIFS($E$2:$E$326,"&gt;=50",$D$2:$D$326,"&gt;=55")/100*#REF!,0),"",E767),"")</f>
        <v>#REF!</v>
      </c>
      <c r="K767" s="9" t="e">
        <f>IF(J767&lt;&gt;"",IF(_xlfn.RANK.EQ(J767,$J$2:$J$326,0)&lt;=ROUND(COUNTIFS($E$2:$E$326,"&gt;=50",$D$2:$D$326,"&gt;=55")/100*#REF!,0),"",E767),"")</f>
        <v>#REF!</v>
      </c>
      <c r="L767" s="9" t="e">
        <f>IF(K767&lt;&gt;"",IF(_xlfn.RANK.EQ(K767,$K$2:$K$326,0)&lt;=ROUND(COUNTIFS($E$2:$E$326,"&gt;=50",$D$2:$D$326,"&gt;=55")/100*#REF!,0),"",E767),"")</f>
        <v>#REF!</v>
      </c>
      <c r="M767" s="9" t="e">
        <f>IF(L767&lt;&gt;"",IF(_xlfn.RANK.EQ(L767,$L$2:$L$326,0)&lt;=ROUND(COUNTIFS($E$2:$E$326,"&gt;=50",$D$2:$D$326,"&gt;=55")/100*#REF!,0),"",E767),"")</f>
        <v>#REF!</v>
      </c>
      <c r="N767" s="9" t="e">
        <f>IF(M767&lt;&gt;"",IF(_xlfn.RANK.EQ(M767,$M$2:$M$326,0)&lt;=ROUND(COUNTIFS($E$2:$E$326,"&gt;=50",$D$2:$D$326,"&gt;=55")/100*#REF!,0),"",E767),"")</f>
        <v>#REF!</v>
      </c>
      <c r="O767" s="9" t="e">
        <f>IF(N767&lt;&gt;"",IF(_xlfn.RANK.EQ(N767,$N$2:$N$326,0)&lt;=ROUND(COUNTIFS($E$2:$E$326,"&gt;=50",$D$2:$D$326,"&gt;=55")/100*#REF!,0),"",E767),"")</f>
        <v>#REF!</v>
      </c>
      <c r="P767" s="9" t="str" cm="1">
        <f t="array" ref="P767">IF(A727&lt;&gt;"",IF(_xlfn.BITOR(B727&lt;&gt;"GR",B727&lt;&gt;""),IF(AND(H767&gt;=50,B727&gt;=55),_xlfn.RANK.EQ(H767,$H$2:$H$1000,0),_xlfn.IFS(#REF!="FD",999,#REF!="FF",1000)),IF(AND(H767&gt;=50,D767&gt;=55),_xlfn.RANK.EQ(H767,$H$2:$H$326,0),_xlfn.IFS(#REF!="FD",999,#REF!="FF",1000))),"")</f>
        <v/>
      </c>
    </row>
    <row r="768" spans="1:16" x14ac:dyDescent="0.35">
      <c r="A768" s="3"/>
      <c r="B768" s="3"/>
      <c r="C768" s="16" t="e">
        <f>IF(_xlfn.BITOR(#REF!="GR",#REF!=""),0,#REF!)</f>
        <v>#REF!</v>
      </c>
      <c r="D768" s="16" t="e">
        <f>IF(_xlfn.BITOR(#REF!="",#REF!="GR"),0,#REF!)</f>
        <v>#REF!</v>
      </c>
      <c r="E768" s="9" t="e">
        <f t="shared" si="46"/>
        <v>#REF!</v>
      </c>
      <c r="F768" s="9" t="e">
        <f>IF(AND(B728&lt;&gt;"",B728&lt;&gt;"GR"),(C768*0.4)+(B728*0.6),E768)</f>
        <v>#REF!</v>
      </c>
      <c r="G768" s="9" t="e">
        <f t="shared" si="48"/>
        <v>#REF!</v>
      </c>
      <c r="H768" s="9" t="e">
        <f t="shared" si="49"/>
        <v>#REF!</v>
      </c>
      <c r="I768" s="9" t="e">
        <f t="shared" si="47"/>
        <v>#REF!</v>
      </c>
      <c r="J768" s="9" t="e">
        <f>IF(I768&lt;&gt;"",IF(_xlfn.RANK.EQ(I768,$I$2:$I$326,0)&lt;=ROUND(COUNTIFS($E$2:$E$326,"&gt;=50",$D$2:$D$326,"&gt;=55")/100*#REF!,0),"",E768),"")</f>
        <v>#REF!</v>
      </c>
      <c r="K768" s="9" t="e">
        <f>IF(J768&lt;&gt;"",IF(_xlfn.RANK.EQ(J768,$J$2:$J$326,0)&lt;=ROUND(COUNTIFS($E$2:$E$326,"&gt;=50",$D$2:$D$326,"&gt;=55")/100*#REF!,0),"",E768),"")</f>
        <v>#REF!</v>
      </c>
      <c r="L768" s="9" t="e">
        <f>IF(K768&lt;&gt;"",IF(_xlfn.RANK.EQ(K768,$K$2:$K$326,0)&lt;=ROUND(COUNTIFS($E$2:$E$326,"&gt;=50",$D$2:$D$326,"&gt;=55")/100*#REF!,0),"",E768),"")</f>
        <v>#REF!</v>
      </c>
      <c r="M768" s="9" t="e">
        <f>IF(L768&lt;&gt;"",IF(_xlfn.RANK.EQ(L768,$L$2:$L$326,0)&lt;=ROUND(COUNTIFS($E$2:$E$326,"&gt;=50",$D$2:$D$326,"&gt;=55")/100*#REF!,0),"",E768),"")</f>
        <v>#REF!</v>
      </c>
      <c r="N768" s="9" t="e">
        <f>IF(M768&lt;&gt;"",IF(_xlfn.RANK.EQ(M768,$M$2:$M$326,0)&lt;=ROUND(COUNTIFS($E$2:$E$326,"&gt;=50",$D$2:$D$326,"&gt;=55")/100*#REF!,0),"",E768),"")</f>
        <v>#REF!</v>
      </c>
      <c r="O768" s="9" t="e">
        <f>IF(N768&lt;&gt;"",IF(_xlfn.RANK.EQ(N768,$N$2:$N$326,0)&lt;=ROUND(COUNTIFS($E$2:$E$326,"&gt;=50",$D$2:$D$326,"&gt;=55")/100*#REF!,0),"",E768),"")</f>
        <v>#REF!</v>
      </c>
      <c r="P768" s="9" t="str" cm="1">
        <f t="array" ref="P768">IF(A728&lt;&gt;"",IF(_xlfn.BITOR(B728&lt;&gt;"GR",B728&lt;&gt;""),IF(AND(H768&gt;=50,B728&gt;=55),_xlfn.RANK.EQ(H768,$H$2:$H$1000,0),_xlfn.IFS(#REF!="FD",999,#REF!="FF",1000)),IF(AND(H768&gt;=50,D768&gt;=55),_xlfn.RANK.EQ(H768,$H$2:$H$326,0),_xlfn.IFS(#REF!="FD",999,#REF!="FF",1000))),"")</f>
        <v/>
      </c>
    </row>
    <row r="769" spans="1:16" x14ac:dyDescent="0.35">
      <c r="A769" s="3"/>
      <c r="B769" s="3"/>
      <c r="C769" s="16" t="e">
        <f>IF(_xlfn.BITOR(#REF!="GR",#REF!=""),0,#REF!)</f>
        <v>#REF!</v>
      </c>
      <c r="D769" s="16" t="e">
        <f>IF(_xlfn.BITOR(#REF!="",#REF!="GR"),0,#REF!)</f>
        <v>#REF!</v>
      </c>
      <c r="E769" s="9" t="e">
        <f t="shared" si="46"/>
        <v>#REF!</v>
      </c>
      <c r="F769" s="9" t="e">
        <f>IF(AND(B729&lt;&gt;"",B729&lt;&gt;"GR"),(C769*0.4)+(B729*0.6),E769)</f>
        <v>#REF!</v>
      </c>
      <c r="G769" s="9" t="e">
        <f t="shared" si="48"/>
        <v>#REF!</v>
      </c>
      <c r="H769" s="9" t="e">
        <f t="shared" si="49"/>
        <v>#REF!</v>
      </c>
      <c r="I769" s="9" t="e">
        <f t="shared" si="47"/>
        <v>#REF!</v>
      </c>
      <c r="J769" s="9" t="e">
        <f>IF(I769&lt;&gt;"",IF(_xlfn.RANK.EQ(I769,$I$2:$I$326,0)&lt;=ROUND(COUNTIFS($E$2:$E$326,"&gt;=50",$D$2:$D$326,"&gt;=55")/100*#REF!,0),"",E769),"")</f>
        <v>#REF!</v>
      </c>
      <c r="K769" s="9" t="e">
        <f>IF(J769&lt;&gt;"",IF(_xlfn.RANK.EQ(J769,$J$2:$J$326,0)&lt;=ROUND(COUNTIFS($E$2:$E$326,"&gt;=50",$D$2:$D$326,"&gt;=55")/100*#REF!,0),"",E769),"")</f>
        <v>#REF!</v>
      </c>
      <c r="L769" s="9" t="e">
        <f>IF(K769&lt;&gt;"",IF(_xlfn.RANK.EQ(K769,$K$2:$K$326,0)&lt;=ROUND(COUNTIFS($E$2:$E$326,"&gt;=50",$D$2:$D$326,"&gt;=55")/100*#REF!,0),"",E769),"")</f>
        <v>#REF!</v>
      </c>
      <c r="M769" s="9" t="e">
        <f>IF(L769&lt;&gt;"",IF(_xlfn.RANK.EQ(L769,$L$2:$L$326,0)&lt;=ROUND(COUNTIFS($E$2:$E$326,"&gt;=50",$D$2:$D$326,"&gt;=55")/100*#REF!,0),"",E769),"")</f>
        <v>#REF!</v>
      </c>
      <c r="N769" s="9" t="e">
        <f>IF(M769&lt;&gt;"",IF(_xlfn.RANK.EQ(M769,$M$2:$M$326,0)&lt;=ROUND(COUNTIFS($E$2:$E$326,"&gt;=50",$D$2:$D$326,"&gt;=55")/100*#REF!,0),"",E769),"")</f>
        <v>#REF!</v>
      </c>
      <c r="O769" s="9" t="e">
        <f>IF(N769&lt;&gt;"",IF(_xlfn.RANK.EQ(N769,$N$2:$N$326,0)&lt;=ROUND(COUNTIFS($E$2:$E$326,"&gt;=50",$D$2:$D$326,"&gt;=55")/100*#REF!,0),"",E769),"")</f>
        <v>#REF!</v>
      </c>
      <c r="P769" s="9" t="str" cm="1">
        <f t="array" ref="P769">IF(A729&lt;&gt;"",IF(_xlfn.BITOR(B729&lt;&gt;"GR",B729&lt;&gt;""),IF(AND(H769&gt;=50,B729&gt;=55),_xlfn.RANK.EQ(H769,$H$2:$H$1000,0),_xlfn.IFS(#REF!="FD",999,#REF!="FF",1000)),IF(AND(H769&gt;=50,D769&gt;=55),_xlfn.RANK.EQ(H769,$H$2:$H$326,0),_xlfn.IFS(#REF!="FD",999,#REF!="FF",1000))),"")</f>
        <v/>
      </c>
    </row>
    <row r="770" spans="1:16" x14ac:dyDescent="0.35">
      <c r="A770" s="3"/>
      <c r="B770" s="3"/>
      <c r="C770" s="16" t="e">
        <f>IF(_xlfn.BITOR(#REF!="GR",#REF!=""),0,#REF!)</f>
        <v>#REF!</v>
      </c>
      <c r="D770" s="16" t="e">
        <f>IF(_xlfn.BITOR(#REF!="",#REF!="GR"),0,#REF!)</f>
        <v>#REF!</v>
      </c>
      <c r="E770" s="9" t="e">
        <f t="shared" ref="E770:E833" si="50">(C770*0.4)+(D770*0.6)</f>
        <v>#REF!</v>
      </c>
      <c r="F770" s="9" t="e">
        <f>IF(AND(B730&lt;&gt;"",B730&lt;&gt;"GR"),(C770*0.4)+(B730*0.6),E770)</f>
        <v>#REF!</v>
      </c>
      <c r="G770" s="9" t="e">
        <f t="shared" si="48"/>
        <v>#REF!</v>
      </c>
      <c r="H770" s="9" t="e">
        <f t="shared" si="49"/>
        <v>#REF!</v>
      </c>
      <c r="I770" s="9" t="e">
        <f t="shared" si="47"/>
        <v>#REF!</v>
      </c>
      <c r="J770" s="9" t="e">
        <f>IF(I770&lt;&gt;"",IF(_xlfn.RANK.EQ(I770,$I$2:$I$326,0)&lt;=ROUND(COUNTIFS($E$2:$E$326,"&gt;=50",$D$2:$D$326,"&gt;=55")/100*#REF!,0),"",E770),"")</f>
        <v>#REF!</v>
      </c>
      <c r="K770" s="9" t="e">
        <f>IF(J770&lt;&gt;"",IF(_xlfn.RANK.EQ(J770,$J$2:$J$326,0)&lt;=ROUND(COUNTIFS($E$2:$E$326,"&gt;=50",$D$2:$D$326,"&gt;=55")/100*#REF!,0),"",E770),"")</f>
        <v>#REF!</v>
      </c>
      <c r="L770" s="9" t="e">
        <f>IF(K770&lt;&gt;"",IF(_xlfn.RANK.EQ(K770,$K$2:$K$326,0)&lt;=ROUND(COUNTIFS($E$2:$E$326,"&gt;=50",$D$2:$D$326,"&gt;=55")/100*#REF!,0),"",E770),"")</f>
        <v>#REF!</v>
      </c>
      <c r="M770" s="9" t="e">
        <f>IF(L770&lt;&gt;"",IF(_xlfn.RANK.EQ(L770,$L$2:$L$326,0)&lt;=ROUND(COUNTIFS($E$2:$E$326,"&gt;=50",$D$2:$D$326,"&gt;=55")/100*#REF!,0),"",E770),"")</f>
        <v>#REF!</v>
      </c>
      <c r="N770" s="9" t="e">
        <f>IF(M770&lt;&gt;"",IF(_xlfn.RANK.EQ(M770,$M$2:$M$326,0)&lt;=ROUND(COUNTIFS($E$2:$E$326,"&gt;=50",$D$2:$D$326,"&gt;=55")/100*#REF!,0),"",E770),"")</f>
        <v>#REF!</v>
      </c>
      <c r="O770" s="9" t="e">
        <f>IF(N770&lt;&gt;"",IF(_xlfn.RANK.EQ(N770,$N$2:$N$326,0)&lt;=ROUND(COUNTIFS($E$2:$E$326,"&gt;=50",$D$2:$D$326,"&gt;=55")/100*#REF!,0),"",E770),"")</f>
        <v>#REF!</v>
      </c>
      <c r="P770" s="9" t="str" cm="1">
        <f t="array" ref="P770">IF(A730&lt;&gt;"",IF(_xlfn.BITOR(B730&lt;&gt;"GR",B730&lt;&gt;""),IF(AND(H770&gt;=50,B730&gt;=55),_xlfn.RANK.EQ(H770,$H$2:$H$1000,0),_xlfn.IFS(#REF!="FD",999,#REF!="FF",1000)),IF(AND(H770&gt;=50,D770&gt;=55),_xlfn.RANK.EQ(H770,$H$2:$H$326,0),_xlfn.IFS(#REF!="FD",999,#REF!="FF",1000))),"")</f>
        <v/>
      </c>
    </row>
    <row r="771" spans="1:16" x14ac:dyDescent="0.35">
      <c r="A771" s="3"/>
      <c r="B771" s="3"/>
      <c r="C771" s="16" t="e">
        <f>IF(_xlfn.BITOR(#REF!="GR",#REF!=""),0,#REF!)</f>
        <v>#REF!</v>
      </c>
      <c r="D771" s="16" t="e">
        <f>IF(_xlfn.BITOR(#REF!="",#REF!="GR"),0,#REF!)</f>
        <v>#REF!</v>
      </c>
      <c r="E771" s="9" t="e">
        <f t="shared" si="50"/>
        <v>#REF!</v>
      </c>
      <c r="F771" s="9" t="e">
        <f>IF(AND(B731&lt;&gt;"",B731&lt;&gt;"GR"),(C771*0.4)+(B731*0.6),E771)</f>
        <v>#REF!</v>
      </c>
      <c r="G771" s="9" t="e">
        <f t="shared" si="48"/>
        <v>#REF!</v>
      </c>
      <c r="H771" s="9" t="e">
        <f t="shared" si="49"/>
        <v>#REF!</v>
      </c>
      <c r="I771" s="9" t="e">
        <f t="shared" ref="I771:I834" si="51">IF(AND(E771&gt;=50,D771&gt;=55),E771,"")</f>
        <v>#REF!</v>
      </c>
      <c r="J771" s="9" t="e">
        <f>IF(I771&lt;&gt;"",IF(_xlfn.RANK.EQ(I771,$I$2:$I$326,0)&lt;=ROUND(COUNTIFS($E$2:$E$326,"&gt;=50",$D$2:$D$326,"&gt;=55")/100*#REF!,0),"",E771),"")</f>
        <v>#REF!</v>
      </c>
      <c r="K771" s="9" t="e">
        <f>IF(J771&lt;&gt;"",IF(_xlfn.RANK.EQ(J771,$J$2:$J$326,0)&lt;=ROUND(COUNTIFS($E$2:$E$326,"&gt;=50",$D$2:$D$326,"&gt;=55")/100*#REF!,0),"",E771),"")</f>
        <v>#REF!</v>
      </c>
      <c r="L771" s="9" t="e">
        <f>IF(K771&lt;&gt;"",IF(_xlfn.RANK.EQ(K771,$K$2:$K$326,0)&lt;=ROUND(COUNTIFS($E$2:$E$326,"&gt;=50",$D$2:$D$326,"&gt;=55")/100*#REF!,0),"",E771),"")</f>
        <v>#REF!</v>
      </c>
      <c r="M771" s="9" t="e">
        <f>IF(L771&lt;&gt;"",IF(_xlfn.RANK.EQ(L771,$L$2:$L$326,0)&lt;=ROUND(COUNTIFS($E$2:$E$326,"&gt;=50",$D$2:$D$326,"&gt;=55")/100*#REF!,0),"",E771),"")</f>
        <v>#REF!</v>
      </c>
      <c r="N771" s="9" t="e">
        <f>IF(M771&lt;&gt;"",IF(_xlfn.RANK.EQ(M771,$M$2:$M$326,0)&lt;=ROUND(COUNTIFS($E$2:$E$326,"&gt;=50",$D$2:$D$326,"&gt;=55")/100*#REF!,0),"",E771),"")</f>
        <v>#REF!</v>
      </c>
      <c r="O771" s="9" t="e">
        <f>IF(N771&lt;&gt;"",IF(_xlfn.RANK.EQ(N771,$N$2:$N$326,0)&lt;=ROUND(COUNTIFS($E$2:$E$326,"&gt;=50",$D$2:$D$326,"&gt;=55")/100*#REF!,0),"",E771),"")</f>
        <v>#REF!</v>
      </c>
      <c r="P771" s="9" t="str" cm="1">
        <f t="array" ref="P771">IF(A731&lt;&gt;"",IF(_xlfn.BITOR(B731&lt;&gt;"GR",B731&lt;&gt;""),IF(AND(H771&gt;=50,B731&gt;=55),_xlfn.RANK.EQ(H771,$H$2:$H$1000,0),_xlfn.IFS(#REF!="FD",999,#REF!="FF",1000)),IF(AND(H771&gt;=50,D771&gt;=55),_xlfn.RANK.EQ(H771,$H$2:$H$326,0),_xlfn.IFS(#REF!="FD",999,#REF!="FF",1000))),"")</f>
        <v/>
      </c>
    </row>
    <row r="772" spans="1:16" x14ac:dyDescent="0.35">
      <c r="A772" s="3"/>
      <c r="B772" s="3"/>
      <c r="C772" s="16" t="e">
        <f>IF(_xlfn.BITOR(#REF!="GR",#REF!=""),0,#REF!)</f>
        <v>#REF!</v>
      </c>
      <c r="D772" s="16" t="e">
        <f>IF(_xlfn.BITOR(#REF!="",#REF!="GR"),0,#REF!)</f>
        <v>#REF!</v>
      </c>
      <c r="E772" s="9" t="e">
        <f t="shared" si="50"/>
        <v>#REF!</v>
      </c>
      <c r="F772" s="9" t="e">
        <f>IF(AND(B732&lt;&gt;"",B732&lt;&gt;"GR"),(C772*0.4)+(B732*0.6),E772)</f>
        <v>#REF!</v>
      </c>
      <c r="G772" s="9" t="e">
        <f t="shared" si="48"/>
        <v>#REF!</v>
      </c>
      <c r="H772" s="9" t="e">
        <f t="shared" si="49"/>
        <v>#REF!</v>
      </c>
      <c r="I772" s="9" t="e">
        <f t="shared" si="51"/>
        <v>#REF!</v>
      </c>
      <c r="J772" s="9" t="e">
        <f>IF(I772&lt;&gt;"",IF(_xlfn.RANK.EQ(I772,$I$2:$I$326,0)&lt;=ROUND(COUNTIFS($E$2:$E$326,"&gt;=50",$D$2:$D$326,"&gt;=55")/100*#REF!,0),"",E772),"")</f>
        <v>#REF!</v>
      </c>
      <c r="K772" s="9" t="e">
        <f>IF(J772&lt;&gt;"",IF(_xlfn.RANK.EQ(J772,$J$2:$J$326,0)&lt;=ROUND(COUNTIFS($E$2:$E$326,"&gt;=50",$D$2:$D$326,"&gt;=55")/100*#REF!,0),"",E772),"")</f>
        <v>#REF!</v>
      </c>
      <c r="L772" s="9" t="e">
        <f>IF(K772&lt;&gt;"",IF(_xlfn.RANK.EQ(K772,$K$2:$K$326,0)&lt;=ROUND(COUNTIFS($E$2:$E$326,"&gt;=50",$D$2:$D$326,"&gt;=55")/100*#REF!,0),"",E772),"")</f>
        <v>#REF!</v>
      </c>
      <c r="M772" s="9" t="e">
        <f>IF(L772&lt;&gt;"",IF(_xlfn.RANK.EQ(L772,$L$2:$L$326,0)&lt;=ROUND(COUNTIFS($E$2:$E$326,"&gt;=50",$D$2:$D$326,"&gt;=55")/100*#REF!,0),"",E772),"")</f>
        <v>#REF!</v>
      </c>
      <c r="N772" s="9" t="e">
        <f>IF(M772&lt;&gt;"",IF(_xlfn.RANK.EQ(M772,$M$2:$M$326,0)&lt;=ROUND(COUNTIFS($E$2:$E$326,"&gt;=50",$D$2:$D$326,"&gt;=55")/100*#REF!,0),"",E772),"")</f>
        <v>#REF!</v>
      </c>
      <c r="O772" s="9" t="e">
        <f>IF(N772&lt;&gt;"",IF(_xlfn.RANK.EQ(N772,$N$2:$N$326,0)&lt;=ROUND(COUNTIFS($E$2:$E$326,"&gt;=50",$D$2:$D$326,"&gt;=55")/100*#REF!,0),"",E772),"")</f>
        <v>#REF!</v>
      </c>
      <c r="P772" s="9" t="str" cm="1">
        <f t="array" ref="P772">IF(A732&lt;&gt;"",IF(_xlfn.BITOR(B732&lt;&gt;"GR",B732&lt;&gt;""),IF(AND(H772&gt;=50,B732&gt;=55),_xlfn.RANK.EQ(H772,$H$2:$H$1000,0),_xlfn.IFS(#REF!="FD",999,#REF!="FF",1000)),IF(AND(H772&gt;=50,D772&gt;=55),_xlfn.RANK.EQ(H772,$H$2:$H$326,0),_xlfn.IFS(#REF!="FD",999,#REF!="FF",1000))),"")</f>
        <v/>
      </c>
    </row>
    <row r="773" spans="1:16" x14ac:dyDescent="0.35">
      <c r="A773" s="3"/>
      <c r="B773" s="3"/>
      <c r="C773" s="16" t="e">
        <f>IF(_xlfn.BITOR(#REF!="GR",#REF!=""),0,#REF!)</f>
        <v>#REF!</v>
      </c>
      <c r="D773" s="16" t="e">
        <f>IF(_xlfn.BITOR(#REF!="",#REF!="GR"),0,#REF!)</f>
        <v>#REF!</v>
      </c>
      <c r="E773" s="9" t="e">
        <f t="shared" si="50"/>
        <v>#REF!</v>
      </c>
      <c r="F773" s="9" t="e">
        <f>IF(AND(B733&lt;&gt;"",B733&lt;&gt;"GR"),(C773*0.4)+(B733*0.6),E773)</f>
        <v>#REF!</v>
      </c>
      <c r="G773" s="9" t="e">
        <f t="shared" si="48"/>
        <v>#REF!</v>
      </c>
      <c r="H773" s="9" t="e">
        <f t="shared" si="49"/>
        <v>#REF!</v>
      </c>
      <c r="I773" s="9" t="e">
        <f t="shared" si="51"/>
        <v>#REF!</v>
      </c>
      <c r="J773" s="9" t="e">
        <f>IF(I773&lt;&gt;"",IF(_xlfn.RANK.EQ(I773,$I$2:$I$326,0)&lt;=ROUND(COUNTIFS($E$2:$E$326,"&gt;=50",$D$2:$D$326,"&gt;=55")/100*#REF!,0),"",E773),"")</f>
        <v>#REF!</v>
      </c>
      <c r="K773" s="9" t="e">
        <f>IF(J773&lt;&gt;"",IF(_xlfn.RANK.EQ(J773,$J$2:$J$326,0)&lt;=ROUND(COUNTIFS($E$2:$E$326,"&gt;=50",$D$2:$D$326,"&gt;=55")/100*#REF!,0),"",E773),"")</f>
        <v>#REF!</v>
      </c>
      <c r="L773" s="9" t="e">
        <f>IF(K773&lt;&gt;"",IF(_xlfn.RANK.EQ(K773,$K$2:$K$326,0)&lt;=ROUND(COUNTIFS($E$2:$E$326,"&gt;=50",$D$2:$D$326,"&gt;=55")/100*#REF!,0),"",E773),"")</f>
        <v>#REF!</v>
      </c>
      <c r="M773" s="9" t="e">
        <f>IF(L773&lt;&gt;"",IF(_xlfn.RANK.EQ(L773,$L$2:$L$326,0)&lt;=ROUND(COUNTIFS($E$2:$E$326,"&gt;=50",$D$2:$D$326,"&gt;=55")/100*#REF!,0),"",E773),"")</f>
        <v>#REF!</v>
      </c>
      <c r="N773" s="9" t="e">
        <f>IF(M773&lt;&gt;"",IF(_xlfn.RANK.EQ(M773,$M$2:$M$326,0)&lt;=ROUND(COUNTIFS($E$2:$E$326,"&gt;=50",$D$2:$D$326,"&gt;=55")/100*#REF!,0),"",E773),"")</f>
        <v>#REF!</v>
      </c>
      <c r="O773" s="9" t="e">
        <f>IF(N773&lt;&gt;"",IF(_xlfn.RANK.EQ(N773,$N$2:$N$326,0)&lt;=ROUND(COUNTIFS($E$2:$E$326,"&gt;=50",$D$2:$D$326,"&gt;=55")/100*#REF!,0),"",E773),"")</f>
        <v>#REF!</v>
      </c>
      <c r="P773" s="9" t="str" cm="1">
        <f t="array" ref="P773">IF(A733&lt;&gt;"",IF(_xlfn.BITOR(B733&lt;&gt;"GR",B733&lt;&gt;""),IF(AND(H773&gt;=50,B733&gt;=55),_xlfn.RANK.EQ(H773,$H$2:$H$1000,0),_xlfn.IFS(#REF!="FD",999,#REF!="FF",1000)),IF(AND(H773&gt;=50,D773&gt;=55),_xlfn.RANK.EQ(H773,$H$2:$H$326,0),_xlfn.IFS(#REF!="FD",999,#REF!="FF",1000))),"")</f>
        <v/>
      </c>
    </row>
    <row r="774" spans="1:16" x14ac:dyDescent="0.35">
      <c r="A774" s="3"/>
      <c r="B774" s="3"/>
      <c r="C774" s="16" t="e">
        <f>IF(_xlfn.BITOR(#REF!="GR",#REF!=""),0,#REF!)</f>
        <v>#REF!</v>
      </c>
      <c r="D774" s="16" t="e">
        <f>IF(_xlfn.BITOR(#REF!="",#REF!="GR"),0,#REF!)</f>
        <v>#REF!</v>
      </c>
      <c r="E774" s="9" t="e">
        <f t="shared" si="50"/>
        <v>#REF!</v>
      </c>
      <c r="F774" s="9" t="e">
        <f>IF(AND(B734&lt;&gt;"",B734&lt;&gt;"GR"),(C774*0.4)+(B734*0.6),E774)</f>
        <v>#REF!</v>
      </c>
      <c r="G774" s="9" t="e">
        <f t="shared" si="48"/>
        <v>#REF!</v>
      </c>
      <c r="H774" s="9" t="e">
        <f t="shared" si="49"/>
        <v>#REF!</v>
      </c>
      <c r="I774" s="9" t="e">
        <f t="shared" si="51"/>
        <v>#REF!</v>
      </c>
      <c r="J774" s="9" t="e">
        <f>IF(I774&lt;&gt;"",IF(_xlfn.RANK.EQ(I774,$I$2:$I$326,0)&lt;=ROUND(COUNTIFS($E$2:$E$326,"&gt;=50",$D$2:$D$326,"&gt;=55")/100*#REF!,0),"",E774),"")</f>
        <v>#REF!</v>
      </c>
      <c r="K774" s="9" t="e">
        <f>IF(J774&lt;&gt;"",IF(_xlfn.RANK.EQ(J774,$J$2:$J$326,0)&lt;=ROUND(COUNTIFS($E$2:$E$326,"&gt;=50",$D$2:$D$326,"&gt;=55")/100*#REF!,0),"",E774),"")</f>
        <v>#REF!</v>
      </c>
      <c r="L774" s="9" t="e">
        <f>IF(K774&lt;&gt;"",IF(_xlfn.RANK.EQ(K774,$K$2:$K$326,0)&lt;=ROUND(COUNTIFS($E$2:$E$326,"&gt;=50",$D$2:$D$326,"&gt;=55")/100*#REF!,0),"",E774),"")</f>
        <v>#REF!</v>
      </c>
      <c r="M774" s="9" t="e">
        <f>IF(L774&lt;&gt;"",IF(_xlfn.RANK.EQ(L774,$L$2:$L$326,0)&lt;=ROUND(COUNTIFS($E$2:$E$326,"&gt;=50",$D$2:$D$326,"&gt;=55")/100*#REF!,0),"",E774),"")</f>
        <v>#REF!</v>
      </c>
      <c r="N774" s="9" t="e">
        <f>IF(M774&lt;&gt;"",IF(_xlfn.RANK.EQ(M774,$M$2:$M$326,0)&lt;=ROUND(COUNTIFS($E$2:$E$326,"&gt;=50",$D$2:$D$326,"&gt;=55")/100*#REF!,0),"",E774),"")</f>
        <v>#REF!</v>
      </c>
      <c r="O774" s="9" t="e">
        <f>IF(N774&lt;&gt;"",IF(_xlfn.RANK.EQ(N774,$N$2:$N$326,0)&lt;=ROUND(COUNTIFS($E$2:$E$326,"&gt;=50",$D$2:$D$326,"&gt;=55")/100*#REF!,0),"",E774),"")</f>
        <v>#REF!</v>
      </c>
      <c r="P774" s="9" t="str" cm="1">
        <f t="array" ref="P774">IF(A734&lt;&gt;"",IF(_xlfn.BITOR(B734&lt;&gt;"GR",B734&lt;&gt;""),IF(AND(H774&gt;=50,B734&gt;=55),_xlfn.RANK.EQ(H774,$H$2:$H$1000,0),_xlfn.IFS(#REF!="FD",999,#REF!="FF",1000)),IF(AND(H774&gt;=50,D774&gt;=55),_xlfn.RANK.EQ(H774,$H$2:$H$326,0),_xlfn.IFS(#REF!="FD",999,#REF!="FF",1000))),"")</f>
        <v/>
      </c>
    </row>
    <row r="775" spans="1:16" x14ac:dyDescent="0.35">
      <c r="A775" s="3"/>
      <c r="B775" s="3"/>
      <c r="C775" s="16" t="e">
        <f>IF(_xlfn.BITOR(#REF!="GR",#REF!=""),0,#REF!)</f>
        <v>#REF!</v>
      </c>
      <c r="D775" s="16" t="e">
        <f>IF(_xlfn.BITOR(#REF!="",#REF!="GR"),0,#REF!)</f>
        <v>#REF!</v>
      </c>
      <c r="E775" s="9" t="e">
        <f t="shared" si="50"/>
        <v>#REF!</v>
      </c>
      <c r="F775" s="9" t="e">
        <f>IF(AND(B735&lt;&gt;"",B735&lt;&gt;"GR"),(C775*0.4)+(B735*0.6),E775)</f>
        <v>#REF!</v>
      </c>
      <c r="G775" s="9" t="e">
        <f t="shared" ref="G775:G838" si="52">ROUND(E775,0)</f>
        <v>#REF!</v>
      </c>
      <c r="H775" s="9" t="e">
        <f t="shared" ref="H775:H838" si="53">ROUND(F775,0)</f>
        <v>#REF!</v>
      </c>
      <c r="I775" s="9" t="e">
        <f t="shared" si="51"/>
        <v>#REF!</v>
      </c>
      <c r="J775" s="9" t="e">
        <f>IF(I775&lt;&gt;"",IF(_xlfn.RANK.EQ(I775,$I$2:$I$326,0)&lt;=ROUND(COUNTIFS($E$2:$E$326,"&gt;=50",$D$2:$D$326,"&gt;=55")/100*#REF!,0),"",E775),"")</f>
        <v>#REF!</v>
      </c>
      <c r="K775" s="9" t="e">
        <f>IF(J775&lt;&gt;"",IF(_xlfn.RANK.EQ(J775,$J$2:$J$326,0)&lt;=ROUND(COUNTIFS($E$2:$E$326,"&gt;=50",$D$2:$D$326,"&gt;=55")/100*#REF!,0),"",E775),"")</f>
        <v>#REF!</v>
      </c>
      <c r="L775" s="9" t="e">
        <f>IF(K775&lt;&gt;"",IF(_xlfn.RANK.EQ(K775,$K$2:$K$326,0)&lt;=ROUND(COUNTIFS($E$2:$E$326,"&gt;=50",$D$2:$D$326,"&gt;=55")/100*#REF!,0),"",E775),"")</f>
        <v>#REF!</v>
      </c>
      <c r="M775" s="9" t="e">
        <f>IF(L775&lt;&gt;"",IF(_xlfn.RANK.EQ(L775,$L$2:$L$326,0)&lt;=ROUND(COUNTIFS($E$2:$E$326,"&gt;=50",$D$2:$D$326,"&gt;=55")/100*#REF!,0),"",E775),"")</f>
        <v>#REF!</v>
      </c>
      <c r="N775" s="9" t="e">
        <f>IF(M775&lt;&gt;"",IF(_xlfn.RANK.EQ(M775,$M$2:$M$326,0)&lt;=ROUND(COUNTIFS($E$2:$E$326,"&gt;=50",$D$2:$D$326,"&gt;=55")/100*#REF!,0),"",E775),"")</f>
        <v>#REF!</v>
      </c>
      <c r="O775" s="9" t="e">
        <f>IF(N775&lt;&gt;"",IF(_xlfn.RANK.EQ(N775,$N$2:$N$326,0)&lt;=ROUND(COUNTIFS($E$2:$E$326,"&gt;=50",$D$2:$D$326,"&gt;=55")/100*#REF!,0),"",E775),"")</f>
        <v>#REF!</v>
      </c>
      <c r="P775" s="9" t="str" cm="1">
        <f t="array" ref="P775">IF(A735&lt;&gt;"",IF(_xlfn.BITOR(B735&lt;&gt;"GR",B735&lt;&gt;""),IF(AND(H775&gt;=50,B735&gt;=55),_xlfn.RANK.EQ(H775,$H$2:$H$1000,0),_xlfn.IFS(#REF!="FD",999,#REF!="FF",1000)),IF(AND(H775&gt;=50,D775&gt;=55),_xlfn.RANK.EQ(H775,$H$2:$H$326,0),_xlfn.IFS(#REF!="FD",999,#REF!="FF",1000))),"")</f>
        <v/>
      </c>
    </row>
    <row r="776" spans="1:16" x14ac:dyDescent="0.35">
      <c r="A776" s="3"/>
      <c r="B776" s="3"/>
      <c r="C776" s="16" t="e">
        <f>IF(_xlfn.BITOR(#REF!="GR",#REF!=""),0,#REF!)</f>
        <v>#REF!</v>
      </c>
      <c r="D776" s="16" t="e">
        <f>IF(_xlfn.BITOR(#REF!="",#REF!="GR"),0,#REF!)</f>
        <v>#REF!</v>
      </c>
      <c r="E776" s="9" t="e">
        <f t="shared" si="50"/>
        <v>#REF!</v>
      </c>
      <c r="F776" s="9" t="e">
        <f>IF(AND(B736&lt;&gt;"",B736&lt;&gt;"GR"),(C776*0.4)+(B736*0.6),E776)</f>
        <v>#REF!</v>
      </c>
      <c r="G776" s="9" t="e">
        <f t="shared" si="52"/>
        <v>#REF!</v>
      </c>
      <c r="H776" s="9" t="e">
        <f t="shared" si="53"/>
        <v>#REF!</v>
      </c>
      <c r="I776" s="9" t="e">
        <f t="shared" si="51"/>
        <v>#REF!</v>
      </c>
      <c r="J776" s="9" t="e">
        <f>IF(I776&lt;&gt;"",IF(_xlfn.RANK.EQ(I776,$I$2:$I$326,0)&lt;=ROUND(COUNTIFS($E$2:$E$326,"&gt;=50",$D$2:$D$326,"&gt;=55")/100*#REF!,0),"",E776),"")</f>
        <v>#REF!</v>
      </c>
      <c r="K776" s="9" t="e">
        <f>IF(J776&lt;&gt;"",IF(_xlfn.RANK.EQ(J776,$J$2:$J$326,0)&lt;=ROUND(COUNTIFS($E$2:$E$326,"&gt;=50",$D$2:$D$326,"&gt;=55")/100*#REF!,0),"",E776),"")</f>
        <v>#REF!</v>
      </c>
      <c r="L776" s="9" t="e">
        <f>IF(K776&lt;&gt;"",IF(_xlfn.RANK.EQ(K776,$K$2:$K$326,0)&lt;=ROUND(COUNTIFS($E$2:$E$326,"&gt;=50",$D$2:$D$326,"&gt;=55")/100*#REF!,0),"",E776),"")</f>
        <v>#REF!</v>
      </c>
      <c r="M776" s="9" t="e">
        <f>IF(L776&lt;&gt;"",IF(_xlfn.RANK.EQ(L776,$L$2:$L$326,0)&lt;=ROUND(COUNTIFS($E$2:$E$326,"&gt;=50",$D$2:$D$326,"&gt;=55")/100*#REF!,0),"",E776),"")</f>
        <v>#REF!</v>
      </c>
      <c r="N776" s="9" t="e">
        <f>IF(M776&lt;&gt;"",IF(_xlfn.RANK.EQ(M776,$M$2:$M$326,0)&lt;=ROUND(COUNTIFS($E$2:$E$326,"&gt;=50",$D$2:$D$326,"&gt;=55")/100*#REF!,0),"",E776),"")</f>
        <v>#REF!</v>
      </c>
      <c r="O776" s="9" t="e">
        <f>IF(N776&lt;&gt;"",IF(_xlfn.RANK.EQ(N776,$N$2:$N$326,0)&lt;=ROUND(COUNTIFS($E$2:$E$326,"&gt;=50",$D$2:$D$326,"&gt;=55")/100*#REF!,0),"",E776),"")</f>
        <v>#REF!</v>
      </c>
      <c r="P776" s="9" t="str" cm="1">
        <f t="array" ref="P776">IF(A736&lt;&gt;"",IF(_xlfn.BITOR(B736&lt;&gt;"GR",B736&lt;&gt;""),IF(AND(H776&gt;=50,B736&gt;=55),_xlfn.RANK.EQ(H776,$H$2:$H$1000,0),_xlfn.IFS(#REF!="FD",999,#REF!="FF",1000)),IF(AND(H776&gt;=50,D776&gt;=55),_xlfn.RANK.EQ(H776,$H$2:$H$326,0),_xlfn.IFS(#REF!="FD",999,#REF!="FF",1000))),"")</f>
        <v/>
      </c>
    </row>
    <row r="777" spans="1:16" x14ac:dyDescent="0.35">
      <c r="A777" s="3"/>
      <c r="B777" s="3"/>
      <c r="C777" s="16" t="e">
        <f>IF(_xlfn.BITOR(#REF!="GR",#REF!=""),0,#REF!)</f>
        <v>#REF!</v>
      </c>
      <c r="D777" s="16" t="e">
        <f>IF(_xlfn.BITOR(#REF!="",#REF!="GR"),0,#REF!)</f>
        <v>#REF!</v>
      </c>
      <c r="E777" s="9" t="e">
        <f t="shared" si="50"/>
        <v>#REF!</v>
      </c>
      <c r="F777" s="9" t="e">
        <f>IF(AND(B737&lt;&gt;"",B737&lt;&gt;"GR"),(C777*0.4)+(B737*0.6),E777)</f>
        <v>#REF!</v>
      </c>
      <c r="G777" s="9" t="e">
        <f t="shared" si="52"/>
        <v>#REF!</v>
      </c>
      <c r="H777" s="9" t="e">
        <f t="shared" si="53"/>
        <v>#REF!</v>
      </c>
      <c r="I777" s="9" t="e">
        <f t="shared" si="51"/>
        <v>#REF!</v>
      </c>
      <c r="J777" s="9" t="e">
        <f>IF(I777&lt;&gt;"",IF(_xlfn.RANK.EQ(I777,$I$2:$I$326,0)&lt;=ROUND(COUNTIFS($E$2:$E$326,"&gt;=50",$D$2:$D$326,"&gt;=55")/100*#REF!,0),"",E777),"")</f>
        <v>#REF!</v>
      </c>
      <c r="K777" s="9" t="e">
        <f>IF(J777&lt;&gt;"",IF(_xlfn.RANK.EQ(J777,$J$2:$J$326,0)&lt;=ROUND(COUNTIFS($E$2:$E$326,"&gt;=50",$D$2:$D$326,"&gt;=55")/100*#REF!,0),"",E777),"")</f>
        <v>#REF!</v>
      </c>
      <c r="L777" s="9" t="e">
        <f>IF(K777&lt;&gt;"",IF(_xlfn.RANK.EQ(K777,$K$2:$K$326,0)&lt;=ROUND(COUNTIFS($E$2:$E$326,"&gt;=50",$D$2:$D$326,"&gt;=55")/100*#REF!,0),"",E777),"")</f>
        <v>#REF!</v>
      </c>
      <c r="M777" s="9" t="e">
        <f>IF(L777&lt;&gt;"",IF(_xlfn.RANK.EQ(L777,$L$2:$L$326,0)&lt;=ROUND(COUNTIFS($E$2:$E$326,"&gt;=50",$D$2:$D$326,"&gt;=55")/100*#REF!,0),"",E777),"")</f>
        <v>#REF!</v>
      </c>
      <c r="N777" s="9" t="e">
        <f>IF(M777&lt;&gt;"",IF(_xlfn.RANK.EQ(M777,$M$2:$M$326,0)&lt;=ROUND(COUNTIFS($E$2:$E$326,"&gt;=50",$D$2:$D$326,"&gt;=55")/100*#REF!,0),"",E777),"")</f>
        <v>#REF!</v>
      </c>
      <c r="O777" s="9" t="e">
        <f>IF(N777&lt;&gt;"",IF(_xlfn.RANK.EQ(N777,$N$2:$N$326,0)&lt;=ROUND(COUNTIFS($E$2:$E$326,"&gt;=50",$D$2:$D$326,"&gt;=55")/100*#REF!,0),"",E777),"")</f>
        <v>#REF!</v>
      </c>
      <c r="P777" s="9" t="str" cm="1">
        <f t="array" ref="P777">IF(A737&lt;&gt;"",IF(_xlfn.BITOR(B737&lt;&gt;"GR",B737&lt;&gt;""),IF(AND(H777&gt;=50,B737&gt;=55),_xlfn.RANK.EQ(H777,$H$2:$H$1000,0),_xlfn.IFS(#REF!="FD",999,#REF!="FF",1000)),IF(AND(H777&gt;=50,D777&gt;=55),_xlfn.RANK.EQ(H777,$H$2:$H$326,0),_xlfn.IFS(#REF!="FD",999,#REF!="FF",1000))),"")</f>
        <v/>
      </c>
    </row>
    <row r="778" spans="1:16" x14ac:dyDescent="0.35">
      <c r="A778" s="3"/>
      <c r="B778" s="3"/>
      <c r="C778" s="16" t="e">
        <f>IF(_xlfn.BITOR(#REF!="GR",#REF!=""),0,#REF!)</f>
        <v>#REF!</v>
      </c>
      <c r="D778" s="16" t="e">
        <f>IF(_xlfn.BITOR(#REF!="",#REF!="GR"),0,#REF!)</f>
        <v>#REF!</v>
      </c>
      <c r="E778" s="9" t="e">
        <f t="shared" si="50"/>
        <v>#REF!</v>
      </c>
      <c r="F778" s="9" t="e">
        <f>IF(AND(B738&lt;&gt;"",B738&lt;&gt;"GR"),(C778*0.4)+(B738*0.6),E778)</f>
        <v>#REF!</v>
      </c>
      <c r="G778" s="9" t="e">
        <f t="shared" si="52"/>
        <v>#REF!</v>
      </c>
      <c r="H778" s="9" t="e">
        <f t="shared" si="53"/>
        <v>#REF!</v>
      </c>
      <c r="I778" s="9" t="e">
        <f t="shared" si="51"/>
        <v>#REF!</v>
      </c>
      <c r="J778" s="9" t="e">
        <f>IF(I778&lt;&gt;"",IF(_xlfn.RANK.EQ(I778,$I$2:$I$326,0)&lt;=ROUND(COUNTIFS($E$2:$E$326,"&gt;=50",$D$2:$D$326,"&gt;=55")/100*#REF!,0),"",E778),"")</f>
        <v>#REF!</v>
      </c>
      <c r="K778" s="9" t="e">
        <f>IF(J778&lt;&gt;"",IF(_xlfn.RANK.EQ(J778,$J$2:$J$326,0)&lt;=ROUND(COUNTIFS($E$2:$E$326,"&gt;=50",$D$2:$D$326,"&gt;=55")/100*#REF!,0),"",E778),"")</f>
        <v>#REF!</v>
      </c>
      <c r="L778" s="9" t="e">
        <f>IF(K778&lt;&gt;"",IF(_xlfn.RANK.EQ(K778,$K$2:$K$326,0)&lt;=ROUND(COUNTIFS($E$2:$E$326,"&gt;=50",$D$2:$D$326,"&gt;=55")/100*#REF!,0),"",E778),"")</f>
        <v>#REF!</v>
      </c>
      <c r="M778" s="9" t="e">
        <f>IF(L778&lt;&gt;"",IF(_xlfn.RANK.EQ(L778,$L$2:$L$326,0)&lt;=ROUND(COUNTIFS($E$2:$E$326,"&gt;=50",$D$2:$D$326,"&gt;=55")/100*#REF!,0),"",E778),"")</f>
        <v>#REF!</v>
      </c>
      <c r="N778" s="9" t="e">
        <f>IF(M778&lt;&gt;"",IF(_xlfn.RANK.EQ(M778,$M$2:$M$326,0)&lt;=ROUND(COUNTIFS($E$2:$E$326,"&gt;=50",$D$2:$D$326,"&gt;=55")/100*#REF!,0),"",E778),"")</f>
        <v>#REF!</v>
      </c>
      <c r="O778" s="9" t="e">
        <f>IF(N778&lt;&gt;"",IF(_xlfn.RANK.EQ(N778,$N$2:$N$326,0)&lt;=ROUND(COUNTIFS($E$2:$E$326,"&gt;=50",$D$2:$D$326,"&gt;=55")/100*#REF!,0),"",E778),"")</f>
        <v>#REF!</v>
      </c>
      <c r="P778" s="9" t="str" cm="1">
        <f t="array" ref="P778">IF(A738&lt;&gt;"",IF(_xlfn.BITOR(B738&lt;&gt;"GR",B738&lt;&gt;""),IF(AND(H778&gt;=50,B738&gt;=55),_xlfn.RANK.EQ(H778,$H$2:$H$1000,0),_xlfn.IFS(#REF!="FD",999,#REF!="FF",1000)),IF(AND(H778&gt;=50,D778&gt;=55),_xlfn.RANK.EQ(H778,$H$2:$H$326,0),_xlfn.IFS(#REF!="FD",999,#REF!="FF",1000))),"")</f>
        <v/>
      </c>
    </row>
    <row r="779" spans="1:16" x14ac:dyDescent="0.35">
      <c r="A779" s="3"/>
      <c r="B779" s="3"/>
      <c r="C779" s="16" t="e">
        <f>IF(_xlfn.BITOR(#REF!="GR",#REF!=""),0,#REF!)</f>
        <v>#REF!</v>
      </c>
      <c r="D779" s="16" t="e">
        <f>IF(_xlfn.BITOR(#REF!="",#REF!="GR"),0,#REF!)</f>
        <v>#REF!</v>
      </c>
      <c r="E779" s="9" t="e">
        <f t="shared" si="50"/>
        <v>#REF!</v>
      </c>
      <c r="F779" s="9" t="e">
        <f>IF(AND(B739&lt;&gt;"",B739&lt;&gt;"GR"),(C779*0.4)+(B739*0.6),E779)</f>
        <v>#REF!</v>
      </c>
      <c r="G779" s="9" t="e">
        <f t="shared" si="52"/>
        <v>#REF!</v>
      </c>
      <c r="H779" s="9" t="e">
        <f t="shared" si="53"/>
        <v>#REF!</v>
      </c>
      <c r="I779" s="9" t="e">
        <f t="shared" si="51"/>
        <v>#REF!</v>
      </c>
      <c r="J779" s="9" t="e">
        <f>IF(I779&lt;&gt;"",IF(_xlfn.RANK.EQ(I779,$I$2:$I$326,0)&lt;=ROUND(COUNTIFS($E$2:$E$326,"&gt;=50",$D$2:$D$326,"&gt;=55")/100*#REF!,0),"",E779),"")</f>
        <v>#REF!</v>
      </c>
      <c r="K779" s="9" t="e">
        <f>IF(J779&lt;&gt;"",IF(_xlfn.RANK.EQ(J779,$J$2:$J$326,0)&lt;=ROUND(COUNTIFS($E$2:$E$326,"&gt;=50",$D$2:$D$326,"&gt;=55")/100*#REF!,0),"",E779),"")</f>
        <v>#REF!</v>
      </c>
      <c r="L779" s="9" t="e">
        <f>IF(K779&lt;&gt;"",IF(_xlfn.RANK.EQ(K779,$K$2:$K$326,0)&lt;=ROUND(COUNTIFS($E$2:$E$326,"&gt;=50",$D$2:$D$326,"&gt;=55")/100*#REF!,0),"",E779),"")</f>
        <v>#REF!</v>
      </c>
      <c r="M779" s="9" t="e">
        <f>IF(L779&lt;&gt;"",IF(_xlfn.RANK.EQ(L779,$L$2:$L$326,0)&lt;=ROUND(COUNTIFS($E$2:$E$326,"&gt;=50",$D$2:$D$326,"&gt;=55")/100*#REF!,0),"",E779),"")</f>
        <v>#REF!</v>
      </c>
      <c r="N779" s="9" t="e">
        <f>IF(M779&lt;&gt;"",IF(_xlfn.RANK.EQ(M779,$M$2:$M$326,0)&lt;=ROUND(COUNTIFS($E$2:$E$326,"&gt;=50",$D$2:$D$326,"&gt;=55")/100*#REF!,0),"",E779),"")</f>
        <v>#REF!</v>
      </c>
      <c r="O779" s="9" t="e">
        <f>IF(N779&lt;&gt;"",IF(_xlfn.RANK.EQ(N779,$N$2:$N$326,0)&lt;=ROUND(COUNTIFS($E$2:$E$326,"&gt;=50",$D$2:$D$326,"&gt;=55")/100*#REF!,0),"",E779),"")</f>
        <v>#REF!</v>
      </c>
      <c r="P779" s="9" t="str" cm="1">
        <f t="array" ref="P779">IF(A739&lt;&gt;"",IF(_xlfn.BITOR(B739&lt;&gt;"GR",B739&lt;&gt;""),IF(AND(H779&gt;=50,B739&gt;=55),_xlfn.RANK.EQ(H779,$H$2:$H$1000,0),_xlfn.IFS(#REF!="FD",999,#REF!="FF",1000)),IF(AND(H779&gt;=50,D779&gt;=55),_xlfn.RANK.EQ(H779,$H$2:$H$326,0),_xlfn.IFS(#REF!="FD",999,#REF!="FF",1000))),"")</f>
        <v/>
      </c>
    </row>
    <row r="780" spans="1:16" x14ac:dyDescent="0.35">
      <c r="A780" s="3"/>
      <c r="B780" s="3"/>
      <c r="C780" s="16" t="e">
        <f>IF(_xlfn.BITOR(#REF!="GR",#REF!=""),0,#REF!)</f>
        <v>#REF!</v>
      </c>
      <c r="D780" s="16" t="e">
        <f>IF(_xlfn.BITOR(#REF!="",#REF!="GR"),0,#REF!)</f>
        <v>#REF!</v>
      </c>
      <c r="E780" s="9" t="e">
        <f t="shared" si="50"/>
        <v>#REF!</v>
      </c>
      <c r="F780" s="9" t="e">
        <f>IF(AND(B740&lt;&gt;"",B740&lt;&gt;"GR"),(C780*0.4)+(B740*0.6),E780)</f>
        <v>#REF!</v>
      </c>
      <c r="G780" s="9" t="e">
        <f t="shared" si="52"/>
        <v>#REF!</v>
      </c>
      <c r="H780" s="9" t="e">
        <f t="shared" si="53"/>
        <v>#REF!</v>
      </c>
      <c r="I780" s="9" t="e">
        <f t="shared" si="51"/>
        <v>#REF!</v>
      </c>
      <c r="J780" s="9" t="e">
        <f>IF(I780&lt;&gt;"",IF(_xlfn.RANK.EQ(I780,$I$2:$I$326,0)&lt;=ROUND(COUNTIFS($E$2:$E$326,"&gt;=50",$D$2:$D$326,"&gt;=55")/100*#REF!,0),"",E780),"")</f>
        <v>#REF!</v>
      </c>
      <c r="K780" s="9" t="e">
        <f>IF(J780&lt;&gt;"",IF(_xlfn.RANK.EQ(J780,$J$2:$J$326,0)&lt;=ROUND(COUNTIFS($E$2:$E$326,"&gt;=50",$D$2:$D$326,"&gt;=55")/100*#REF!,0),"",E780),"")</f>
        <v>#REF!</v>
      </c>
      <c r="L780" s="9" t="e">
        <f>IF(K780&lt;&gt;"",IF(_xlfn.RANK.EQ(K780,$K$2:$K$326,0)&lt;=ROUND(COUNTIFS($E$2:$E$326,"&gt;=50",$D$2:$D$326,"&gt;=55")/100*#REF!,0),"",E780),"")</f>
        <v>#REF!</v>
      </c>
      <c r="M780" s="9" t="e">
        <f>IF(L780&lt;&gt;"",IF(_xlfn.RANK.EQ(L780,$L$2:$L$326,0)&lt;=ROUND(COUNTIFS($E$2:$E$326,"&gt;=50",$D$2:$D$326,"&gt;=55")/100*#REF!,0),"",E780),"")</f>
        <v>#REF!</v>
      </c>
      <c r="N780" s="9" t="e">
        <f>IF(M780&lt;&gt;"",IF(_xlfn.RANK.EQ(M780,$M$2:$M$326,0)&lt;=ROUND(COUNTIFS($E$2:$E$326,"&gt;=50",$D$2:$D$326,"&gt;=55")/100*#REF!,0),"",E780),"")</f>
        <v>#REF!</v>
      </c>
      <c r="O780" s="9" t="e">
        <f>IF(N780&lt;&gt;"",IF(_xlfn.RANK.EQ(N780,$N$2:$N$326,0)&lt;=ROUND(COUNTIFS($E$2:$E$326,"&gt;=50",$D$2:$D$326,"&gt;=55")/100*#REF!,0),"",E780),"")</f>
        <v>#REF!</v>
      </c>
      <c r="P780" s="9" t="str" cm="1">
        <f t="array" ref="P780">IF(A740&lt;&gt;"",IF(_xlfn.BITOR(B740&lt;&gt;"GR",B740&lt;&gt;""),IF(AND(H780&gt;=50,B740&gt;=55),_xlfn.RANK.EQ(H780,$H$2:$H$1000,0),_xlfn.IFS(#REF!="FD",999,#REF!="FF",1000)),IF(AND(H780&gt;=50,D780&gt;=55),_xlfn.RANK.EQ(H780,$H$2:$H$326,0),_xlfn.IFS(#REF!="FD",999,#REF!="FF",1000))),"")</f>
        <v/>
      </c>
    </row>
    <row r="781" spans="1:16" x14ac:dyDescent="0.35">
      <c r="A781" s="3"/>
      <c r="B781" s="3"/>
      <c r="C781" s="16" t="e">
        <f>IF(_xlfn.BITOR(#REF!="GR",#REF!=""),0,#REF!)</f>
        <v>#REF!</v>
      </c>
      <c r="D781" s="16" t="e">
        <f>IF(_xlfn.BITOR(#REF!="",#REF!="GR"),0,#REF!)</f>
        <v>#REF!</v>
      </c>
      <c r="E781" s="9" t="e">
        <f t="shared" si="50"/>
        <v>#REF!</v>
      </c>
      <c r="F781" s="9" t="e">
        <f>IF(AND(B741&lt;&gt;"",B741&lt;&gt;"GR"),(C781*0.4)+(B741*0.6),E781)</f>
        <v>#REF!</v>
      </c>
      <c r="G781" s="9" t="e">
        <f t="shared" si="52"/>
        <v>#REF!</v>
      </c>
      <c r="H781" s="9" t="e">
        <f t="shared" si="53"/>
        <v>#REF!</v>
      </c>
      <c r="I781" s="9" t="e">
        <f t="shared" si="51"/>
        <v>#REF!</v>
      </c>
      <c r="J781" s="9" t="e">
        <f>IF(I781&lt;&gt;"",IF(_xlfn.RANK.EQ(I781,$I$2:$I$326,0)&lt;=ROUND(COUNTIFS($E$2:$E$326,"&gt;=50",$D$2:$D$326,"&gt;=55")/100*#REF!,0),"",E781),"")</f>
        <v>#REF!</v>
      </c>
      <c r="K781" s="9" t="e">
        <f>IF(J781&lt;&gt;"",IF(_xlfn.RANK.EQ(J781,$J$2:$J$326,0)&lt;=ROUND(COUNTIFS($E$2:$E$326,"&gt;=50",$D$2:$D$326,"&gt;=55")/100*#REF!,0),"",E781),"")</f>
        <v>#REF!</v>
      </c>
      <c r="L781" s="9" t="e">
        <f>IF(K781&lt;&gt;"",IF(_xlfn.RANK.EQ(K781,$K$2:$K$326,0)&lt;=ROUND(COUNTIFS($E$2:$E$326,"&gt;=50",$D$2:$D$326,"&gt;=55")/100*#REF!,0),"",E781),"")</f>
        <v>#REF!</v>
      </c>
      <c r="M781" s="9" t="e">
        <f>IF(L781&lt;&gt;"",IF(_xlfn.RANK.EQ(L781,$L$2:$L$326,0)&lt;=ROUND(COUNTIFS($E$2:$E$326,"&gt;=50",$D$2:$D$326,"&gt;=55")/100*#REF!,0),"",E781),"")</f>
        <v>#REF!</v>
      </c>
      <c r="N781" s="9" t="e">
        <f>IF(M781&lt;&gt;"",IF(_xlfn.RANK.EQ(M781,$M$2:$M$326,0)&lt;=ROUND(COUNTIFS($E$2:$E$326,"&gt;=50",$D$2:$D$326,"&gt;=55")/100*#REF!,0),"",E781),"")</f>
        <v>#REF!</v>
      </c>
      <c r="O781" s="9" t="e">
        <f>IF(N781&lt;&gt;"",IF(_xlfn.RANK.EQ(N781,$N$2:$N$326,0)&lt;=ROUND(COUNTIFS($E$2:$E$326,"&gt;=50",$D$2:$D$326,"&gt;=55")/100*#REF!,0),"",E781),"")</f>
        <v>#REF!</v>
      </c>
      <c r="P781" s="9" t="str" cm="1">
        <f t="array" ref="P781">IF(A741&lt;&gt;"",IF(_xlfn.BITOR(B741&lt;&gt;"GR",B741&lt;&gt;""),IF(AND(H781&gt;=50,B741&gt;=55),_xlfn.RANK.EQ(H781,$H$2:$H$1000,0),_xlfn.IFS(#REF!="FD",999,#REF!="FF",1000)),IF(AND(H781&gt;=50,D781&gt;=55),_xlfn.RANK.EQ(H781,$H$2:$H$326,0),_xlfn.IFS(#REF!="FD",999,#REF!="FF",1000))),"")</f>
        <v/>
      </c>
    </row>
    <row r="782" spans="1:16" x14ac:dyDescent="0.35">
      <c r="A782" s="3"/>
      <c r="B782" s="3"/>
      <c r="C782" s="16" t="e">
        <f>IF(_xlfn.BITOR(#REF!="GR",#REF!=""),0,#REF!)</f>
        <v>#REF!</v>
      </c>
      <c r="D782" s="16" t="e">
        <f>IF(_xlfn.BITOR(#REF!="",#REF!="GR"),0,#REF!)</f>
        <v>#REF!</v>
      </c>
      <c r="E782" s="9" t="e">
        <f t="shared" si="50"/>
        <v>#REF!</v>
      </c>
      <c r="F782" s="9" t="e">
        <f>IF(AND(B742&lt;&gt;"",B742&lt;&gt;"GR"),(C782*0.4)+(B742*0.6),E782)</f>
        <v>#REF!</v>
      </c>
      <c r="G782" s="9" t="e">
        <f t="shared" si="52"/>
        <v>#REF!</v>
      </c>
      <c r="H782" s="9" t="e">
        <f t="shared" si="53"/>
        <v>#REF!</v>
      </c>
      <c r="I782" s="9" t="e">
        <f t="shared" si="51"/>
        <v>#REF!</v>
      </c>
      <c r="J782" s="9" t="e">
        <f>IF(I782&lt;&gt;"",IF(_xlfn.RANK.EQ(I782,$I$2:$I$326,0)&lt;=ROUND(COUNTIFS($E$2:$E$326,"&gt;=50",$D$2:$D$326,"&gt;=55")/100*#REF!,0),"",E782),"")</f>
        <v>#REF!</v>
      </c>
      <c r="K782" s="9" t="e">
        <f>IF(J782&lt;&gt;"",IF(_xlfn.RANK.EQ(J782,$J$2:$J$326,0)&lt;=ROUND(COUNTIFS($E$2:$E$326,"&gt;=50",$D$2:$D$326,"&gt;=55")/100*#REF!,0),"",E782),"")</f>
        <v>#REF!</v>
      </c>
      <c r="L782" s="9" t="e">
        <f>IF(K782&lt;&gt;"",IF(_xlfn.RANK.EQ(K782,$K$2:$K$326,0)&lt;=ROUND(COUNTIFS($E$2:$E$326,"&gt;=50",$D$2:$D$326,"&gt;=55")/100*#REF!,0),"",E782),"")</f>
        <v>#REF!</v>
      </c>
      <c r="M782" s="9" t="e">
        <f>IF(L782&lt;&gt;"",IF(_xlfn.RANK.EQ(L782,$L$2:$L$326,0)&lt;=ROUND(COUNTIFS($E$2:$E$326,"&gt;=50",$D$2:$D$326,"&gt;=55")/100*#REF!,0),"",E782),"")</f>
        <v>#REF!</v>
      </c>
      <c r="N782" s="9" t="e">
        <f>IF(M782&lt;&gt;"",IF(_xlfn.RANK.EQ(M782,$M$2:$M$326,0)&lt;=ROUND(COUNTIFS($E$2:$E$326,"&gt;=50",$D$2:$D$326,"&gt;=55")/100*#REF!,0),"",E782),"")</f>
        <v>#REF!</v>
      </c>
      <c r="O782" s="9" t="e">
        <f>IF(N782&lt;&gt;"",IF(_xlfn.RANK.EQ(N782,$N$2:$N$326,0)&lt;=ROUND(COUNTIFS($E$2:$E$326,"&gt;=50",$D$2:$D$326,"&gt;=55")/100*#REF!,0),"",E782),"")</f>
        <v>#REF!</v>
      </c>
      <c r="P782" s="9" t="str" cm="1">
        <f t="array" ref="P782">IF(A742&lt;&gt;"",IF(_xlfn.BITOR(B742&lt;&gt;"GR",B742&lt;&gt;""),IF(AND(H782&gt;=50,B742&gt;=55),_xlfn.RANK.EQ(H782,$H$2:$H$1000,0),_xlfn.IFS(#REF!="FD",999,#REF!="FF",1000)),IF(AND(H782&gt;=50,D782&gt;=55),_xlfn.RANK.EQ(H782,$H$2:$H$326,0),_xlfn.IFS(#REF!="FD",999,#REF!="FF",1000))),"")</f>
        <v/>
      </c>
    </row>
    <row r="783" spans="1:16" x14ac:dyDescent="0.35">
      <c r="A783" s="3"/>
      <c r="B783" s="3"/>
      <c r="C783" s="16" t="e">
        <f>IF(_xlfn.BITOR(#REF!="GR",#REF!=""),0,#REF!)</f>
        <v>#REF!</v>
      </c>
      <c r="D783" s="16" t="e">
        <f>IF(_xlfn.BITOR(#REF!="",#REF!="GR"),0,#REF!)</f>
        <v>#REF!</v>
      </c>
      <c r="E783" s="9" t="e">
        <f t="shared" si="50"/>
        <v>#REF!</v>
      </c>
      <c r="F783" s="9" t="e">
        <f>IF(AND(B743&lt;&gt;"",B743&lt;&gt;"GR"),(C783*0.4)+(B743*0.6),E783)</f>
        <v>#REF!</v>
      </c>
      <c r="G783" s="9" t="e">
        <f t="shared" si="52"/>
        <v>#REF!</v>
      </c>
      <c r="H783" s="9" t="e">
        <f t="shared" si="53"/>
        <v>#REF!</v>
      </c>
      <c r="I783" s="9" t="e">
        <f t="shared" si="51"/>
        <v>#REF!</v>
      </c>
      <c r="J783" s="9" t="e">
        <f>IF(I783&lt;&gt;"",IF(_xlfn.RANK.EQ(I783,$I$2:$I$326,0)&lt;=ROUND(COUNTIFS($E$2:$E$326,"&gt;=50",$D$2:$D$326,"&gt;=55")/100*#REF!,0),"",E783),"")</f>
        <v>#REF!</v>
      </c>
      <c r="K783" s="9" t="e">
        <f>IF(J783&lt;&gt;"",IF(_xlfn.RANK.EQ(J783,$J$2:$J$326,0)&lt;=ROUND(COUNTIFS($E$2:$E$326,"&gt;=50",$D$2:$D$326,"&gt;=55")/100*#REF!,0),"",E783),"")</f>
        <v>#REF!</v>
      </c>
      <c r="L783" s="9" t="e">
        <f>IF(K783&lt;&gt;"",IF(_xlfn.RANK.EQ(K783,$K$2:$K$326,0)&lt;=ROUND(COUNTIFS($E$2:$E$326,"&gt;=50",$D$2:$D$326,"&gt;=55")/100*#REF!,0),"",E783),"")</f>
        <v>#REF!</v>
      </c>
      <c r="M783" s="9" t="e">
        <f>IF(L783&lt;&gt;"",IF(_xlfn.RANK.EQ(L783,$L$2:$L$326,0)&lt;=ROUND(COUNTIFS($E$2:$E$326,"&gt;=50",$D$2:$D$326,"&gt;=55")/100*#REF!,0),"",E783),"")</f>
        <v>#REF!</v>
      </c>
      <c r="N783" s="9" t="e">
        <f>IF(M783&lt;&gt;"",IF(_xlfn.RANK.EQ(M783,$M$2:$M$326,0)&lt;=ROUND(COUNTIFS($E$2:$E$326,"&gt;=50",$D$2:$D$326,"&gt;=55")/100*#REF!,0),"",E783),"")</f>
        <v>#REF!</v>
      </c>
      <c r="O783" s="9" t="e">
        <f>IF(N783&lt;&gt;"",IF(_xlfn.RANK.EQ(N783,$N$2:$N$326,0)&lt;=ROUND(COUNTIFS($E$2:$E$326,"&gt;=50",$D$2:$D$326,"&gt;=55")/100*#REF!,0),"",E783),"")</f>
        <v>#REF!</v>
      </c>
      <c r="P783" s="9" t="str" cm="1">
        <f t="array" ref="P783">IF(A743&lt;&gt;"",IF(_xlfn.BITOR(B743&lt;&gt;"GR",B743&lt;&gt;""),IF(AND(H783&gt;=50,B743&gt;=55),_xlfn.RANK.EQ(H783,$H$2:$H$1000,0),_xlfn.IFS(#REF!="FD",999,#REF!="FF",1000)),IF(AND(H783&gt;=50,D783&gt;=55),_xlfn.RANK.EQ(H783,$H$2:$H$326,0),_xlfn.IFS(#REF!="FD",999,#REF!="FF",1000))),"")</f>
        <v/>
      </c>
    </row>
    <row r="784" spans="1:16" x14ac:dyDescent="0.35">
      <c r="A784" s="3"/>
      <c r="B784" s="3"/>
      <c r="C784" s="16" t="e">
        <f>IF(_xlfn.BITOR(#REF!="GR",#REF!=""),0,#REF!)</f>
        <v>#REF!</v>
      </c>
      <c r="D784" s="16" t="e">
        <f>IF(_xlfn.BITOR(#REF!="",#REF!="GR"),0,#REF!)</f>
        <v>#REF!</v>
      </c>
      <c r="E784" s="9" t="e">
        <f t="shared" si="50"/>
        <v>#REF!</v>
      </c>
      <c r="F784" s="9" t="e">
        <f>IF(AND(B744&lt;&gt;"",B744&lt;&gt;"GR"),(C784*0.4)+(B744*0.6),E784)</f>
        <v>#REF!</v>
      </c>
      <c r="G784" s="9" t="e">
        <f t="shared" si="52"/>
        <v>#REF!</v>
      </c>
      <c r="H784" s="9" t="e">
        <f t="shared" si="53"/>
        <v>#REF!</v>
      </c>
      <c r="I784" s="9" t="e">
        <f t="shared" si="51"/>
        <v>#REF!</v>
      </c>
      <c r="J784" s="9" t="e">
        <f>IF(I784&lt;&gt;"",IF(_xlfn.RANK.EQ(I784,$I$2:$I$326,0)&lt;=ROUND(COUNTIFS($E$2:$E$326,"&gt;=50",$D$2:$D$326,"&gt;=55")/100*#REF!,0),"",E784),"")</f>
        <v>#REF!</v>
      </c>
      <c r="K784" s="9" t="e">
        <f>IF(J784&lt;&gt;"",IF(_xlfn.RANK.EQ(J784,$J$2:$J$326,0)&lt;=ROUND(COUNTIFS($E$2:$E$326,"&gt;=50",$D$2:$D$326,"&gt;=55")/100*#REF!,0),"",E784),"")</f>
        <v>#REF!</v>
      </c>
      <c r="L784" s="9" t="e">
        <f>IF(K784&lt;&gt;"",IF(_xlfn.RANK.EQ(K784,$K$2:$K$326,0)&lt;=ROUND(COUNTIFS($E$2:$E$326,"&gt;=50",$D$2:$D$326,"&gt;=55")/100*#REF!,0),"",E784),"")</f>
        <v>#REF!</v>
      </c>
      <c r="M784" s="9" t="e">
        <f>IF(L784&lt;&gt;"",IF(_xlfn.RANK.EQ(L784,$L$2:$L$326,0)&lt;=ROUND(COUNTIFS($E$2:$E$326,"&gt;=50",$D$2:$D$326,"&gt;=55")/100*#REF!,0),"",E784),"")</f>
        <v>#REF!</v>
      </c>
      <c r="N784" s="9" t="e">
        <f>IF(M784&lt;&gt;"",IF(_xlfn.RANK.EQ(M784,$M$2:$M$326,0)&lt;=ROUND(COUNTIFS($E$2:$E$326,"&gt;=50",$D$2:$D$326,"&gt;=55")/100*#REF!,0),"",E784),"")</f>
        <v>#REF!</v>
      </c>
      <c r="O784" s="9" t="e">
        <f>IF(N784&lt;&gt;"",IF(_xlfn.RANK.EQ(N784,$N$2:$N$326,0)&lt;=ROUND(COUNTIFS($E$2:$E$326,"&gt;=50",$D$2:$D$326,"&gt;=55")/100*#REF!,0),"",E784),"")</f>
        <v>#REF!</v>
      </c>
      <c r="P784" s="9" t="str" cm="1">
        <f t="array" ref="P784">IF(A744&lt;&gt;"",IF(_xlfn.BITOR(B744&lt;&gt;"GR",B744&lt;&gt;""),IF(AND(H784&gt;=50,B744&gt;=55),_xlfn.RANK.EQ(H784,$H$2:$H$1000,0),_xlfn.IFS(#REF!="FD",999,#REF!="FF",1000)),IF(AND(H784&gt;=50,D784&gt;=55),_xlfn.RANK.EQ(H784,$H$2:$H$326,0),_xlfn.IFS(#REF!="FD",999,#REF!="FF",1000))),"")</f>
        <v/>
      </c>
    </row>
    <row r="785" spans="1:16" x14ac:dyDescent="0.35">
      <c r="A785" s="3"/>
      <c r="B785" s="3"/>
      <c r="C785" s="16" t="e">
        <f>IF(_xlfn.BITOR(#REF!="GR",#REF!=""),0,#REF!)</f>
        <v>#REF!</v>
      </c>
      <c r="D785" s="16" t="e">
        <f>IF(_xlfn.BITOR(#REF!="",#REF!="GR"),0,#REF!)</f>
        <v>#REF!</v>
      </c>
      <c r="E785" s="9" t="e">
        <f t="shared" si="50"/>
        <v>#REF!</v>
      </c>
      <c r="F785" s="9" t="e">
        <f>IF(AND(B745&lt;&gt;"",B745&lt;&gt;"GR"),(C785*0.4)+(B745*0.6),E785)</f>
        <v>#REF!</v>
      </c>
      <c r="G785" s="9" t="e">
        <f t="shared" si="52"/>
        <v>#REF!</v>
      </c>
      <c r="H785" s="9" t="e">
        <f t="shared" si="53"/>
        <v>#REF!</v>
      </c>
      <c r="I785" s="9" t="e">
        <f t="shared" si="51"/>
        <v>#REF!</v>
      </c>
      <c r="J785" s="9" t="e">
        <f>IF(I785&lt;&gt;"",IF(_xlfn.RANK.EQ(I785,$I$2:$I$326,0)&lt;=ROUND(COUNTIFS($E$2:$E$326,"&gt;=50",$D$2:$D$326,"&gt;=55")/100*#REF!,0),"",E785),"")</f>
        <v>#REF!</v>
      </c>
      <c r="K785" s="9" t="e">
        <f>IF(J785&lt;&gt;"",IF(_xlfn.RANK.EQ(J785,$J$2:$J$326,0)&lt;=ROUND(COUNTIFS($E$2:$E$326,"&gt;=50",$D$2:$D$326,"&gt;=55")/100*#REF!,0),"",E785),"")</f>
        <v>#REF!</v>
      </c>
      <c r="L785" s="9" t="e">
        <f>IF(K785&lt;&gt;"",IF(_xlfn.RANK.EQ(K785,$K$2:$K$326,0)&lt;=ROUND(COUNTIFS($E$2:$E$326,"&gt;=50",$D$2:$D$326,"&gt;=55")/100*#REF!,0),"",E785),"")</f>
        <v>#REF!</v>
      </c>
      <c r="M785" s="9" t="e">
        <f>IF(L785&lt;&gt;"",IF(_xlfn.RANK.EQ(L785,$L$2:$L$326,0)&lt;=ROUND(COUNTIFS($E$2:$E$326,"&gt;=50",$D$2:$D$326,"&gt;=55")/100*#REF!,0),"",E785),"")</f>
        <v>#REF!</v>
      </c>
      <c r="N785" s="9" t="e">
        <f>IF(M785&lt;&gt;"",IF(_xlfn.RANK.EQ(M785,$M$2:$M$326,0)&lt;=ROUND(COUNTIFS($E$2:$E$326,"&gt;=50",$D$2:$D$326,"&gt;=55")/100*#REF!,0),"",E785),"")</f>
        <v>#REF!</v>
      </c>
      <c r="O785" s="9" t="e">
        <f>IF(N785&lt;&gt;"",IF(_xlfn.RANK.EQ(N785,$N$2:$N$326,0)&lt;=ROUND(COUNTIFS($E$2:$E$326,"&gt;=50",$D$2:$D$326,"&gt;=55")/100*#REF!,0),"",E785),"")</f>
        <v>#REF!</v>
      </c>
      <c r="P785" s="9" t="str" cm="1">
        <f t="array" ref="P785">IF(A745&lt;&gt;"",IF(_xlfn.BITOR(B745&lt;&gt;"GR",B745&lt;&gt;""),IF(AND(H785&gt;=50,B745&gt;=55),_xlfn.RANK.EQ(H785,$H$2:$H$1000,0),_xlfn.IFS(#REF!="FD",999,#REF!="FF",1000)),IF(AND(H785&gt;=50,D785&gt;=55),_xlfn.RANK.EQ(H785,$H$2:$H$326,0),_xlfn.IFS(#REF!="FD",999,#REF!="FF",1000))),"")</f>
        <v/>
      </c>
    </row>
    <row r="786" spans="1:16" x14ac:dyDescent="0.35">
      <c r="A786" s="3"/>
      <c r="B786" s="3"/>
      <c r="C786" s="16" t="e">
        <f>IF(_xlfn.BITOR(#REF!="GR",#REF!=""),0,#REF!)</f>
        <v>#REF!</v>
      </c>
      <c r="D786" s="16" t="e">
        <f>IF(_xlfn.BITOR(#REF!="",#REF!="GR"),0,#REF!)</f>
        <v>#REF!</v>
      </c>
      <c r="E786" s="9" t="e">
        <f t="shared" si="50"/>
        <v>#REF!</v>
      </c>
      <c r="F786" s="9" t="e">
        <f>IF(AND(B746&lt;&gt;"",B746&lt;&gt;"GR"),(C786*0.4)+(B746*0.6),E786)</f>
        <v>#REF!</v>
      </c>
      <c r="G786" s="9" t="e">
        <f t="shared" si="52"/>
        <v>#REF!</v>
      </c>
      <c r="H786" s="9" t="e">
        <f t="shared" si="53"/>
        <v>#REF!</v>
      </c>
      <c r="I786" s="9" t="e">
        <f t="shared" si="51"/>
        <v>#REF!</v>
      </c>
      <c r="J786" s="9" t="e">
        <f>IF(I786&lt;&gt;"",IF(_xlfn.RANK.EQ(I786,$I$2:$I$326,0)&lt;=ROUND(COUNTIFS($E$2:$E$326,"&gt;=50",$D$2:$D$326,"&gt;=55")/100*#REF!,0),"",E786),"")</f>
        <v>#REF!</v>
      </c>
      <c r="K786" s="9" t="e">
        <f>IF(J786&lt;&gt;"",IF(_xlfn.RANK.EQ(J786,$J$2:$J$326,0)&lt;=ROUND(COUNTIFS($E$2:$E$326,"&gt;=50",$D$2:$D$326,"&gt;=55")/100*#REF!,0),"",E786),"")</f>
        <v>#REF!</v>
      </c>
      <c r="L786" s="9" t="e">
        <f>IF(K786&lt;&gt;"",IF(_xlfn.RANK.EQ(K786,$K$2:$K$326,0)&lt;=ROUND(COUNTIFS($E$2:$E$326,"&gt;=50",$D$2:$D$326,"&gt;=55")/100*#REF!,0),"",E786),"")</f>
        <v>#REF!</v>
      </c>
      <c r="M786" s="9" t="e">
        <f>IF(L786&lt;&gt;"",IF(_xlfn.RANK.EQ(L786,$L$2:$L$326,0)&lt;=ROUND(COUNTIFS($E$2:$E$326,"&gt;=50",$D$2:$D$326,"&gt;=55")/100*#REF!,0),"",E786),"")</f>
        <v>#REF!</v>
      </c>
      <c r="N786" s="9" t="e">
        <f>IF(M786&lt;&gt;"",IF(_xlfn.RANK.EQ(M786,$M$2:$M$326,0)&lt;=ROUND(COUNTIFS($E$2:$E$326,"&gt;=50",$D$2:$D$326,"&gt;=55")/100*#REF!,0),"",E786),"")</f>
        <v>#REF!</v>
      </c>
      <c r="O786" s="9" t="e">
        <f>IF(N786&lt;&gt;"",IF(_xlfn.RANK.EQ(N786,$N$2:$N$326,0)&lt;=ROUND(COUNTIFS($E$2:$E$326,"&gt;=50",$D$2:$D$326,"&gt;=55")/100*#REF!,0),"",E786),"")</f>
        <v>#REF!</v>
      </c>
      <c r="P786" s="9" t="str" cm="1">
        <f t="array" ref="P786">IF(A746&lt;&gt;"",IF(_xlfn.BITOR(B746&lt;&gt;"GR",B746&lt;&gt;""),IF(AND(H786&gt;=50,B746&gt;=55),_xlfn.RANK.EQ(H786,$H$2:$H$1000,0),_xlfn.IFS(#REF!="FD",999,#REF!="FF",1000)),IF(AND(H786&gt;=50,D786&gt;=55),_xlfn.RANK.EQ(H786,$H$2:$H$326,0),_xlfn.IFS(#REF!="FD",999,#REF!="FF",1000))),"")</f>
        <v/>
      </c>
    </row>
    <row r="787" spans="1:16" x14ac:dyDescent="0.35">
      <c r="A787" s="3"/>
      <c r="B787" s="3"/>
      <c r="C787" s="16" t="e">
        <f>IF(_xlfn.BITOR(#REF!="GR",#REF!=""),0,#REF!)</f>
        <v>#REF!</v>
      </c>
      <c r="D787" s="16" t="e">
        <f>IF(_xlfn.BITOR(#REF!="",#REF!="GR"),0,#REF!)</f>
        <v>#REF!</v>
      </c>
      <c r="E787" s="9" t="e">
        <f t="shared" si="50"/>
        <v>#REF!</v>
      </c>
      <c r="F787" s="9" t="e">
        <f>IF(AND(B747&lt;&gt;"",B747&lt;&gt;"GR"),(C787*0.4)+(B747*0.6),E787)</f>
        <v>#REF!</v>
      </c>
      <c r="G787" s="9" t="e">
        <f t="shared" si="52"/>
        <v>#REF!</v>
      </c>
      <c r="H787" s="9" t="e">
        <f t="shared" si="53"/>
        <v>#REF!</v>
      </c>
      <c r="I787" s="9" t="e">
        <f t="shared" si="51"/>
        <v>#REF!</v>
      </c>
      <c r="J787" s="9" t="e">
        <f>IF(I787&lt;&gt;"",IF(_xlfn.RANK.EQ(I787,$I$2:$I$326,0)&lt;=ROUND(COUNTIFS($E$2:$E$326,"&gt;=50",$D$2:$D$326,"&gt;=55")/100*#REF!,0),"",E787),"")</f>
        <v>#REF!</v>
      </c>
      <c r="K787" s="9" t="e">
        <f>IF(J787&lt;&gt;"",IF(_xlfn.RANK.EQ(J787,$J$2:$J$326,0)&lt;=ROUND(COUNTIFS($E$2:$E$326,"&gt;=50",$D$2:$D$326,"&gt;=55")/100*#REF!,0),"",E787),"")</f>
        <v>#REF!</v>
      </c>
      <c r="L787" s="9" t="e">
        <f>IF(K787&lt;&gt;"",IF(_xlfn.RANK.EQ(K787,$K$2:$K$326,0)&lt;=ROUND(COUNTIFS($E$2:$E$326,"&gt;=50",$D$2:$D$326,"&gt;=55")/100*#REF!,0),"",E787),"")</f>
        <v>#REF!</v>
      </c>
      <c r="M787" s="9" t="e">
        <f>IF(L787&lt;&gt;"",IF(_xlfn.RANK.EQ(L787,$L$2:$L$326,0)&lt;=ROUND(COUNTIFS($E$2:$E$326,"&gt;=50",$D$2:$D$326,"&gt;=55")/100*#REF!,0),"",E787),"")</f>
        <v>#REF!</v>
      </c>
      <c r="N787" s="9" t="e">
        <f>IF(M787&lt;&gt;"",IF(_xlfn.RANK.EQ(M787,$M$2:$M$326,0)&lt;=ROUND(COUNTIFS($E$2:$E$326,"&gt;=50",$D$2:$D$326,"&gt;=55")/100*#REF!,0),"",E787),"")</f>
        <v>#REF!</v>
      </c>
      <c r="O787" s="9" t="e">
        <f>IF(N787&lt;&gt;"",IF(_xlfn.RANK.EQ(N787,$N$2:$N$326,0)&lt;=ROUND(COUNTIFS($E$2:$E$326,"&gt;=50",$D$2:$D$326,"&gt;=55")/100*#REF!,0),"",E787),"")</f>
        <v>#REF!</v>
      </c>
      <c r="P787" s="9" t="str" cm="1">
        <f t="array" ref="P787">IF(A747&lt;&gt;"",IF(_xlfn.BITOR(B747&lt;&gt;"GR",B747&lt;&gt;""),IF(AND(H787&gt;=50,B747&gt;=55),_xlfn.RANK.EQ(H787,$H$2:$H$1000,0),_xlfn.IFS(#REF!="FD",999,#REF!="FF",1000)),IF(AND(H787&gt;=50,D787&gt;=55),_xlfn.RANK.EQ(H787,$H$2:$H$326,0),_xlfn.IFS(#REF!="FD",999,#REF!="FF",1000))),"")</f>
        <v/>
      </c>
    </row>
    <row r="788" spans="1:16" x14ac:dyDescent="0.35">
      <c r="A788" s="3"/>
      <c r="B788" s="3"/>
      <c r="C788" s="16" t="e">
        <f>IF(_xlfn.BITOR(#REF!="GR",#REF!=""),0,#REF!)</f>
        <v>#REF!</v>
      </c>
      <c r="D788" s="16" t="e">
        <f>IF(_xlfn.BITOR(#REF!="",#REF!="GR"),0,#REF!)</f>
        <v>#REF!</v>
      </c>
      <c r="E788" s="9" t="e">
        <f t="shared" si="50"/>
        <v>#REF!</v>
      </c>
      <c r="F788" s="9" t="e">
        <f>IF(AND(B748&lt;&gt;"",B748&lt;&gt;"GR"),(C788*0.4)+(B748*0.6),E788)</f>
        <v>#REF!</v>
      </c>
      <c r="G788" s="9" t="e">
        <f t="shared" si="52"/>
        <v>#REF!</v>
      </c>
      <c r="H788" s="9" t="e">
        <f t="shared" si="53"/>
        <v>#REF!</v>
      </c>
      <c r="I788" s="9" t="e">
        <f t="shared" si="51"/>
        <v>#REF!</v>
      </c>
      <c r="J788" s="9" t="e">
        <f>IF(I788&lt;&gt;"",IF(_xlfn.RANK.EQ(I788,$I$2:$I$326,0)&lt;=ROUND(COUNTIFS($E$2:$E$326,"&gt;=50",$D$2:$D$326,"&gt;=55")/100*#REF!,0),"",E788),"")</f>
        <v>#REF!</v>
      </c>
      <c r="K788" s="9" t="e">
        <f>IF(J788&lt;&gt;"",IF(_xlfn.RANK.EQ(J788,$J$2:$J$326,0)&lt;=ROUND(COUNTIFS($E$2:$E$326,"&gt;=50",$D$2:$D$326,"&gt;=55")/100*#REF!,0),"",E788),"")</f>
        <v>#REF!</v>
      </c>
      <c r="L788" s="9" t="e">
        <f>IF(K788&lt;&gt;"",IF(_xlfn.RANK.EQ(K788,$K$2:$K$326,0)&lt;=ROUND(COUNTIFS($E$2:$E$326,"&gt;=50",$D$2:$D$326,"&gt;=55")/100*#REF!,0),"",E788),"")</f>
        <v>#REF!</v>
      </c>
      <c r="M788" s="9" t="e">
        <f>IF(L788&lt;&gt;"",IF(_xlfn.RANK.EQ(L788,$L$2:$L$326,0)&lt;=ROUND(COUNTIFS($E$2:$E$326,"&gt;=50",$D$2:$D$326,"&gt;=55")/100*#REF!,0),"",E788),"")</f>
        <v>#REF!</v>
      </c>
      <c r="N788" s="9" t="e">
        <f>IF(M788&lt;&gt;"",IF(_xlfn.RANK.EQ(M788,$M$2:$M$326,0)&lt;=ROUND(COUNTIFS($E$2:$E$326,"&gt;=50",$D$2:$D$326,"&gt;=55")/100*#REF!,0),"",E788),"")</f>
        <v>#REF!</v>
      </c>
      <c r="O788" s="9" t="e">
        <f>IF(N788&lt;&gt;"",IF(_xlfn.RANK.EQ(N788,$N$2:$N$326,0)&lt;=ROUND(COUNTIFS($E$2:$E$326,"&gt;=50",$D$2:$D$326,"&gt;=55")/100*#REF!,0),"",E788),"")</f>
        <v>#REF!</v>
      </c>
      <c r="P788" s="9" t="str" cm="1">
        <f t="array" ref="P788">IF(A748&lt;&gt;"",IF(_xlfn.BITOR(B748&lt;&gt;"GR",B748&lt;&gt;""),IF(AND(H788&gt;=50,B748&gt;=55),_xlfn.RANK.EQ(H788,$H$2:$H$1000,0),_xlfn.IFS(#REF!="FD",999,#REF!="FF",1000)),IF(AND(H788&gt;=50,D788&gt;=55),_xlfn.RANK.EQ(H788,$H$2:$H$326,0),_xlfn.IFS(#REF!="FD",999,#REF!="FF",1000))),"")</f>
        <v/>
      </c>
    </row>
    <row r="789" spans="1:16" x14ac:dyDescent="0.35">
      <c r="A789" s="3"/>
      <c r="B789" s="3"/>
      <c r="C789" s="16" t="e">
        <f>IF(_xlfn.BITOR(#REF!="GR",#REF!=""),0,#REF!)</f>
        <v>#REF!</v>
      </c>
      <c r="D789" s="16" t="e">
        <f>IF(_xlfn.BITOR(#REF!="",#REF!="GR"),0,#REF!)</f>
        <v>#REF!</v>
      </c>
      <c r="E789" s="9" t="e">
        <f t="shared" si="50"/>
        <v>#REF!</v>
      </c>
      <c r="F789" s="9" t="e">
        <f>IF(AND(B749&lt;&gt;"",B749&lt;&gt;"GR"),(C789*0.4)+(B749*0.6),E789)</f>
        <v>#REF!</v>
      </c>
      <c r="G789" s="9" t="e">
        <f t="shared" si="52"/>
        <v>#REF!</v>
      </c>
      <c r="H789" s="9" t="e">
        <f t="shared" si="53"/>
        <v>#REF!</v>
      </c>
      <c r="I789" s="9" t="e">
        <f t="shared" si="51"/>
        <v>#REF!</v>
      </c>
      <c r="J789" s="9" t="e">
        <f>IF(I789&lt;&gt;"",IF(_xlfn.RANK.EQ(I789,$I$2:$I$326,0)&lt;=ROUND(COUNTIFS($E$2:$E$326,"&gt;=50",$D$2:$D$326,"&gt;=55")/100*#REF!,0),"",E789),"")</f>
        <v>#REF!</v>
      </c>
      <c r="K789" s="9" t="e">
        <f>IF(J789&lt;&gt;"",IF(_xlfn.RANK.EQ(J789,$J$2:$J$326,0)&lt;=ROUND(COUNTIFS($E$2:$E$326,"&gt;=50",$D$2:$D$326,"&gt;=55")/100*#REF!,0),"",E789),"")</f>
        <v>#REF!</v>
      </c>
      <c r="L789" s="9" t="e">
        <f>IF(K789&lt;&gt;"",IF(_xlfn.RANK.EQ(K789,$K$2:$K$326,0)&lt;=ROUND(COUNTIFS($E$2:$E$326,"&gt;=50",$D$2:$D$326,"&gt;=55")/100*#REF!,0),"",E789),"")</f>
        <v>#REF!</v>
      </c>
      <c r="M789" s="9" t="e">
        <f>IF(L789&lt;&gt;"",IF(_xlfn.RANK.EQ(L789,$L$2:$L$326,0)&lt;=ROUND(COUNTIFS($E$2:$E$326,"&gt;=50",$D$2:$D$326,"&gt;=55")/100*#REF!,0),"",E789),"")</f>
        <v>#REF!</v>
      </c>
      <c r="N789" s="9" t="e">
        <f>IF(M789&lt;&gt;"",IF(_xlfn.RANK.EQ(M789,$M$2:$M$326,0)&lt;=ROUND(COUNTIFS($E$2:$E$326,"&gt;=50",$D$2:$D$326,"&gt;=55")/100*#REF!,0),"",E789),"")</f>
        <v>#REF!</v>
      </c>
      <c r="O789" s="9" t="e">
        <f>IF(N789&lt;&gt;"",IF(_xlfn.RANK.EQ(N789,$N$2:$N$326,0)&lt;=ROUND(COUNTIFS($E$2:$E$326,"&gt;=50",$D$2:$D$326,"&gt;=55")/100*#REF!,0),"",E789),"")</f>
        <v>#REF!</v>
      </c>
      <c r="P789" s="9" t="str" cm="1">
        <f t="array" ref="P789">IF(A749&lt;&gt;"",IF(_xlfn.BITOR(B749&lt;&gt;"GR",B749&lt;&gt;""),IF(AND(H789&gt;=50,B749&gt;=55),_xlfn.RANK.EQ(H789,$H$2:$H$1000,0),_xlfn.IFS(#REF!="FD",999,#REF!="FF",1000)),IF(AND(H789&gt;=50,D789&gt;=55),_xlfn.RANK.EQ(H789,$H$2:$H$326,0),_xlfn.IFS(#REF!="FD",999,#REF!="FF",1000))),"")</f>
        <v/>
      </c>
    </row>
    <row r="790" spans="1:16" x14ac:dyDescent="0.35">
      <c r="A790" s="3"/>
      <c r="B790" s="3"/>
      <c r="C790" s="16" t="e">
        <f>IF(_xlfn.BITOR(#REF!="GR",#REF!=""),0,#REF!)</f>
        <v>#REF!</v>
      </c>
      <c r="D790" s="16" t="e">
        <f>IF(_xlfn.BITOR(#REF!="",#REF!="GR"),0,#REF!)</f>
        <v>#REF!</v>
      </c>
      <c r="E790" s="9" t="e">
        <f t="shared" si="50"/>
        <v>#REF!</v>
      </c>
      <c r="F790" s="9" t="e">
        <f>IF(AND(B750&lt;&gt;"",B750&lt;&gt;"GR"),(C790*0.4)+(B750*0.6),E790)</f>
        <v>#REF!</v>
      </c>
      <c r="G790" s="9" t="e">
        <f t="shared" si="52"/>
        <v>#REF!</v>
      </c>
      <c r="H790" s="9" t="e">
        <f t="shared" si="53"/>
        <v>#REF!</v>
      </c>
      <c r="I790" s="9" t="e">
        <f t="shared" si="51"/>
        <v>#REF!</v>
      </c>
      <c r="J790" s="9" t="e">
        <f>IF(I790&lt;&gt;"",IF(_xlfn.RANK.EQ(I790,$I$2:$I$326,0)&lt;=ROUND(COUNTIFS($E$2:$E$326,"&gt;=50",$D$2:$D$326,"&gt;=55")/100*#REF!,0),"",E790),"")</f>
        <v>#REF!</v>
      </c>
      <c r="K790" s="9" t="e">
        <f>IF(J790&lt;&gt;"",IF(_xlfn.RANK.EQ(J790,$J$2:$J$326,0)&lt;=ROUND(COUNTIFS($E$2:$E$326,"&gt;=50",$D$2:$D$326,"&gt;=55")/100*#REF!,0),"",E790),"")</f>
        <v>#REF!</v>
      </c>
      <c r="L790" s="9" t="e">
        <f>IF(K790&lt;&gt;"",IF(_xlfn.RANK.EQ(K790,$K$2:$K$326,0)&lt;=ROUND(COUNTIFS($E$2:$E$326,"&gt;=50",$D$2:$D$326,"&gt;=55")/100*#REF!,0),"",E790),"")</f>
        <v>#REF!</v>
      </c>
      <c r="M790" s="9" t="e">
        <f>IF(L790&lt;&gt;"",IF(_xlfn.RANK.EQ(L790,$L$2:$L$326,0)&lt;=ROUND(COUNTIFS($E$2:$E$326,"&gt;=50",$D$2:$D$326,"&gt;=55")/100*#REF!,0),"",E790),"")</f>
        <v>#REF!</v>
      </c>
      <c r="N790" s="9" t="e">
        <f>IF(M790&lt;&gt;"",IF(_xlfn.RANK.EQ(M790,$M$2:$M$326,0)&lt;=ROUND(COUNTIFS($E$2:$E$326,"&gt;=50",$D$2:$D$326,"&gt;=55")/100*#REF!,0),"",E790),"")</f>
        <v>#REF!</v>
      </c>
      <c r="O790" s="9" t="e">
        <f>IF(N790&lt;&gt;"",IF(_xlfn.RANK.EQ(N790,$N$2:$N$326,0)&lt;=ROUND(COUNTIFS($E$2:$E$326,"&gt;=50",$D$2:$D$326,"&gt;=55")/100*#REF!,0),"",E790),"")</f>
        <v>#REF!</v>
      </c>
      <c r="P790" s="9" t="str" cm="1">
        <f t="array" ref="P790">IF(A750&lt;&gt;"",IF(_xlfn.BITOR(B750&lt;&gt;"GR",B750&lt;&gt;""),IF(AND(H790&gt;=50,B750&gt;=55),_xlfn.RANK.EQ(H790,$H$2:$H$1000,0),_xlfn.IFS(#REF!="FD",999,#REF!="FF",1000)),IF(AND(H790&gt;=50,D790&gt;=55),_xlfn.RANK.EQ(H790,$H$2:$H$326,0),_xlfn.IFS(#REF!="FD",999,#REF!="FF",1000))),"")</f>
        <v/>
      </c>
    </row>
    <row r="791" spans="1:16" x14ac:dyDescent="0.35">
      <c r="A791" s="3"/>
      <c r="B791" s="3"/>
      <c r="C791" s="16" t="e">
        <f>IF(_xlfn.BITOR(#REF!="GR",#REF!=""),0,#REF!)</f>
        <v>#REF!</v>
      </c>
      <c r="D791" s="16" t="e">
        <f>IF(_xlfn.BITOR(#REF!="",#REF!="GR"),0,#REF!)</f>
        <v>#REF!</v>
      </c>
      <c r="E791" s="9" t="e">
        <f t="shared" si="50"/>
        <v>#REF!</v>
      </c>
      <c r="F791" s="9" t="e">
        <f>IF(AND(B751&lt;&gt;"",B751&lt;&gt;"GR"),(C791*0.4)+(B751*0.6),E791)</f>
        <v>#REF!</v>
      </c>
      <c r="G791" s="9" t="e">
        <f t="shared" si="52"/>
        <v>#REF!</v>
      </c>
      <c r="H791" s="9" t="e">
        <f t="shared" si="53"/>
        <v>#REF!</v>
      </c>
      <c r="I791" s="9" t="e">
        <f t="shared" si="51"/>
        <v>#REF!</v>
      </c>
      <c r="J791" s="9" t="e">
        <f>IF(I791&lt;&gt;"",IF(_xlfn.RANK.EQ(I791,$I$2:$I$326,0)&lt;=ROUND(COUNTIFS($E$2:$E$326,"&gt;=50",$D$2:$D$326,"&gt;=55")/100*#REF!,0),"",E791),"")</f>
        <v>#REF!</v>
      </c>
      <c r="K791" s="9" t="e">
        <f>IF(J791&lt;&gt;"",IF(_xlfn.RANK.EQ(J791,$J$2:$J$326,0)&lt;=ROUND(COUNTIFS($E$2:$E$326,"&gt;=50",$D$2:$D$326,"&gt;=55")/100*#REF!,0),"",E791),"")</f>
        <v>#REF!</v>
      </c>
      <c r="L791" s="9" t="e">
        <f>IF(K791&lt;&gt;"",IF(_xlfn.RANK.EQ(K791,$K$2:$K$326,0)&lt;=ROUND(COUNTIFS($E$2:$E$326,"&gt;=50",$D$2:$D$326,"&gt;=55")/100*#REF!,0),"",E791),"")</f>
        <v>#REF!</v>
      </c>
      <c r="M791" s="9" t="e">
        <f>IF(L791&lt;&gt;"",IF(_xlfn.RANK.EQ(L791,$L$2:$L$326,0)&lt;=ROUND(COUNTIFS($E$2:$E$326,"&gt;=50",$D$2:$D$326,"&gt;=55")/100*#REF!,0),"",E791),"")</f>
        <v>#REF!</v>
      </c>
      <c r="N791" s="9" t="e">
        <f>IF(M791&lt;&gt;"",IF(_xlfn.RANK.EQ(M791,$M$2:$M$326,0)&lt;=ROUND(COUNTIFS($E$2:$E$326,"&gt;=50",$D$2:$D$326,"&gt;=55")/100*#REF!,0),"",E791),"")</f>
        <v>#REF!</v>
      </c>
      <c r="O791" s="9" t="e">
        <f>IF(N791&lt;&gt;"",IF(_xlfn.RANK.EQ(N791,$N$2:$N$326,0)&lt;=ROUND(COUNTIFS($E$2:$E$326,"&gt;=50",$D$2:$D$326,"&gt;=55")/100*#REF!,0),"",E791),"")</f>
        <v>#REF!</v>
      </c>
      <c r="P791" s="9" t="str" cm="1">
        <f t="array" ref="P791">IF(A751&lt;&gt;"",IF(_xlfn.BITOR(B751&lt;&gt;"GR",B751&lt;&gt;""),IF(AND(H791&gt;=50,B751&gt;=55),_xlfn.RANK.EQ(H791,$H$2:$H$1000,0),_xlfn.IFS(#REF!="FD",999,#REF!="FF",1000)),IF(AND(H791&gt;=50,D791&gt;=55),_xlfn.RANK.EQ(H791,$H$2:$H$326,0),_xlfn.IFS(#REF!="FD",999,#REF!="FF",1000))),"")</f>
        <v/>
      </c>
    </row>
    <row r="792" spans="1:16" x14ac:dyDescent="0.35">
      <c r="A792" s="3"/>
      <c r="B792" s="3"/>
      <c r="C792" s="16" t="e">
        <f>IF(_xlfn.BITOR(#REF!="GR",#REF!=""),0,#REF!)</f>
        <v>#REF!</v>
      </c>
      <c r="D792" s="16" t="e">
        <f>IF(_xlfn.BITOR(#REF!="",#REF!="GR"),0,#REF!)</f>
        <v>#REF!</v>
      </c>
      <c r="E792" s="9" t="e">
        <f t="shared" si="50"/>
        <v>#REF!</v>
      </c>
      <c r="F792" s="9" t="e">
        <f>IF(AND(B752&lt;&gt;"",B752&lt;&gt;"GR"),(C792*0.4)+(B752*0.6),E792)</f>
        <v>#REF!</v>
      </c>
      <c r="G792" s="9" t="e">
        <f t="shared" si="52"/>
        <v>#REF!</v>
      </c>
      <c r="H792" s="9" t="e">
        <f t="shared" si="53"/>
        <v>#REF!</v>
      </c>
      <c r="I792" s="9" t="e">
        <f t="shared" si="51"/>
        <v>#REF!</v>
      </c>
      <c r="J792" s="9" t="e">
        <f>IF(I792&lt;&gt;"",IF(_xlfn.RANK.EQ(I792,$I$2:$I$326,0)&lt;=ROUND(COUNTIFS($E$2:$E$326,"&gt;=50",$D$2:$D$326,"&gt;=55")/100*#REF!,0),"",E792),"")</f>
        <v>#REF!</v>
      </c>
      <c r="K792" s="9" t="e">
        <f>IF(J792&lt;&gt;"",IF(_xlfn.RANK.EQ(J792,$J$2:$J$326,0)&lt;=ROUND(COUNTIFS($E$2:$E$326,"&gt;=50",$D$2:$D$326,"&gt;=55")/100*#REF!,0),"",E792),"")</f>
        <v>#REF!</v>
      </c>
      <c r="L792" s="9" t="e">
        <f>IF(K792&lt;&gt;"",IF(_xlfn.RANK.EQ(K792,$K$2:$K$326,0)&lt;=ROUND(COUNTIFS($E$2:$E$326,"&gt;=50",$D$2:$D$326,"&gt;=55")/100*#REF!,0),"",E792),"")</f>
        <v>#REF!</v>
      </c>
      <c r="M792" s="9" t="e">
        <f>IF(L792&lt;&gt;"",IF(_xlfn.RANK.EQ(L792,$L$2:$L$326,0)&lt;=ROUND(COUNTIFS($E$2:$E$326,"&gt;=50",$D$2:$D$326,"&gt;=55")/100*#REF!,0),"",E792),"")</f>
        <v>#REF!</v>
      </c>
      <c r="N792" s="9" t="e">
        <f>IF(M792&lt;&gt;"",IF(_xlfn.RANK.EQ(M792,$M$2:$M$326,0)&lt;=ROUND(COUNTIFS($E$2:$E$326,"&gt;=50",$D$2:$D$326,"&gt;=55")/100*#REF!,0),"",E792),"")</f>
        <v>#REF!</v>
      </c>
      <c r="O792" s="9" t="e">
        <f>IF(N792&lt;&gt;"",IF(_xlfn.RANK.EQ(N792,$N$2:$N$326,0)&lt;=ROUND(COUNTIFS($E$2:$E$326,"&gt;=50",$D$2:$D$326,"&gt;=55")/100*#REF!,0),"",E792),"")</f>
        <v>#REF!</v>
      </c>
      <c r="P792" s="9" t="str" cm="1">
        <f t="array" ref="P792">IF(A752&lt;&gt;"",IF(_xlfn.BITOR(B752&lt;&gt;"GR",B752&lt;&gt;""),IF(AND(H792&gt;=50,B752&gt;=55),_xlfn.RANK.EQ(H792,$H$2:$H$1000,0),_xlfn.IFS(#REF!="FD",999,#REF!="FF",1000)),IF(AND(H792&gt;=50,D792&gt;=55),_xlfn.RANK.EQ(H792,$H$2:$H$326,0),_xlfn.IFS(#REF!="FD",999,#REF!="FF",1000))),"")</f>
        <v/>
      </c>
    </row>
    <row r="793" spans="1:16" x14ac:dyDescent="0.35">
      <c r="A793" s="3"/>
      <c r="B793" s="3"/>
      <c r="C793" s="16" t="e">
        <f>IF(_xlfn.BITOR(#REF!="GR",#REF!=""),0,#REF!)</f>
        <v>#REF!</v>
      </c>
      <c r="D793" s="16" t="e">
        <f>IF(_xlfn.BITOR(#REF!="",#REF!="GR"),0,#REF!)</f>
        <v>#REF!</v>
      </c>
      <c r="E793" s="9" t="e">
        <f t="shared" si="50"/>
        <v>#REF!</v>
      </c>
      <c r="F793" s="9" t="e">
        <f>IF(AND(B753&lt;&gt;"",B753&lt;&gt;"GR"),(C793*0.4)+(B753*0.6),E793)</f>
        <v>#REF!</v>
      </c>
      <c r="G793" s="9" t="e">
        <f t="shared" si="52"/>
        <v>#REF!</v>
      </c>
      <c r="H793" s="9" t="e">
        <f t="shared" si="53"/>
        <v>#REF!</v>
      </c>
      <c r="I793" s="9" t="e">
        <f t="shared" si="51"/>
        <v>#REF!</v>
      </c>
      <c r="J793" s="9" t="e">
        <f>IF(I793&lt;&gt;"",IF(_xlfn.RANK.EQ(I793,$I$2:$I$326,0)&lt;=ROUND(COUNTIFS($E$2:$E$326,"&gt;=50",$D$2:$D$326,"&gt;=55")/100*#REF!,0),"",E793),"")</f>
        <v>#REF!</v>
      </c>
      <c r="K793" s="9" t="e">
        <f>IF(J793&lt;&gt;"",IF(_xlfn.RANK.EQ(J793,$J$2:$J$326,0)&lt;=ROUND(COUNTIFS($E$2:$E$326,"&gt;=50",$D$2:$D$326,"&gt;=55")/100*#REF!,0),"",E793),"")</f>
        <v>#REF!</v>
      </c>
      <c r="L793" s="9" t="e">
        <f>IF(K793&lt;&gt;"",IF(_xlfn.RANK.EQ(K793,$K$2:$K$326,0)&lt;=ROUND(COUNTIFS($E$2:$E$326,"&gt;=50",$D$2:$D$326,"&gt;=55")/100*#REF!,0),"",E793),"")</f>
        <v>#REF!</v>
      </c>
      <c r="M793" s="9" t="e">
        <f>IF(L793&lt;&gt;"",IF(_xlfn.RANK.EQ(L793,$L$2:$L$326,0)&lt;=ROUND(COUNTIFS($E$2:$E$326,"&gt;=50",$D$2:$D$326,"&gt;=55")/100*#REF!,0),"",E793),"")</f>
        <v>#REF!</v>
      </c>
      <c r="N793" s="9" t="e">
        <f>IF(M793&lt;&gt;"",IF(_xlfn.RANK.EQ(M793,$M$2:$M$326,0)&lt;=ROUND(COUNTIFS($E$2:$E$326,"&gt;=50",$D$2:$D$326,"&gt;=55")/100*#REF!,0),"",E793),"")</f>
        <v>#REF!</v>
      </c>
      <c r="O793" s="9" t="e">
        <f>IF(N793&lt;&gt;"",IF(_xlfn.RANK.EQ(N793,$N$2:$N$326,0)&lt;=ROUND(COUNTIFS($E$2:$E$326,"&gt;=50",$D$2:$D$326,"&gt;=55")/100*#REF!,0),"",E793),"")</f>
        <v>#REF!</v>
      </c>
      <c r="P793" s="9" t="str" cm="1">
        <f t="array" ref="P793">IF(A753&lt;&gt;"",IF(_xlfn.BITOR(B753&lt;&gt;"GR",B753&lt;&gt;""),IF(AND(H793&gt;=50,B753&gt;=55),_xlfn.RANK.EQ(H793,$H$2:$H$1000,0),_xlfn.IFS(#REF!="FD",999,#REF!="FF",1000)),IF(AND(H793&gt;=50,D793&gt;=55),_xlfn.RANK.EQ(H793,$H$2:$H$326,0),_xlfn.IFS(#REF!="FD",999,#REF!="FF",1000))),"")</f>
        <v/>
      </c>
    </row>
    <row r="794" spans="1:16" x14ac:dyDescent="0.35">
      <c r="A794" s="3"/>
      <c r="B794" s="3"/>
      <c r="C794" s="16" t="e">
        <f>IF(_xlfn.BITOR(#REF!="GR",#REF!=""),0,#REF!)</f>
        <v>#REF!</v>
      </c>
      <c r="D794" s="16" t="e">
        <f>IF(_xlfn.BITOR(#REF!="",#REF!="GR"),0,#REF!)</f>
        <v>#REF!</v>
      </c>
      <c r="E794" s="9" t="e">
        <f t="shared" si="50"/>
        <v>#REF!</v>
      </c>
      <c r="F794" s="9" t="e">
        <f>IF(AND(B754&lt;&gt;"",B754&lt;&gt;"GR"),(C794*0.4)+(B754*0.6),E794)</f>
        <v>#REF!</v>
      </c>
      <c r="G794" s="9" t="e">
        <f t="shared" si="52"/>
        <v>#REF!</v>
      </c>
      <c r="H794" s="9" t="e">
        <f t="shared" si="53"/>
        <v>#REF!</v>
      </c>
      <c r="I794" s="9" t="e">
        <f t="shared" si="51"/>
        <v>#REF!</v>
      </c>
      <c r="J794" s="9" t="e">
        <f>IF(I794&lt;&gt;"",IF(_xlfn.RANK.EQ(I794,$I$2:$I$326,0)&lt;=ROUND(COUNTIFS($E$2:$E$326,"&gt;=50",$D$2:$D$326,"&gt;=55")/100*#REF!,0),"",E794),"")</f>
        <v>#REF!</v>
      </c>
      <c r="K794" s="9" t="e">
        <f>IF(J794&lt;&gt;"",IF(_xlfn.RANK.EQ(J794,$J$2:$J$326,0)&lt;=ROUND(COUNTIFS($E$2:$E$326,"&gt;=50",$D$2:$D$326,"&gt;=55")/100*#REF!,0),"",E794),"")</f>
        <v>#REF!</v>
      </c>
      <c r="L794" s="9" t="e">
        <f>IF(K794&lt;&gt;"",IF(_xlfn.RANK.EQ(K794,$K$2:$K$326,0)&lt;=ROUND(COUNTIFS($E$2:$E$326,"&gt;=50",$D$2:$D$326,"&gt;=55")/100*#REF!,0),"",E794),"")</f>
        <v>#REF!</v>
      </c>
      <c r="M794" s="9" t="e">
        <f>IF(L794&lt;&gt;"",IF(_xlfn.RANK.EQ(L794,$L$2:$L$326,0)&lt;=ROUND(COUNTIFS($E$2:$E$326,"&gt;=50",$D$2:$D$326,"&gt;=55")/100*#REF!,0),"",E794),"")</f>
        <v>#REF!</v>
      </c>
      <c r="N794" s="9" t="e">
        <f>IF(M794&lt;&gt;"",IF(_xlfn.RANK.EQ(M794,$M$2:$M$326,0)&lt;=ROUND(COUNTIFS($E$2:$E$326,"&gt;=50",$D$2:$D$326,"&gt;=55")/100*#REF!,0),"",E794),"")</f>
        <v>#REF!</v>
      </c>
      <c r="O794" s="9" t="e">
        <f>IF(N794&lt;&gt;"",IF(_xlfn.RANK.EQ(N794,$N$2:$N$326,0)&lt;=ROUND(COUNTIFS($E$2:$E$326,"&gt;=50",$D$2:$D$326,"&gt;=55")/100*#REF!,0),"",E794),"")</f>
        <v>#REF!</v>
      </c>
      <c r="P794" s="9" t="str" cm="1">
        <f t="array" ref="P794">IF(A754&lt;&gt;"",IF(_xlfn.BITOR(B754&lt;&gt;"GR",B754&lt;&gt;""),IF(AND(H794&gt;=50,B754&gt;=55),_xlfn.RANK.EQ(H794,$H$2:$H$1000,0),_xlfn.IFS(#REF!="FD",999,#REF!="FF",1000)),IF(AND(H794&gt;=50,D794&gt;=55),_xlfn.RANK.EQ(H794,$H$2:$H$326,0),_xlfn.IFS(#REF!="FD",999,#REF!="FF",1000))),"")</f>
        <v/>
      </c>
    </row>
    <row r="795" spans="1:16" x14ac:dyDescent="0.35">
      <c r="A795" s="3"/>
      <c r="B795" s="3"/>
      <c r="C795" s="16" t="e">
        <f>IF(_xlfn.BITOR(#REF!="GR",#REF!=""),0,#REF!)</f>
        <v>#REF!</v>
      </c>
      <c r="D795" s="16" t="e">
        <f>IF(_xlfn.BITOR(#REF!="",#REF!="GR"),0,#REF!)</f>
        <v>#REF!</v>
      </c>
      <c r="E795" s="9" t="e">
        <f t="shared" si="50"/>
        <v>#REF!</v>
      </c>
      <c r="F795" s="9" t="e">
        <f>IF(AND(B755&lt;&gt;"",B755&lt;&gt;"GR"),(C795*0.4)+(B755*0.6),E795)</f>
        <v>#REF!</v>
      </c>
      <c r="G795" s="9" t="e">
        <f t="shared" si="52"/>
        <v>#REF!</v>
      </c>
      <c r="H795" s="9" t="e">
        <f t="shared" si="53"/>
        <v>#REF!</v>
      </c>
      <c r="I795" s="9" t="e">
        <f t="shared" si="51"/>
        <v>#REF!</v>
      </c>
      <c r="J795" s="9" t="e">
        <f>IF(I795&lt;&gt;"",IF(_xlfn.RANK.EQ(I795,$I$2:$I$326,0)&lt;=ROUND(COUNTIFS($E$2:$E$326,"&gt;=50",$D$2:$D$326,"&gt;=55")/100*#REF!,0),"",E795),"")</f>
        <v>#REF!</v>
      </c>
      <c r="K795" s="9" t="e">
        <f>IF(J795&lt;&gt;"",IF(_xlfn.RANK.EQ(J795,$J$2:$J$326,0)&lt;=ROUND(COUNTIFS($E$2:$E$326,"&gt;=50",$D$2:$D$326,"&gt;=55")/100*#REF!,0),"",E795),"")</f>
        <v>#REF!</v>
      </c>
      <c r="L795" s="9" t="e">
        <f>IF(K795&lt;&gt;"",IF(_xlfn.RANK.EQ(K795,$K$2:$K$326,0)&lt;=ROUND(COUNTIFS($E$2:$E$326,"&gt;=50",$D$2:$D$326,"&gt;=55")/100*#REF!,0),"",E795),"")</f>
        <v>#REF!</v>
      </c>
      <c r="M795" s="9" t="e">
        <f>IF(L795&lt;&gt;"",IF(_xlfn.RANK.EQ(L795,$L$2:$L$326,0)&lt;=ROUND(COUNTIFS($E$2:$E$326,"&gt;=50",$D$2:$D$326,"&gt;=55")/100*#REF!,0),"",E795),"")</f>
        <v>#REF!</v>
      </c>
      <c r="N795" s="9" t="e">
        <f>IF(M795&lt;&gt;"",IF(_xlfn.RANK.EQ(M795,$M$2:$M$326,0)&lt;=ROUND(COUNTIFS($E$2:$E$326,"&gt;=50",$D$2:$D$326,"&gt;=55")/100*#REF!,0),"",E795),"")</f>
        <v>#REF!</v>
      </c>
      <c r="O795" s="9" t="e">
        <f>IF(N795&lt;&gt;"",IF(_xlfn.RANK.EQ(N795,$N$2:$N$326,0)&lt;=ROUND(COUNTIFS($E$2:$E$326,"&gt;=50",$D$2:$D$326,"&gt;=55")/100*#REF!,0),"",E795),"")</f>
        <v>#REF!</v>
      </c>
      <c r="P795" s="9" t="str" cm="1">
        <f t="array" ref="P795">IF(A755&lt;&gt;"",IF(_xlfn.BITOR(B755&lt;&gt;"GR",B755&lt;&gt;""),IF(AND(H795&gt;=50,B755&gt;=55),_xlfn.RANK.EQ(H795,$H$2:$H$1000,0),_xlfn.IFS(#REF!="FD",999,#REF!="FF",1000)),IF(AND(H795&gt;=50,D795&gt;=55),_xlfn.RANK.EQ(H795,$H$2:$H$326,0),_xlfn.IFS(#REF!="FD",999,#REF!="FF",1000))),"")</f>
        <v/>
      </c>
    </row>
    <row r="796" spans="1:16" x14ac:dyDescent="0.35">
      <c r="A796" s="3"/>
      <c r="B796" s="3"/>
      <c r="C796" s="16" t="e">
        <f>IF(_xlfn.BITOR(#REF!="GR",#REF!=""),0,#REF!)</f>
        <v>#REF!</v>
      </c>
      <c r="D796" s="16" t="e">
        <f>IF(_xlfn.BITOR(#REF!="",#REF!="GR"),0,#REF!)</f>
        <v>#REF!</v>
      </c>
      <c r="E796" s="9" t="e">
        <f t="shared" si="50"/>
        <v>#REF!</v>
      </c>
      <c r="F796" s="9" t="e">
        <f>IF(AND(B756&lt;&gt;"",B756&lt;&gt;"GR"),(C796*0.4)+(B756*0.6),E796)</f>
        <v>#REF!</v>
      </c>
      <c r="G796" s="9" t="e">
        <f t="shared" si="52"/>
        <v>#REF!</v>
      </c>
      <c r="H796" s="9" t="e">
        <f t="shared" si="53"/>
        <v>#REF!</v>
      </c>
      <c r="I796" s="9" t="e">
        <f t="shared" si="51"/>
        <v>#REF!</v>
      </c>
      <c r="J796" s="9" t="e">
        <f>IF(I796&lt;&gt;"",IF(_xlfn.RANK.EQ(I796,$I$2:$I$326,0)&lt;=ROUND(COUNTIFS($E$2:$E$326,"&gt;=50",$D$2:$D$326,"&gt;=55")/100*#REF!,0),"",E796),"")</f>
        <v>#REF!</v>
      </c>
      <c r="K796" s="9" t="e">
        <f>IF(J796&lt;&gt;"",IF(_xlfn.RANK.EQ(J796,$J$2:$J$326,0)&lt;=ROUND(COUNTIFS($E$2:$E$326,"&gt;=50",$D$2:$D$326,"&gt;=55")/100*#REF!,0),"",E796),"")</f>
        <v>#REF!</v>
      </c>
      <c r="L796" s="9" t="e">
        <f>IF(K796&lt;&gt;"",IF(_xlfn.RANK.EQ(K796,$K$2:$K$326,0)&lt;=ROUND(COUNTIFS($E$2:$E$326,"&gt;=50",$D$2:$D$326,"&gt;=55")/100*#REF!,0),"",E796),"")</f>
        <v>#REF!</v>
      </c>
      <c r="M796" s="9" t="e">
        <f>IF(L796&lt;&gt;"",IF(_xlfn.RANK.EQ(L796,$L$2:$L$326,0)&lt;=ROUND(COUNTIFS($E$2:$E$326,"&gt;=50",$D$2:$D$326,"&gt;=55")/100*#REF!,0),"",E796),"")</f>
        <v>#REF!</v>
      </c>
      <c r="N796" s="9" t="e">
        <f>IF(M796&lt;&gt;"",IF(_xlfn.RANK.EQ(M796,$M$2:$M$326,0)&lt;=ROUND(COUNTIFS($E$2:$E$326,"&gt;=50",$D$2:$D$326,"&gt;=55")/100*#REF!,0),"",E796),"")</f>
        <v>#REF!</v>
      </c>
      <c r="O796" s="9" t="e">
        <f>IF(N796&lt;&gt;"",IF(_xlfn.RANK.EQ(N796,$N$2:$N$326,0)&lt;=ROUND(COUNTIFS($E$2:$E$326,"&gt;=50",$D$2:$D$326,"&gt;=55")/100*#REF!,0),"",E796),"")</f>
        <v>#REF!</v>
      </c>
      <c r="P796" s="9" t="str" cm="1">
        <f t="array" ref="P796">IF(A756&lt;&gt;"",IF(_xlfn.BITOR(B756&lt;&gt;"GR",B756&lt;&gt;""),IF(AND(H796&gt;=50,B756&gt;=55),_xlfn.RANK.EQ(H796,$H$2:$H$1000,0),_xlfn.IFS(#REF!="FD",999,#REF!="FF",1000)),IF(AND(H796&gt;=50,D796&gt;=55),_xlfn.RANK.EQ(H796,$H$2:$H$326,0),_xlfn.IFS(#REF!="FD",999,#REF!="FF",1000))),"")</f>
        <v/>
      </c>
    </row>
    <row r="797" spans="1:16" x14ac:dyDescent="0.35">
      <c r="A797" s="3"/>
      <c r="B797" s="3"/>
      <c r="C797" s="16" t="e">
        <f>IF(_xlfn.BITOR(#REF!="GR",#REF!=""),0,#REF!)</f>
        <v>#REF!</v>
      </c>
      <c r="D797" s="16" t="e">
        <f>IF(_xlfn.BITOR(#REF!="",#REF!="GR"),0,#REF!)</f>
        <v>#REF!</v>
      </c>
      <c r="E797" s="9" t="e">
        <f t="shared" si="50"/>
        <v>#REF!</v>
      </c>
      <c r="F797" s="9" t="e">
        <f>IF(AND(B757&lt;&gt;"",B757&lt;&gt;"GR"),(C797*0.4)+(B757*0.6),E797)</f>
        <v>#REF!</v>
      </c>
      <c r="G797" s="9" t="e">
        <f t="shared" si="52"/>
        <v>#REF!</v>
      </c>
      <c r="H797" s="9" t="e">
        <f t="shared" si="53"/>
        <v>#REF!</v>
      </c>
      <c r="I797" s="9" t="e">
        <f t="shared" si="51"/>
        <v>#REF!</v>
      </c>
      <c r="J797" s="9" t="e">
        <f>IF(I797&lt;&gt;"",IF(_xlfn.RANK.EQ(I797,$I$2:$I$326,0)&lt;=ROUND(COUNTIFS($E$2:$E$326,"&gt;=50",$D$2:$D$326,"&gt;=55")/100*#REF!,0),"",E797),"")</f>
        <v>#REF!</v>
      </c>
      <c r="K797" s="9" t="e">
        <f>IF(J797&lt;&gt;"",IF(_xlfn.RANK.EQ(J797,$J$2:$J$326,0)&lt;=ROUND(COUNTIFS($E$2:$E$326,"&gt;=50",$D$2:$D$326,"&gt;=55")/100*#REF!,0),"",E797),"")</f>
        <v>#REF!</v>
      </c>
      <c r="L797" s="9" t="e">
        <f>IF(K797&lt;&gt;"",IF(_xlfn.RANK.EQ(K797,$K$2:$K$326,0)&lt;=ROUND(COUNTIFS($E$2:$E$326,"&gt;=50",$D$2:$D$326,"&gt;=55")/100*#REF!,0),"",E797),"")</f>
        <v>#REF!</v>
      </c>
      <c r="M797" s="9" t="e">
        <f>IF(L797&lt;&gt;"",IF(_xlfn.RANK.EQ(L797,$L$2:$L$326,0)&lt;=ROUND(COUNTIFS($E$2:$E$326,"&gt;=50",$D$2:$D$326,"&gt;=55")/100*#REF!,0),"",E797),"")</f>
        <v>#REF!</v>
      </c>
      <c r="N797" s="9" t="e">
        <f>IF(M797&lt;&gt;"",IF(_xlfn.RANK.EQ(M797,$M$2:$M$326,0)&lt;=ROUND(COUNTIFS($E$2:$E$326,"&gt;=50",$D$2:$D$326,"&gt;=55")/100*#REF!,0),"",E797),"")</f>
        <v>#REF!</v>
      </c>
      <c r="O797" s="9" t="e">
        <f>IF(N797&lt;&gt;"",IF(_xlfn.RANK.EQ(N797,$N$2:$N$326,0)&lt;=ROUND(COUNTIFS($E$2:$E$326,"&gt;=50",$D$2:$D$326,"&gt;=55")/100*#REF!,0),"",E797),"")</f>
        <v>#REF!</v>
      </c>
      <c r="P797" s="9" t="str" cm="1">
        <f t="array" ref="P797">IF(A757&lt;&gt;"",IF(_xlfn.BITOR(B757&lt;&gt;"GR",B757&lt;&gt;""),IF(AND(H797&gt;=50,B757&gt;=55),_xlfn.RANK.EQ(H797,$H$2:$H$1000,0),_xlfn.IFS(#REF!="FD",999,#REF!="FF",1000)),IF(AND(H797&gt;=50,D797&gt;=55),_xlfn.RANK.EQ(H797,$H$2:$H$326,0),_xlfn.IFS(#REF!="FD",999,#REF!="FF",1000))),"")</f>
        <v/>
      </c>
    </row>
    <row r="798" spans="1:16" x14ac:dyDescent="0.35">
      <c r="A798" s="3"/>
      <c r="B798" s="3"/>
      <c r="C798" s="16" t="e">
        <f>IF(_xlfn.BITOR(#REF!="GR",#REF!=""),0,#REF!)</f>
        <v>#REF!</v>
      </c>
      <c r="D798" s="16" t="e">
        <f>IF(_xlfn.BITOR(#REF!="",#REF!="GR"),0,#REF!)</f>
        <v>#REF!</v>
      </c>
      <c r="E798" s="9" t="e">
        <f t="shared" si="50"/>
        <v>#REF!</v>
      </c>
      <c r="F798" s="9" t="e">
        <f>IF(AND(B758&lt;&gt;"",B758&lt;&gt;"GR"),(C798*0.4)+(B758*0.6),E798)</f>
        <v>#REF!</v>
      </c>
      <c r="G798" s="9" t="e">
        <f t="shared" si="52"/>
        <v>#REF!</v>
      </c>
      <c r="H798" s="9" t="e">
        <f t="shared" si="53"/>
        <v>#REF!</v>
      </c>
      <c r="I798" s="9" t="e">
        <f t="shared" si="51"/>
        <v>#REF!</v>
      </c>
      <c r="J798" s="9" t="e">
        <f>IF(I798&lt;&gt;"",IF(_xlfn.RANK.EQ(I798,$I$2:$I$326,0)&lt;=ROUND(COUNTIFS($E$2:$E$326,"&gt;=50",$D$2:$D$326,"&gt;=55")/100*#REF!,0),"",E798),"")</f>
        <v>#REF!</v>
      </c>
      <c r="K798" s="9" t="e">
        <f>IF(J798&lt;&gt;"",IF(_xlfn.RANK.EQ(J798,$J$2:$J$326,0)&lt;=ROUND(COUNTIFS($E$2:$E$326,"&gt;=50",$D$2:$D$326,"&gt;=55")/100*#REF!,0),"",E798),"")</f>
        <v>#REF!</v>
      </c>
      <c r="L798" s="9" t="e">
        <f>IF(K798&lt;&gt;"",IF(_xlfn.RANK.EQ(K798,$K$2:$K$326,0)&lt;=ROUND(COUNTIFS($E$2:$E$326,"&gt;=50",$D$2:$D$326,"&gt;=55")/100*#REF!,0),"",E798),"")</f>
        <v>#REF!</v>
      </c>
      <c r="M798" s="9" t="e">
        <f>IF(L798&lt;&gt;"",IF(_xlfn.RANK.EQ(L798,$L$2:$L$326,0)&lt;=ROUND(COUNTIFS($E$2:$E$326,"&gt;=50",$D$2:$D$326,"&gt;=55")/100*#REF!,0),"",E798),"")</f>
        <v>#REF!</v>
      </c>
      <c r="N798" s="9" t="e">
        <f>IF(M798&lt;&gt;"",IF(_xlfn.RANK.EQ(M798,$M$2:$M$326,0)&lt;=ROUND(COUNTIFS($E$2:$E$326,"&gt;=50",$D$2:$D$326,"&gt;=55")/100*#REF!,0),"",E798),"")</f>
        <v>#REF!</v>
      </c>
      <c r="O798" s="9" t="e">
        <f>IF(N798&lt;&gt;"",IF(_xlfn.RANK.EQ(N798,$N$2:$N$326,0)&lt;=ROUND(COUNTIFS($E$2:$E$326,"&gt;=50",$D$2:$D$326,"&gt;=55")/100*#REF!,0),"",E798),"")</f>
        <v>#REF!</v>
      </c>
      <c r="P798" s="9" t="str" cm="1">
        <f t="array" ref="P798">IF(A758&lt;&gt;"",IF(_xlfn.BITOR(B758&lt;&gt;"GR",B758&lt;&gt;""),IF(AND(H798&gt;=50,B758&gt;=55),_xlfn.RANK.EQ(H798,$H$2:$H$1000,0),_xlfn.IFS(#REF!="FD",999,#REF!="FF",1000)),IF(AND(H798&gt;=50,D798&gt;=55),_xlfn.RANK.EQ(H798,$H$2:$H$326,0),_xlfn.IFS(#REF!="FD",999,#REF!="FF",1000))),"")</f>
        <v/>
      </c>
    </row>
    <row r="799" spans="1:16" x14ac:dyDescent="0.35">
      <c r="A799" s="3"/>
      <c r="B799" s="3"/>
      <c r="C799" s="16" t="e">
        <f>IF(_xlfn.BITOR(#REF!="GR",#REF!=""),0,#REF!)</f>
        <v>#REF!</v>
      </c>
      <c r="D799" s="16" t="e">
        <f>IF(_xlfn.BITOR(#REF!="",#REF!="GR"),0,#REF!)</f>
        <v>#REF!</v>
      </c>
      <c r="E799" s="9" t="e">
        <f t="shared" si="50"/>
        <v>#REF!</v>
      </c>
      <c r="F799" s="9" t="e">
        <f>IF(AND(B759&lt;&gt;"",B759&lt;&gt;"GR"),(C799*0.4)+(B759*0.6),E799)</f>
        <v>#REF!</v>
      </c>
      <c r="G799" s="9" t="e">
        <f t="shared" si="52"/>
        <v>#REF!</v>
      </c>
      <c r="H799" s="9" t="e">
        <f t="shared" si="53"/>
        <v>#REF!</v>
      </c>
      <c r="I799" s="9" t="e">
        <f t="shared" si="51"/>
        <v>#REF!</v>
      </c>
      <c r="J799" s="9" t="e">
        <f>IF(I799&lt;&gt;"",IF(_xlfn.RANK.EQ(I799,$I$2:$I$326,0)&lt;=ROUND(COUNTIFS($E$2:$E$326,"&gt;=50",$D$2:$D$326,"&gt;=55")/100*#REF!,0),"",E799),"")</f>
        <v>#REF!</v>
      </c>
      <c r="K799" s="9" t="e">
        <f>IF(J799&lt;&gt;"",IF(_xlfn.RANK.EQ(J799,$J$2:$J$326,0)&lt;=ROUND(COUNTIFS($E$2:$E$326,"&gt;=50",$D$2:$D$326,"&gt;=55")/100*#REF!,0),"",E799),"")</f>
        <v>#REF!</v>
      </c>
      <c r="L799" s="9" t="e">
        <f>IF(K799&lt;&gt;"",IF(_xlfn.RANK.EQ(K799,$K$2:$K$326,0)&lt;=ROUND(COUNTIFS($E$2:$E$326,"&gt;=50",$D$2:$D$326,"&gt;=55")/100*#REF!,0),"",E799),"")</f>
        <v>#REF!</v>
      </c>
      <c r="M799" s="9" t="e">
        <f>IF(L799&lt;&gt;"",IF(_xlfn.RANK.EQ(L799,$L$2:$L$326,0)&lt;=ROUND(COUNTIFS($E$2:$E$326,"&gt;=50",$D$2:$D$326,"&gt;=55")/100*#REF!,0),"",E799),"")</f>
        <v>#REF!</v>
      </c>
      <c r="N799" s="9" t="e">
        <f>IF(M799&lt;&gt;"",IF(_xlfn.RANK.EQ(M799,$M$2:$M$326,0)&lt;=ROUND(COUNTIFS($E$2:$E$326,"&gt;=50",$D$2:$D$326,"&gt;=55")/100*#REF!,0),"",E799),"")</f>
        <v>#REF!</v>
      </c>
      <c r="O799" s="9" t="e">
        <f>IF(N799&lt;&gt;"",IF(_xlfn.RANK.EQ(N799,$N$2:$N$326,0)&lt;=ROUND(COUNTIFS($E$2:$E$326,"&gt;=50",$D$2:$D$326,"&gt;=55")/100*#REF!,0),"",E799),"")</f>
        <v>#REF!</v>
      </c>
      <c r="P799" s="9" t="str" cm="1">
        <f t="array" ref="P799">IF(A759&lt;&gt;"",IF(_xlfn.BITOR(B759&lt;&gt;"GR",B759&lt;&gt;""),IF(AND(H799&gt;=50,B759&gt;=55),_xlfn.RANK.EQ(H799,$H$2:$H$1000,0),_xlfn.IFS(#REF!="FD",999,#REF!="FF",1000)),IF(AND(H799&gt;=50,D799&gt;=55),_xlfn.RANK.EQ(H799,$H$2:$H$326,0),_xlfn.IFS(#REF!="FD",999,#REF!="FF",1000))),"")</f>
        <v/>
      </c>
    </row>
    <row r="800" spans="1:16" x14ac:dyDescent="0.35">
      <c r="A800" s="3"/>
      <c r="B800" s="3"/>
      <c r="C800" s="16" t="e">
        <f>IF(_xlfn.BITOR(#REF!="GR",#REF!=""),0,#REF!)</f>
        <v>#REF!</v>
      </c>
      <c r="D800" s="16" t="e">
        <f>IF(_xlfn.BITOR(#REF!="",#REF!="GR"),0,#REF!)</f>
        <v>#REF!</v>
      </c>
      <c r="E800" s="9" t="e">
        <f t="shared" si="50"/>
        <v>#REF!</v>
      </c>
      <c r="F800" s="9" t="e">
        <f>IF(AND(B760&lt;&gt;"",B760&lt;&gt;"GR"),(C800*0.4)+(B760*0.6),E800)</f>
        <v>#REF!</v>
      </c>
      <c r="G800" s="9" t="e">
        <f t="shared" si="52"/>
        <v>#REF!</v>
      </c>
      <c r="H800" s="9" t="e">
        <f t="shared" si="53"/>
        <v>#REF!</v>
      </c>
      <c r="I800" s="9" t="e">
        <f t="shared" si="51"/>
        <v>#REF!</v>
      </c>
      <c r="J800" s="9" t="e">
        <f>IF(I800&lt;&gt;"",IF(_xlfn.RANK.EQ(I800,$I$2:$I$326,0)&lt;=ROUND(COUNTIFS($E$2:$E$326,"&gt;=50",$D$2:$D$326,"&gt;=55")/100*#REF!,0),"",E800),"")</f>
        <v>#REF!</v>
      </c>
      <c r="K800" s="9" t="e">
        <f>IF(J800&lt;&gt;"",IF(_xlfn.RANK.EQ(J800,$J$2:$J$326,0)&lt;=ROUND(COUNTIFS($E$2:$E$326,"&gt;=50",$D$2:$D$326,"&gt;=55")/100*#REF!,0),"",E800),"")</f>
        <v>#REF!</v>
      </c>
      <c r="L800" s="9" t="e">
        <f>IF(K800&lt;&gt;"",IF(_xlfn.RANK.EQ(K800,$K$2:$K$326,0)&lt;=ROUND(COUNTIFS($E$2:$E$326,"&gt;=50",$D$2:$D$326,"&gt;=55")/100*#REF!,0),"",E800),"")</f>
        <v>#REF!</v>
      </c>
      <c r="M800" s="9" t="e">
        <f>IF(L800&lt;&gt;"",IF(_xlfn.RANK.EQ(L800,$L$2:$L$326,0)&lt;=ROUND(COUNTIFS($E$2:$E$326,"&gt;=50",$D$2:$D$326,"&gt;=55")/100*#REF!,0),"",E800),"")</f>
        <v>#REF!</v>
      </c>
      <c r="N800" s="9" t="e">
        <f>IF(M800&lt;&gt;"",IF(_xlfn.RANK.EQ(M800,$M$2:$M$326,0)&lt;=ROUND(COUNTIFS($E$2:$E$326,"&gt;=50",$D$2:$D$326,"&gt;=55")/100*#REF!,0),"",E800),"")</f>
        <v>#REF!</v>
      </c>
      <c r="O800" s="9" t="e">
        <f>IF(N800&lt;&gt;"",IF(_xlfn.RANK.EQ(N800,$N$2:$N$326,0)&lt;=ROUND(COUNTIFS($E$2:$E$326,"&gt;=50",$D$2:$D$326,"&gt;=55")/100*#REF!,0),"",E800),"")</f>
        <v>#REF!</v>
      </c>
      <c r="P800" s="9" t="str" cm="1">
        <f t="array" ref="P800">IF(A760&lt;&gt;"",IF(_xlfn.BITOR(B760&lt;&gt;"GR",B760&lt;&gt;""),IF(AND(H800&gt;=50,B760&gt;=55),_xlfn.RANK.EQ(H800,$H$2:$H$1000,0),_xlfn.IFS(#REF!="FD",999,#REF!="FF",1000)),IF(AND(H800&gt;=50,D800&gt;=55),_xlfn.RANK.EQ(H800,$H$2:$H$326,0),_xlfn.IFS(#REF!="FD",999,#REF!="FF",1000))),"")</f>
        <v/>
      </c>
    </row>
    <row r="801" spans="1:16" x14ac:dyDescent="0.35">
      <c r="A801" s="3"/>
      <c r="B801" s="3"/>
      <c r="C801" s="16" t="e">
        <f>IF(_xlfn.BITOR(#REF!="GR",#REF!=""),0,#REF!)</f>
        <v>#REF!</v>
      </c>
      <c r="D801" s="16" t="e">
        <f>IF(_xlfn.BITOR(#REF!="",#REF!="GR"),0,#REF!)</f>
        <v>#REF!</v>
      </c>
      <c r="E801" s="9" t="e">
        <f t="shared" si="50"/>
        <v>#REF!</v>
      </c>
      <c r="F801" s="9" t="e">
        <f>IF(AND(B761&lt;&gt;"",B761&lt;&gt;"GR"),(C801*0.4)+(B761*0.6),E801)</f>
        <v>#REF!</v>
      </c>
      <c r="G801" s="9" t="e">
        <f t="shared" si="52"/>
        <v>#REF!</v>
      </c>
      <c r="H801" s="9" t="e">
        <f t="shared" si="53"/>
        <v>#REF!</v>
      </c>
      <c r="I801" s="9" t="e">
        <f t="shared" si="51"/>
        <v>#REF!</v>
      </c>
      <c r="J801" s="9" t="e">
        <f>IF(I801&lt;&gt;"",IF(_xlfn.RANK.EQ(I801,$I$2:$I$326,0)&lt;=ROUND(COUNTIFS($E$2:$E$326,"&gt;=50",$D$2:$D$326,"&gt;=55")/100*#REF!,0),"",E801),"")</f>
        <v>#REF!</v>
      </c>
      <c r="K801" s="9" t="e">
        <f>IF(J801&lt;&gt;"",IF(_xlfn.RANK.EQ(J801,$J$2:$J$326,0)&lt;=ROUND(COUNTIFS($E$2:$E$326,"&gt;=50",$D$2:$D$326,"&gt;=55")/100*#REF!,0),"",E801),"")</f>
        <v>#REF!</v>
      </c>
      <c r="L801" s="9" t="e">
        <f>IF(K801&lt;&gt;"",IF(_xlfn.RANK.EQ(K801,$K$2:$K$326,0)&lt;=ROUND(COUNTIFS($E$2:$E$326,"&gt;=50",$D$2:$D$326,"&gt;=55")/100*#REF!,0),"",E801),"")</f>
        <v>#REF!</v>
      </c>
      <c r="M801" s="9" t="e">
        <f>IF(L801&lt;&gt;"",IF(_xlfn.RANK.EQ(L801,$L$2:$L$326,0)&lt;=ROUND(COUNTIFS($E$2:$E$326,"&gt;=50",$D$2:$D$326,"&gt;=55")/100*#REF!,0),"",E801),"")</f>
        <v>#REF!</v>
      </c>
      <c r="N801" s="9" t="e">
        <f>IF(M801&lt;&gt;"",IF(_xlfn.RANK.EQ(M801,$M$2:$M$326,0)&lt;=ROUND(COUNTIFS($E$2:$E$326,"&gt;=50",$D$2:$D$326,"&gt;=55")/100*#REF!,0),"",E801),"")</f>
        <v>#REF!</v>
      </c>
      <c r="O801" s="9" t="e">
        <f>IF(N801&lt;&gt;"",IF(_xlfn.RANK.EQ(N801,$N$2:$N$326,0)&lt;=ROUND(COUNTIFS($E$2:$E$326,"&gt;=50",$D$2:$D$326,"&gt;=55")/100*#REF!,0),"",E801),"")</f>
        <v>#REF!</v>
      </c>
      <c r="P801" s="9" t="str" cm="1">
        <f t="array" ref="P801">IF(A761&lt;&gt;"",IF(_xlfn.BITOR(B761&lt;&gt;"GR",B761&lt;&gt;""),IF(AND(H801&gt;=50,B761&gt;=55),_xlfn.RANK.EQ(H801,$H$2:$H$1000,0),_xlfn.IFS(#REF!="FD",999,#REF!="FF",1000)),IF(AND(H801&gt;=50,D801&gt;=55),_xlfn.RANK.EQ(H801,$H$2:$H$326,0),_xlfn.IFS(#REF!="FD",999,#REF!="FF",1000))),"")</f>
        <v/>
      </c>
    </row>
    <row r="802" spans="1:16" x14ac:dyDescent="0.35">
      <c r="A802" s="3"/>
      <c r="B802" s="3"/>
      <c r="C802" s="16" t="e">
        <f>IF(_xlfn.BITOR(#REF!="GR",#REF!=""),0,#REF!)</f>
        <v>#REF!</v>
      </c>
      <c r="D802" s="16" t="e">
        <f>IF(_xlfn.BITOR(#REF!="",#REF!="GR"),0,#REF!)</f>
        <v>#REF!</v>
      </c>
      <c r="E802" s="9" t="e">
        <f t="shared" si="50"/>
        <v>#REF!</v>
      </c>
      <c r="F802" s="9" t="e">
        <f>IF(AND(B762&lt;&gt;"",B762&lt;&gt;"GR"),(C802*0.4)+(B762*0.6),E802)</f>
        <v>#REF!</v>
      </c>
      <c r="G802" s="9" t="e">
        <f t="shared" si="52"/>
        <v>#REF!</v>
      </c>
      <c r="H802" s="9" t="e">
        <f t="shared" si="53"/>
        <v>#REF!</v>
      </c>
      <c r="I802" s="9" t="e">
        <f t="shared" si="51"/>
        <v>#REF!</v>
      </c>
      <c r="J802" s="9" t="e">
        <f>IF(I802&lt;&gt;"",IF(_xlfn.RANK.EQ(I802,$I$2:$I$326,0)&lt;=ROUND(COUNTIFS($E$2:$E$326,"&gt;=50",$D$2:$D$326,"&gt;=55")/100*#REF!,0),"",E802),"")</f>
        <v>#REF!</v>
      </c>
      <c r="K802" s="9" t="e">
        <f>IF(J802&lt;&gt;"",IF(_xlfn.RANK.EQ(J802,$J$2:$J$326,0)&lt;=ROUND(COUNTIFS($E$2:$E$326,"&gt;=50",$D$2:$D$326,"&gt;=55")/100*#REF!,0),"",E802),"")</f>
        <v>#REF!</v>
      </c>
      <c r="L802" s="9" t="e">
        <f>IF(K802&lt;&gt;"",IF(_xlfn.RANK.EQ(K802,$K$2:$K$326,0)&lt;=ROUND(COUNTIFS($E$2:$E$326,"&gt;=50",$D$2:$D$326,"&gt;=55")/100*#REF!,0),"",E802),"")</f>
        <v>#REF!</v>
      </c>
      <c r="M802" s="9" t="e">
        <f>IF(L802&lt;&gt;"",IF(_xlfn.RANK.EQ(L802,$L$2:$L$326,0)&lt;=ROUND(COUNTIFS($E$2:$E$326,"&gt;=50",$D$2:$D$326,"&gt;=55")/100*#REF!,0),"",E802),"")</f>
        <v>#REF!</v>
      </c>
      <c r="N802" s="9" t="e">
        <f>IF(M802&lt;&gt;"",IF(_xlfn.RANK.EQ(M802,$M$2:$M$326,0)&lt;=ROUND(COUNTIFS($E$2:$E$326,"&gt;=50",$D$2:$D$326,"&gt;=55")/100*#REF!,0),"",E802),"")</f>
        <v>#REF!</v>
      </c>
      <c r="O802" s="9" t="e">
        <f>IF(N802&lt;&gt;"",IF(_xlfn.RANK.EQ(N802,$N$2:$N$326,0)&lt;=ROUND(COUNTIFS($E$2:$E$326,"&gt;=50",$D$2:$D$326,"&gt;=55")/100*#REF!,0),"",E802),"")</f>
        <v>#REF!</v>
      </c>
      <c r="P802" s="9" t="str" cm="1">
        <f t="array" ref="P802">IF(A762&lt;&gt;"",IF(_xlfn.BITOR(B762&lt;&gt;"GR",B762&lt;&gt;""),IF(AND(H802&gt;=50,B762&gt;=55),_xlfn.RANK.EQ(H802,$H$2:$H$1000,0),_xlfn.IFS(#REF!="FD",999,#REF!="FF",1000)),IF(AND(H802&gt;=50,D802&gt;=55),_xlfn.RANK.EQ(H802,$H$2:$H$326,0),_xlfn.IFS(#REF!="FD",999,#REF!="FF",1000))),"")</f>
        <v/>
      </c>
    </row>
    <row r="803" spans="1:16" x14ac:dyDescent="0.35">
      <c r="A803" s="3"/>
      <c r="B803" s="3"/>
      <c r="C803" s="16" t="e">
        <f>IF(_xlfn.BITOR(#REF!="GR",#REF!=""),0,#REF!)</f>
        <v>#REF!</v>
      </c>
      <c r="D803" s="16" t="e">
        <f>IF(_xlfn.BITOR(#REF!="",#REF!="GR"),0,#REF!)</f>
        <v>#REF!</v>
      </c>
      <c r="E803" s="9" t="e">
        <f t="shared" si="50"/>
        <v>#REF!</v>
      </c>
      <c r="F803" s="9" t="e">
        <f>IF(AND(B763&lt;&gt;"",B763&lt;&gt;"GR"),(C803*0.4)+(B763*0.6),E803)</f>
        <v>#REF!</v>
      </c>
      <c r="G803" s="9" t="e">
        <f t="shared" si="52"/>
        <v>#REF!</v>
      </c>
      <c r="H803" s="9" t="e">
        <f t="shared" si="53"/>
        <v>#REF!</v>
      </c>
      <c r="I803" s="9" t="e">
        <f t="shared" si="51"/>
        <v>#REF!</v>
      </c>
      <c r="J803" s="9" t="e">
        <f>IF(I803&lt;&gt;"",IF(_xlfn.RANK.EQ(I803,$I$2:$I$326,0)&lt;=ROUND(COUNTIFS($E$2:$E$326,"&gt;=50",$D$2:$D$326,"&gt;=55")/100*#REF!,0),"",E803),"")</f>
        <v>#REF!</v>
      </c>
      <c r="K803" s="9" t="e">
        <f>IF(J803&lt;&gt;"",IF(_xlfn.RANK.EQ(J803,$J$2:$J$326,0)&lt;=ROUND(COUNTIFS($E$2:$E$326,"&gt;=50",$D$2:$D$326,"&gt;=55")/100*#REF!,0),"",E803),"")</f>
        <v>#REF!</v>
      </c>
      <c r="L803" s="9" t="e">
        <f>IF(K803&lt;&gt;"",IF(_xlfn.RANK.EQ(K803,$K$2:$K$326,0)&lt;=ROUND(COUNTIFS($E$2:$E$326,"&gt;=50",$D$2:$D$326,"&gt;=55")/100*#REF!,0),"",E803),"")</f>
        <v>#REF!</v>
      </c>
      <c r="M803" s="9" t="e">
        <f>IF(L803&lt;&gt;"",IF(_xlfn.RANK.EQ(L803,$L$2:$L$326,0)&lt;=ROUND(COUNTIFS($E$2:$E$326,"&gt;=50",$D$2:$D$326,"&gt;=55")/100*#REF!,0),"",E803),"")</f>
        <v>#REF!</v>
      </c>
      <c r="N803" s="9" t="e">
        <f>IF(M803&lt;&gt;"",IF(_xlfn.RANK.EQ(M803,$M$2:$M$326,0)&lt;=ROUND(COUNTIFS($E$2:$E$326,"&gt;=50",$D$2:$D$326,"&gt;=55")/100*#REF!,0),"",E803),"")</f>
        <v>#REF!</v>
      </c>
      <c r="O803" s="9" t="e">
        <f>IF(N803&lt;&gt;"",IF(_xlfn.RANK.EQ(N803,$N$2:$N$326,0)&lt;=ROUND(COUNTIFS($E$2:$E$326,"&gt;=50",$D$2:$D$326,"&gt;=55")/100*#REF!,0),"",E803),"")</f>
        <v>#REF!</v>
      </c>
      <c r="P803" s="9" t="str" cm="1">
        <f t="array" ref="P803">IF(A763&lt;&gt;"",IF(_xlfn.BITOR(B763&lt;&gt;"GR",B763&lt;&gt;""),IF(AND(H803&gt;=50,B763&gt;=55),_xlfn.RANK.EQ(H803,$H$2:$H$1000,0),_xlfn.IFS(#REF!="FD",999,#REF!="FF",1000)),IF(AND(H803&gt;=50,D803&gt;=55),_xlfn.RANK.EQ(H803,$H$2:$H$326,0),_xlfn.IFS(#REF!="FD",999,#REF!="FF",1000))),"")</f>
        <v/>
      </c>
    </row>
    <row r="804" spans="1:16" x14ac:dyDescent="0.35">
      <c r="A804" s="3"/>
      <c r="B804" s="3"/>
      <c r="C804" s="16" t="e">
        <f>IF(_xlfn.BITOR(#REF!="GR",#REF!=""),0,#REF!)</f>
        <v>#REF!</v>
      </c>
      <c r="D804" s="16" t="e">
        <f>IF(_xlfn.BITOR(#REF!="",#REF!="GR"),0,#REF!)</f>
        <v>#REF!</v>
      </c>
      <c r="E804" s="9" t="e">
        <f t="shared" si="50"/>
        <v>#REF!</v>
      </c>
      <c r="F804" s="9" t="e">
        <f>IF(AND(B764&lt;&gt;"",B764&lt;&gt;"GR"),(C804*0.4)+(B764*0.6),E804)</f>
        <v>#REF!</v>
      </c>
      <c r="G804" s="9" t="e">
        <f t="shared" si="52"/>
        <v>#REF!</v>
      </c>
      <c r="H804" s="9" t="e">
        <f t="shared" si="53"/>
        <v>#REF!</v>
      </c>
      <c r="I804" s="9" t="e">
        <f t="shared" si="51"/>
        <v>#REF!</v>
      </c>
      <c r="J804" s="9" t="e">
        <f>IF(I804&lt;&gt;"",IF(_xlfn.RANK.EQ(I804,$I$2:$I$326,0)&lt;=ROUND(COUNTIFS($E$2:$E$326,"&gt;=50",$D$2:$D$326,"&gt;=55")/100*#REF!,0),"",E804),"")</f>
        <v>#REF!</v>
      </c>
      <c r="K804" s="9" t="e">
        <f>IF(J804&lt;&gt;"",IF(_xlfn.RANK.EQ(J804,$J$2:$J$326,0)&lt;=ROUND(COUNTIFS($E$2:$E$326,"&gt;=50",$D$2:$D$326,"&gt;=55")/100*#REF!,0),"",E804),"")</f>
        <v>#REF!</v>
      </c>
      <c r="L804" s="9" t="e">
        <f>IF(K804&lt;&gt;"",IF(_xlfn.RANK.EQ(K804,$K$2:$K$326,0)&lt;=ROUND(COUNTIFS($E$2:$E$326,"&gt;=50",$D$2:$D$326,"&gt;=55")/100*#REF!,0),"",E804),"")</f>
        <v>#REF!</v>
      </c>
      <c r="M804" s="9" t="e">
        <f>IF(L804&lt;&gt;"",IF(_xlfn.RANK.EQ(L804,$L$2:$L$326,0)&lt;=ROUND(COUNTIFS($E$2:$E$326,"&gt;=50",$D$2:$D$326,"&gt;=55")/100*#REF!,0),"",E804),"")</f>
        <v>#REF!</v>
      </c>
      <c r="N804" s="9" t="e">
        <f>IF(M804&lt;&gt;"",IF(_xlfn.RANK.EQ(M804,$M$2:$M$326,0)&lt;=ROUND(COUNTIFS($E$2:$E$326,"&gt;=50",$D$2:$D$326,"&gt;=55")/100*#REF!,0),"",E804),"")</f>
        <v>#REF!</v>
      </c>
      <c r="O804" s="9" t="e">
        <f>IF(N804&lt;&gt;"",IF(_xlfn.RANK.EQ(N804,$N$2:$N$326,0)&lt;=ROUND(COUNTIFS($E$2:$E$326,"&gt;=50",$D$2:$D$326,"&gt;=55")/100*#REF!,0),"",E804),"")</f>
        <v>#REF!</v>
      </c>
      <c r="P804" s="9" t="str" cm="1">
        <f t="array" ref="P804">IF(A764&lt;&gt;"",IF(_xlfn.BITOR(B764&lt;&gt;"GR",B764&lt;&gt;""),IF(AND(H804&gt;=50,B764&gt;=55),_xlfn.RANK.EQ(H804,$H$2:$H$1000,0),_xlfn.IFS(#REF!="FD",999,#REF!="FF",1000)),IF(AND(H804&gt;=50,D804&gt;=55),_xlfn.RANK.EQ(H804,$H$2:$H$326,0),_xlfn.IFS(#REF!="FD",999,#REF!="FF",1000))),"")</f>
        <v/>
      </c>
    </row>
    <row r="805" spans="1:16" x14ac:dyDescent="0.35">
      <c r="A805" s="3"/>
      <c r="B805" s="3"/>
      <c r="C805" s="16" t="e">
        <f>IF(_xlfn.BITOR(#REF!="GR",#REF!=""),0,#REF!)</f>
        <v>#REF!</v>
      </c>
      <c r="D805" s="16" t="e">
        <f>IF(_xlfn.BITOR(#REF!="",#REF!="GR"),0,#REF!)</f>
        <v>#REF!</v>
      </c>
      <c r="E805" s="9" t="e">
        <f t="shared" si="50"/>
        <v>#REF!</v>
      </c>
      <c r="F805" s="9" t="e">
        <f>IF(AND(B765&lt;&gt;"",B765&lt;&gt;"GR"),(C805*0.4)+(B765*0.6),E805)</f>
        <v>#REF!</v>
      </c>
      <c r="G805" s="9" t="e">
        <f t="shared" si="52"/>
        <v>#REF!</v>
      </c>
      <c r="H805" s="9" t="e">
        <f t="shared" si="53"/>
        <v>#REF!</v>
      </c>
      <c r="I805" s="9" t="e">
        <f t="shared" si="51"/>
        <v>#REF!</v>
      </c>
      <c r="J805" s="9" t="e">
        <f>IF(I805&lt;&gt;"",IF(_xlfn.RANK.EQ(I805,$I$2:$I$326,0)&lt;=ROUND(COUNTIFS($E$2:$E$326,"&gt;=50",$D$2:$D$326,"&gt;=55")/100*#REF!,0),"",E805),"")</f>
        <v>#REF!</v>
      </c>
      <c r="K805" s="9" t="e">
        <f>IF(J805&lt;&gt;"",IF(_xlfn.RANK.EQ(J805,$J$2:$J$326,0)&lt;=ROUND(COUNTIFS($E$2:$E$326,"&gt;=50",$D$2:$D$326,"&gt;=55")/100*#REF!,0),"",E805),"")</f>
        <v>#REF!</v>
      </c>
      <c r="L805" s="9" t="e">
        <f>IF(K805&lt;&gt;"",IF(_xlfn.RANK.EQ(K805,$K$2:$K$326,0)&lt;=ROUND(COUNTIFS($E$2:$E$326,"&gt;=50",$D$2:$D$326,"&gt;=55")/100*#REF!,0),"",E805),"")</f>
        <v>#REF!</v>
      </c>
      <c r="M805" s="9" t="e">
        <f>IF(L805&lt;&gt;"",IF(_xlfn.RANK.EQ(L805,$L$2:$L$326,0)&lt;=ROUND(COUNTIFS($E$2:$E$326,"&gt;=50",$D$2:$D$326,"&gt;=55")/100*#REF!,0),"",E805),"")</f>
        <v>#REF!</v>
      </c>
      <c r="N805" s="9" t="e">
        <f>IF(M805&lt;&gt;"",IF(_xlfn.RANK.EQ(M805,$M$2:$M$326,0)&lt;=ROUND(COUNTIFS($E$2:$E$326,"&gt;=50",$D$2:$D$326,"&gt;=55")/100*#REF!,0),"",E805),"")</f>
        <v>#REF!</v>
      </c>
      <c r="O805" s="9" t="e">
        <f>IF(N805&lt;&gt;"",IF(_xlfn.RANK.EQ(N805,$N$2:$N$326,0)&lt;=ROUND(COUNTIFS($E$2:$E$326,"&gt;=50",$D$2:$D$326,"&gt;=55")/100*#REF!,0),"",E805),"")</f>
        <v>#REF!</v>
      </c>
      <c r="P805" s="9" t="str" cm="1">
        <f t="array" ref="P805">IF(A765&lt;&gt;"",IF(_xlfn.BITOR(B765&lt;&gt;"GR",B765&lt;&gt;""),IF(AND(H805&gt;=50,B765&gt;=55),_xlfn.RANK.EQ(H805,$H$2:$H$1000,0),_xlfn.IFS(#REF!="FD",999,#REF!="FF",1000)),IF(AND(H805&gt;=50,D805&gt;=55),_xlfn.RANK.EQ(H805,$H$2:$H$326,0),_xlfn.IFS(#REF!="FD",999,#REF!="FF",1000))),"")</f>
        <v/>
      </c>
    </row>
    <row r="806" spans="1:16" x14ac:dyDescent="0.35">
      <c r="A806" s="3"/>
      <c r="B806" s="3"/>
      <c r="C806" s="16" t="e">
        <f>IF(_xlfn.BITOR(#REF!="GR",#REF!=""),0,#REF!)</f>
        <v>#REF!</v>
      </c>
      <c r="D806" s="16" t="e">
        <f>IF(_xlfn.BITOR(#REF!="",#REF!="GR"),0,#REF!)</f>
        <v>#REF!</v>
      </c>
      <c r="E806" s="9" t="e">
        <f t="shared" si="50"/>
        <v>#REF!</v>
      </c>
      <c r="F806" s="9" t="e">
        <f>IF(AND(B766&lt;&gt;"",B766&lt;&gt;"GR"),(C806*0.4)+(B766*0.6),E806)</f>
        <v>#REF!</v>
      </c>
      <c r="G806" s="9" t="e">
        <f t="shared" si="52"/>
        <v>#REF!</v>
      </c>
      <c r="H806" s="9" t="e">
        <f t="shared" si="53"/>
        <v>#REF!</v>
      </c>
      <c r="I806" s="9" t="e">
        <f t="shared" si="51"/>
        <v>#REF!</v>
      </c>
      <c r="J806" s="9" t="e">
        <f>IF(I806&lt;&gt;"",IF(_xlfn.RANK.EQ(I806,$I$2:$I$326,0)&lt;=ROUND(COUNTIFS($E$2:$E$326,"&gt;=50",$D$2:$D$326,"&gt;=55")/100*#REF!,0),"",E806),"")</f>
        <v>#REF!</v>
      </c>
      <c r="K806" s="9" t="e">
        <f>IF(J806&lt;&gt;"",IF(_xlfn.RANK.EQ(J806,$J$2:$J$326,0)&lt;=ROUND(COUNTIFS($E$2:$E$326,"&gt;=50",$D$2:$D$326,"&gt;=55")/100*#REF!,0),"",E806),"")</f>
        <v>#REF!</v>
      </c>
      <c r="L806" s="9" t="e">
        <f>IF(K806&lt;&gt;"",IF(_xlfn.RANK.EQ(K806,$K$2:$K$326,0)&lt;=ROUND(COUNTIFS($E$2:$E$326,"&gt;=50",$D$2:$D$326,"&gt;=55")/100*#REF!,0),"",E806),"")</f>
        <v>#REF!</v>
      </c>
      <c r="M806" s="9" t="e">
        <f>IF(L806&lt;&gt;"",IF(_xlfn.RANK.EQ(L806,$L$2:$L$326,0)&lt;=ROUND(COUNTIFS($E$2:$E$326,"&gt;=50",$D$2:$D$326,"&gt;=55")/100*#REF!,0),"",E806),"")</f>
        <v>#REF!</v>
      </c>
      <c r="N806" s="9" t="e">
        <f>IF(M806&lt;&gt;"",IF(_xlfn.RANK.EQ(M806,$M$2:$M$326,0)&lt;=ROUND(COUNTIFS($E$2:$E$326,"&gt;=50",$D$2:$D$326,"&gt;=55")/100*#REF!,0),"",E806),"")</f>
        <v>#REF!</v>
      </c>
      <c r="O806" s="9" t="e">
        <f>IF(N806&lt;&gt;"",IF(_xlfn.RANK.EQ(N806,$N$2:$N$326,0)&lt;=ROUND(COUNTIFS($E$2:$E$326,"&gt;=50",$D$2:$D$326,"&gt;=55")/100*#REF!,0),"",E806),"")</f>
        <v>#REF!</v>
      </c>
      <c r="P806" s="9" t="str" cm="1">
        <f t="array" ref="P806">IF(A766&lt;&gt;"",IF(_xlfn.BITOR(B766&lt;&gt;"GR",B766&lt;&gt;""),IF(AND(H806&gt;=50,B766&gt;=55),_xlfn.RANK.EQ(H806,$H$2:$H$1000,0),_xlfn.IFS(#REF!="FD",999,#REF!="FF",1000)),IF(AND(H806&gt;=50,D806&gt;=55),_xlfn.RANK.EQ(H806,$H$2:$H$326,0),_xlfn.IFS(#REF!="FD",999,#REF!="FF",1000))),"")</f>
        <v/>
      </c>
    </row>
    <row r="807" spans="1:16" x14ac:dyDescent="0.35">
      <c r="A807" s="3"/>
      <c r="B807" s="3"/>
      <c r="C807" s="16" t="e">
        <f>IF(_xlfn.BITOR(#REF!="GR",#REF!=""),0,#REF!)</f>
        <v>#REF!</v>
      </c>
      <c r="D807" s="16" t="e">
        <f>IF(_xlfn.BITOR(#REF!="",#REF!="GR"),0,#REF!)</f>
        <v>#REF!</v>
      </c>
      <c r="E807" s="9" t="e">
        <f t="shared" si="50"/>
        <v>#REF!</v>
      </c>
      <c r="F807" s="9" t="e">
        <f>IF(AND(B767&lt;&gt;"",B767&lt;&gt;"GR"),(C807*0.4)+(B767*0.6),E807)</f>
        <v>#REF!</v>
      </c>
      <c r="G807" s="9" t="e">
        <f t="shared" si="52"/>
        <v>#REF!</v>
      </c>
      <c r="H807" s="9" t="e">
        <f t="shared" si="53"/>
        <v>#REF!</v>
      </c>
      <c r="I807" s="9" t="e">
        <f t="shared" si="51"/>
        <v>#REF!</v>
      </c>
      <c r="J807" s="9" t="e">
        <f>IF(I807&lt;&gt;"",IF(_xlfn.RANK.EQ(I807,$I$2:$I$326,0)&lt;=ROUND(COUNTIFS($E$2:$E$326,"&gt;=50",$D$2:$D$326,"&gt;=55")/100*#REF!,0),"",E807),"")</f>
        <v>#REF!</v>
      </c>
      <c r="K807" s="9" t="e">
        <f>IF(J807&lt;&gt;"",IF(_xlfn.RANK.EQ(J807,$J$2:$J$326,0)&lt;=ROUND(COUNTIFS($E$2:$E$326,"&gt;=50",$D$2:$D$326,"&gt;=55")/100*#REF!,0),"",E807),"")</f>
        <v>#REF!</v>
      </c>
      <c r="L807" s="9" t="e">
        <f>IF(K807&lt;&gt;"",IF(_xlfn.RANK.EQ(K807,$K$2:$K$326,0)&lt;=ROUND(COUNTIFS($E$2:$E$326,"&gt;=50",$D$2:$D$326,"&gt;=55")/100*#REF!,0),"",E807),"")</f>
        <v>#REF!</v>
      </c>
      <c r="M807" s="9" t="e">
        <f>IF(L807&lt;&gt;"",IF(_xlfn.RANK.EQ(L807,$L$2:$L$326,0)&lt;=ROUND(COUNTIFS($E$2:$E$326,"&gt;=50",$D$2:$D$326,"&gt;=55")/100*#REF!,0),"",E807),"")</f>
        <v>#REF!</v>
      </c>
      <c r="N807" s="9" t="e">
        <f>IF(M807&lt;&gt;"",IF(_xlfn.RANK.EQ(M807,$M$2:$M$326,0)&lt;=ROUND(COUNTIFS($E$2:$E$326,"&gt;=50",$D$2:$D$326,"&gt;=55")/100*#REF!,0),"",E807),"")</f>
        <v>#REF!</v>
      </c>
      <c r="O807" s="9" t="e">
        <f>IF(N807&lt;&gt;"",IF(_xlfn.RANK.EQ(N807,$N$2:$N$326,0)&lt;=ROUND(COUNTIFS($E$2:$E$326,"&gt;=50",$D$2:$D$326,"&gt;=55")/100*#REF!,0),"",E807),"")</f>
        <v>#REF!</v>
      </c>
      <c r="P807" s="9" t="str" cm="1">
        <f t="array" ref="P807">IF(A767&lt;&gt;"",IF(_xlfn.BITOR(B767&lt;&gt;"GR",B767&lt;&gt;""),IF(AND(H807&gt;=50,B767&gt;=55),_xlfn.RANK.EQ(H807,$H$2:$H$1000,0),_xlfn.IFS(#REF!="FD",999,#REF!="FF",1000)),IF(AND(H807&gt;=50,D807&gt;=55),_xlfn.RANK.EQ(H807,$H$2:$H$326,0),_xlfn.IFS(#REF!="FD",999,#REF!="FF",1000))),"")</f>
        <v/>
      </c>
    </row>
    <row r="808" spans="1:16" x14ac:dyDescent="0.35">
      <c r="A808" s="3"/>
      <c r="B808" s="3"/>
      <c r="C808" s="16" t="e">
        <f>IF(_xlfn.BITOR(#REF!="GR",#REF!=""),0,#REF!)</f>
        <v>#REF!</v>
      </c>
      <c r="D808" s="16" t="e">
        <f>IF(_xlfn.BITOR(#REF!="",#REF!="GR"),0,#REF!)</f>
        <v>#REF!</v>
      </c>
      <c r="E808" s="9" t="e">
        <f t="shared" si="50"/>
        <v>#REF!</v>
      </c>
      <c r="F808" s="9" t="e">
        <f>IF(AND(B768&lt;&gt;"",B768&lt;&gt;"GR"),(C808*0.4)+(B768*0.6),E808)</f>
        <v>#REF!</v>
      </c>
      <c r="G808" s="9" t="e">
        <f t="shared" si="52"/>
        <v>#REF!</v>
      </c>
      <c r="H808" s="9" t="e">
        <f t="shared" si="53"/>
        <v>#REF!</v>
      </c>
      <c r="I808" s="9" t="e">
        <f t="shared" si="51"/>
        <v>#REF!</v>
      </c>
      <c r="J808" s="9" t="e">
        <f>IF(I808&lt;&gt;"",IF(_xlfn.RANK.EQ(I808,$I$2:$I$326,0)&lt;=ROUND(COUNTIFS($E$2:$E$326,"&gt;=50",$D$2:$D$326,"&gt;=55")/100*#REF!,0),"",E808),"")</f>
        <v>#REF!</v>
      </c>
      <c r="K808" s="9" t="e">
        <f>IF(J808&lt;&gt;"",IF(_xlfn.RANK.EQ(J808,$J$2:$J$326,0)&lt;=ROUND(COUNTIFS($E$2:$E$326,"&gt;=50",$D$2:$D$326,"&gt;=55")/100*#REF!,0),"",E808),"")</f>
        <v>#REF!</v>
      </c>
      <c r="L808" s="9" t="e">
        <f>IF(K808&lt;&gt;"",IF(_xlfn.RANK.EQ(K808,$K$2:$K$326,0)&lt;=ROUND(COUNTIFS($E$2:$E$326,"&gt;=50",$D$2:$D$326,"&gt;=55")/100*#REF!,0),"",E808),"")</f>
        <v>#REF!</v>
      </c>
      <c r="M808" s="9" t="e">
        <f>IF(L808&lt;&gt;"",IF(_xlfn.RANK.EQ(L808,$L$2:$L$326,0)&lt;=ROUND(COUNTIFS($E$2:$E$326,"&gt;=50",$D$2:$D$326,"&gt;=55")/100*#REF!,0),"",E808),"")</f>
        <v>#REF!</v>
      </c>
      <c r="N808" s="9" t="e">
        <f>IF(M808&lt;&gt;"",IF(_xlfn.RANK.EQ(M808,$M$2:$M$326,0)&lt;=ROUND(COUNTIFS($E$2:$E$326,"&gt;=50",$D$2:$D$326,"&gt;=55")/100*#REF!,0),"",E808),"")</f>
        <v>#REF!</v>
      </c>
      <c r="O808" s="9" t="e">
        <f>IF(N808&lt;&gt;"",IF(_xlfn.RANK.EQ(N808,$N$2:$N$326,0)&lt;=ROUND(COUNTIFS($E$2:$E$326,"&gt;=50",$D$2:$D$326,"&gt;=55")/100*#REF!,0),"",E808),"")</f>
        <v>#REF!</v>
      </c>
      <c r="P808" s="9" t="str" cm="1">
        <f t="array" ref="P808">IF(A768&lt;&gt;"",IF(_xlfn.BITOR(B768&lt;&gt;"GR",B768&lt;&gt;""),IF(AND(H808&gt;=50,B768&gt;=55),_xlfn.RANK.EQ(H808,$H$2:$H$1000,0),_xlfn.IFS(#REF!="FD",999,#REF!="FF",1000)),IF(AND(H808&gt;=50,D808&gt;=55),_xlfn.RANK.EQ(H808,$H$2:$H$326,0),_xlfn.IFS(#REF!="FD",999,#REF!="FF",1000))),"")</f>
        <v/>
      </c>
    </row>
    <row r="809" spans="1:16" x14ac:dyDescent="0.35">
      <c r="A809" s="3"/>
      <c r="B809" s="3"/>
      <c r="C809" s="16" t="e">
        <f>IF(_xlfn.BITOR(#REF!="GR",#REF!=""),0,#REF!)</f>
        <v>#REF!</v>
      </c>
      <c r="D809" s="16" t="e">
        <f>IF(_xlfn.BITOR(#REF!="",#REF!="GR"),0,#REF!)</f>
        <v>#REF!</v>
      </c>
      <c r="E809" s="9" t="e">
        <f t="shared" si="50"/>
        <v>#REF!</v>
      </c>
      <c r="F809" s="9" t="e">
        <f>IF(AND(B769&lt;&gt;"",B769&lt;&gt;"GR"),(C809*0.4)+(B769*0.6),E809)</f>
        <v>#REF!</v>
      </c>
      <c r="G809" s="9" t="e">
        <f t="shared" si="52"/>
        <v>#REF!</v>
      </c>
      <c r="H809" s="9" t="e">
        <f t="shared" si="53"/>
        <v>#REF!</v>
      </c>
      <c r="I809" s="9" t="e">
        <f t="shared" si="51"/>
        <v>#REF!</v>
      </c>
      <c r="J809" s="9" t="e">
        <f>IF(I809&lt;&gt;"",IF(_xlfn.RANK.EQ(I809,$I$2:$I$326,0)&lt;=ROUND(COUNTIFS($E$2:$E$326,"&gt;=50",$D$2:$D$326,"&gt;=55")/100*#REF!,0),"",E809),"")</f>
        <v>#REF!</v>
      </c>
      <c r="K809" s="9" t="e">
        <f>IF(J809&lt;&gt;"",IF(_xlfn.RANK.EQ(J809,$J$2:$J$326,0)&lt;=ROUND(COUNTIFS($E$2:$E$326,"&gt;=50",$D$2:$D$326,"&gt;=55")/100*#REF!,0),"",E809),"")</f>
        <v>#REF!</v>
      </c>
      <c r="L809" s="9" t="e">
        <f>IF(K809&lt;&gt;"",IF(_xlfn.RANK.EQ(K809,$K$2:$K$326,0)&lt;=ROUND(COUNTIFS($E$2:$E$326,"&gt;=50",$D$2:$D$326,"&gt;=55")/100*#REF!,0),"",E809),"")</f>
        <v>#REF!</v>
      </c>
      <c r="M809" s="9" t="e">
        <f>IF(L809&lt;&gt;"",IF(_xlfn.RANK.EQ(L809,$L$2:$L$326,0)&lt;=ROUND(COUNTIFS($E$2:$E$326,"&gt;=50",$D$2:$D$326,"&gt;=55")/100*#REF!,0),"",E809),"")</f>
        <v>#REF!</v>
      </c>
      <c r="N809" s="9" t="e">
        <f>IF(M809&lt;&gt;"",IF(_xlfn.RANK.EQ(M809,$M$2:$M$326,0)&lt;=ROUND(COUNTIFS($E$2:$E$326,"&gt;=50",$D$2:$D$326,"&gt;=55")/100*#REF!,0),"",E809),"")</f>
        <v>#REF!</v>
      </c>
      <c r="O809" s="9" t="e">
        <f>IF(N809&lt;&gt;"",IF(_xlfn.RANK.EQ(N809,$N$2:$N$326,0)&lt;=ROUND(COUNTIFS($E$2:$E$326,"&gt;=50",$D$2:$D$326,"&gt;=55")/100*#REF!,0),"",E809),"")</f>
        <v>#REF!</v>
      </c>
      <c r="P809" s="9" t="str" cm="1">
        <f t="array" ref="P809">IF(A769&lt;&gt;"",IF(_xlfn.BITOR(B769&lt;&gt;"GR",B769&lt;&gt;""),IF(AND(H809&gt;=50,B769&gt;=55),_xlfn.RANK.EQ(H809,$H$2:$H$1000,0),_xlfn.IFS(#REF!="FD",999,#REF!="FF",1000)),IF(AND(H809&gt;=50,D809&gt;=55),_xlfn.RANK.EQ(H809,$H$2:$H$326,0),_xlfn.IFS(#REF!="FD",999,#REF!="FF",1000))),"")</f>
        <v/>
      </c>
    </row>
    <row r="810" spans="1:16" x14ac:dyDescent="0.35">
      <c r="A810" s="3"/>
      <c r="B810" s="3"/>
      <c r="C810" s="16" t="e">
        <f>IF(_xlfn.BITOR(#REF!="GR",#REF!=""),0,#REF!)</f>
        <v>#REF!</v>
      </c>
      <c r="D810" s="16" t="e">
        <f>IF(_xlfn.BITOR(#REF!="",#REF!="GR"),0,#REF!)</f>
        <v>#REF!</v>
      </c>
      <c r="E810" s="9" t="e">
        <f t="shared" si="50"/>
        <v>#REF!</v>
      </c>
      <c r="F810" s="9" t="e">
        <f>IF(AND(B770&lt;&gt;"",B770&lt;&gt;"GR"),(C810*0.4)+(B770*0.6),E810)</f>
        <v>#REF!</v>
      </c>
      <c r="G810" s="9" t="e">
        <f t="shared" si="52"/>
        <v>#REF!</v>
      </c>
      <c r="H810" s="9" t="e">
        <f t="shared" si="53"/>
        <v>#REF!</v>
      </c>
      <c r="I810" s="9" t="e">
        <f t="shared" si="51"/>
        <v>#REF!</v>
      </c>
      <c r="J810" s="9" t="e">
        <f>IF(I810&lt;&gt;"",IF(_xlfn.RANK.EQ(I810,$I$2:$I$326,0)&lt;=ROUND(COUNTIFS($E$2:$E$326,"&gt;=50",$D$2:$D$326,"&gt;=55")/100*#REF!,0),"",E810),"")</f>
        <v>#REF!</v>
      </c>
      <c r="K810" s="9" t="e">
        <f>IF(J810&lt;&gt;"",IF(_xlfn.RANK.EQ(J810,$J$2:$J$326,0)&lt;=ROUND(COUNTIFS($E$2:$E$326,"&gt;=50",$D$2:$D$326,"&gt;=55")/100*#REF!,0),"",E810),"")</f>
        <v>#REF!</v>
      </c>
      <c r="L810" s="9" t="e">
        <f>IF(K810&lt;&gt;"",IF(_xlfn.RANK.EQ(K810,$K$2:$K$326,0)&lt;=ROUND(COUNTIFS($E$2:$E$326,"&gt;=50",$D$2:$D$326,"&gt;=55")/100*#REF!,0),"",E810),"")</f>
        <v>#REF!</v>
      </c>
      <c r="M810" s="9" t="e">
        <f>IF(L810&lt;&gt;"",IF(_xlfn.RANK.EQ(L810,$L$2:$L$326,0)&lt;=ROUND(COUNTIFS($E$2:$E$326,"&gt;=50",$D$2:$D$326,"&gt;=55")/100*#REF!,0),"",E810),"")</f>
        <v>#REF!</v>
      </c>
      <c r="N810" s="9" t="e">
        <f>IF(M810&lt;&gt;"",IF(_xlfn.RANK.EQ(M810,$M$2:$M$326,0)&lt;=ROUND(COUNTIFS($E$2:$E$326,"&gt;=50",$D$2:$D$326,"&gt;=55")/100*#REF!,0),"",E810),"")</f>
        <v>#REF!</v>
      </c>
      <c r="O810" s="9" t="e">
        <f>IF(N810&lt;&gt;"",IF(_xlfn.RANK.EQ(N810,$N$2:$N$326,0)&lt;=ROUND(COUNTIFS($E$2:$E$326,"&gt;=50",$D$2:$D$326,"&gt;=55")/100*#REF!,0),"",E810),"")</f>
        <v>#REF!</v>
      </c>
      <c r="P810" s="9" t="str" cm="1">
        <f t="array" ref="P810">IF(A770&lt;&gt;"",IF(_xlfn.BITOR(B770&lt;&gt;"GR",B770&lt;&gt;""),IF(AND(H810&gt;=50,B770&gt;=55),_xlfn.RANK.EQ(H810,$H$2:$H$1000,0),_xlfn.IFS(#REF!="FD",999,#REF!="FF",1000)),IF(AND(H810&gt;=50,D810&gt;=55),_xlfn.RANK.EQ(H810,$H$2:$H$326,0),_xlfn.IFS(#REF!="FD",999,#REF!="FF",1000))),"")</f>
        <v/>
      </c>
    </row>
    <row r="811" spans="1:16" x14ac:dyDescent="0.35">
      <c r="A811" s="3"/>
      <c r="B811" s="3"/>
      <c r="C811" s="16" t="e">
        <f>IF(_xlfn.BITOR(#REF!="GR",#REF!=""),0,#REF!)</f>
        <v>#REF!</v>
      </c>
      <c r="D811" s="16" t="e">
        <f>IF(_xlfn.BITOR(#REF!="",#REF!="GR"),0,#REF!)</f>
        <v>#REF!</v>
      </c>
      <c r="E811" s="9" t="e">
        <f t="shared" si="50"/>
        <v>#REF!</v>
      </c>
      <c r="F811" s="9" t="e">
        <f>IF(AND(B771&lt;&gt;"",B771&lt;&gt;"GR"),(C811*0.4)+(B771*0.6),E811)</f>
        <v>#REF!</v>
      </c>
      <c r="G811" s="9" t="e">
        <f t="shared" si="52"/>
        <v>#REF!</v>
      </c>
      <c r="H811" s="9" t="e">
        <f t="shared" si="53"/>
        <v>#REF!</v>
      </c>
      <c r="I811" s="9" t="e">
        <f t="shared" si="51"/>
        <v>#REF!</v>
      </c>
      <c r="J811" s="9" t="e">
        <f>IF(I811&lt;&gt;"",IF(_xlfn.RANK.EQ(I811,$I$2:$I$326,0)&lt;=ROUND(COUNTIFS($E$2:$E$326,"&gt;=50",$D$2:$D$326,"&gt;=55")/100*#REF!,0),"",E811),"")</f>
        <v>#REF!</v>
      </c>
      <c r="K811" s="9" t="e">
        <f>IF(J811&lt;&gt;"",IF(_xlfn.RANK.EQ(J811,$J$2:$J$326,0)&lt;=ROUND(COUNTIFS($E$2:$E$326,"&gt;=50",$D$2:$D$326,"&gt;=55")/100*#REF!,0),"",E811),"")</f>
        <v>#REF!</v>
      </c>
      <c r="L811" s="9" t="e">
        <f>IF(K811&lt;&gt;"",IF(_xlfn.RANK.EQ(K811,$K$2:$K$326,0)&lt;=ROUND(COUNTIFS($E$2:$E$326,"&gt;=50",$D$2:$D$326,"&gt;=55")/100*#REF!,0),"",E811),"")</f>
        <v>#REF!</v>
      </c>
      <c r="M811" s="9" t="e">
        <f>IF(L811&lt;&gt;"",IF(_xlfn.RANK.EQ(L811,$L$2:$L$326,0)&lt;=ROUND(COUNTIFS($E$2:$E$326,"&gt;=50",$D$2:$D$326,"&gt;=55")/100*#REF!,0),"",E811),"")</f>
        <v>#REF!</v>
      </c>
      <c r="N811" s="9" t="e">
        <f>IF(M811&lt;&gt;"",IF(_xlfn.RANK.EQ(M811,$M$2:$M$326,0)&lt;=ROUND(COUNTIFS($E$2:$E$326,"&gt;=50",$D$2:$D$326,"&gt;=55")/100*#REF!,0),"",E811),"")</f>
        <v>#REF!</v>
      </c>
      <c r="O811" s="9" t="e">
        <f>IF(N811&lt;&gt;"",IF(_xlfn.RANK.EQ(N811,$N$2:$N$326,0)&lt;=ROUND(COUNTIFS($E$2:$E$326,"&gt;=50",$D$2:$D$326,"&gt;=55")/100*#REF!,0),"",E811),"")</f>
        <v>#REF!</v>
      </c>
      <c r="P811" s="9" t="str" cm="1">
        <f t="array" ref="P811">IF(A771&lt;&gt;"",IF(_xlfn.BITOR(B771&lt;&gt;"GR",B771&lt;&gt;""),IF(AND(H811&gt;=50,B771&gt;=55),_xlfn.RANK.EQ(H811,$H$2:$H$1000,0),_xlfn.IFS(#REF!="FD",999,#REF!="FF",1000)),IF(AND(H811&gt;=50,D811&gt;=55),_xlfn.RANK.EQ(H811,$H$2:$H$326,0),_xlfn.IFS(#REF!="FD",999,#REF!="FF",1000))),"")</f>
        <v/>
      </c>
    </row>
    <row r="812" spans="1:16" x14ac:dyDescent="0.35">
      <c r="A812" s="3"/>
      <c r="B812" s="3"/>
      <c r="C812" s="16" t="e">
        <f>IF(_xlfn.BITOR(#REF!="GR",#REF!=""),0,#REF!)</f>
        <v>#REF!</v>
      </c>
      <c r="D812" s="16" t="e">
        <f>IF(_xlfn.BITOR(#REF!="",#REF!="GR"),0,#REF!)</f>
        <v>#REF!</v>
      </c>
      <c r="E812" s="9" t="e">
        <f t="shared" si="50"/>
        <v>#REF!</v>
      </c>
      <c r="F812" s="9" t="e">
        <f>IF(AND(B772&lt;&gt;"",B772&lt;&gt;"GR"),(C812*0.4)+(B772*0.6),E812)</f>
        <v>#REF!</v>
      </c>
      <c r="G812" s="9" t="e">
        <f t="shared" si="52"/>
        <v>#REF!</v>
      </c>
      <c r="H812" s="9" t="e">
        <f t="shared" si="53"/>
        <v>#REF!</v>
      </c>
      <c r="I812" s="9" t="e">
        <f t="shared" si="51"/>
        <v>#REF!</v>
      </c>
      <c r="J812" s="9" t="e">
        <f>IF(I812&lt;&gt;"",IF(_xlfn.RANK.EQ(I812,$I$2:$I$326,0)&lt;=ROUND(COUNTIFS($E$2:$E$326,"&gt;=50",$D$2:$D$326,"&gt;=55")/100*#REF!,0),"",E812),"")</f>
        <v>#REF!</v>
      </c>
      <c r="K812" s="9" t="e">
        <f>IF(J812&lt;&gt;"",IF(_xlfn.RANK.EQ(J812,$J$2:$J$326,0)&lt;=ROUND(COUNTIFS($E$2:$E$326,"&gt;=50",$D$2:$D$326,"&gt;=55")/100*#REF!,0),"",E812),"")</f>
        <v>#REF!</v>
      </c>
      <c r="L812" s="9" t="e">
        <f>IF(K812&lt;&gt;"",IF(_xlfn.RANK.EQ(K812,$K$2:$K$326,0)&lt;=ROUND(COUNTIFS($E$2:$E$326,"&gt;=50",$D$2:$D$326,"&gt;=55")/100*#REF!,0),"",E812),"")</f>
        <v>#REF!</v>
      </c>
      <c r="M812" s="9" t="e">
        <f>IF(L812&lt;&gt;"",IF(_xlfn.RANK.EQ(L812,$L$2:$L$326,0)&lt;=ROUND(COUNTIFS($E$2:$E$326,"&gt;=50",$D$2:$D$326,"&gt;=55")/100*#REF!,0),"",E812),"")</f>
        <v>#REF!</v>
      </c>
      <c r="N812" s="9" t="e">
        <f>IF(M812&lt;&gt;"",IF(_xlfn.RANK.EQ(M812,$M$2:$M$326,0)&lt;=ROUND(COUNTIFS($E$2:$E$326,"&gt;=50",$D$2:$D$326,"&gt;=55")/100*#REF!,0),"",E812),"")</f>
        <v>#REF!</v>
      </c>
      <c r="O812" s="9" t="e">
        <f>IF(N812&lt;&gt;"",IF(_xlfn.RANK.EQ(N812,$N$2:$N$326,0)&lt;=ROUND(COUNTIFS($E$2:$E$326,"&gt;=50",$D$2:$D$326,"&gt;=55")/100*#REF!,0),"",E812),"")</f>
        <v>#REF!</v>
      </c>
      <c r="P812" s="9" t="str" cm="1">
        <f t="array" ref="P812">IF(A772&lt;&gt;"",IF(_xlfn.BITOR(B772&lt;&gt;"GR",B772&lt;&gt;""),IF(AND(H812&gt;=50,B772&gt;=55),_xlfn.RANK.EQ(H812,$H$2:$H$1000,0),_xlfn.IFS(#REF!="FD",999,#REF!="FF",1000)),IF(AND(H812&gt;=50,D812&gt;=55),_xlfn.RANK.EQ(H812,$H$2:$H$326,0),_xlfn.IFS(#REF!="FD",999,#REF!="FF",1000))),"")</f>
        <v/>
      </c>
    </row>
    <row r="813" spans="1:16" x14ac:dyDescent="0.35">
      <c r="A813" s="3"/>
      <c r="B813" s="3"/>
      <c r="C813" s="16" t="e">
        <f>IF(_xlfn.BITOR(#REF!="GR",#REF!=""),0,#REF!)</f>
        <v>#REF!</v>
      </c>
      <c r="D813" s="16" t="e">
        <f>IF(_xlfn.BITOR(#REF!="",#REF!="GR"),0,#REF!)</f>
        <v>#REF!</v>
      </c>
      <c r="E813" s="9" t="e">
        <f t="shared" si="50"/>
        <v>#REF!</v>
      </c>
      <c r="F813" s="9" t="e">
        <f>IF(AND(B773&lt;&gt;"",B773&lt;&gt;"GR"),(C813*0.4)+(B773*0.6),E813)</f>
        <v>#REF!</v>
      </c>
      <c r="G813" s="9" t="e">
        <f t="shared" si="52"/>
        <v>#REF!</v>
      </c>
      <c r="H813" s="9" t="e">
        <f t="shared" si="53"/>
        <v>#REF!</v>
      </c>
      <c r="I813" s="9" t="e">
        <f t="shared" si="51"/>
        <v>#REF!</v>
      </c>
      <c r="J813" s="9" t="e">
        <f>IF(I813&lt;&gt;"",IF(_xlfn.RANK.EQ(I813,$I$2:$I$326,0)&lt;=ROUND(COUNTIFS($E$2:$E$326,"&gt;=50",$D$2:$D$326,"&gt;=55")/100*#REF!,0),"",E813),"")</f>
        <v>#REF!</v>
      </c>
      <c r="K813" s="9" t="e">
        <f>IF(J813&lt;&gt;"",IF(_xlfn.RANK.EQ(J813,$J$2:$J$326,0)&lt;=ROUND(COUNTIFS($E$2:$E$326,"&gt;=50",$D$2:$D$326,"&gt;=55")/100*#REF!,0),"",E813),"")</f>
        <v>#REF!</v>
      </c>
      <c r="L813" s="9" t="e">
        <f>IF(K813&lt;&gt;"",IF(_xlfn.RANK.EQ(K813,$K$2:$K$326,0)&lt;=ROUND(COUNTIFS($E$2:$E$326,"&gt;=50",$D$2:$D$326,"&gt;=55")/100*#REF!,0),"",E813),"")</f>
        <v>#REF!</v>
      </c>
      <c r="M813" s="9" t="e">
        <f>IF(L813&lt;&gt;"",IF(_xlfn.RANK.EQ(L813,$L$2:$L$326,0)&lt;=ROUND(COUNTIFS($E$2:$E$326,"&gt;=50",$D$2:$D$326,"&gt;=55")/100*#REF!,0),"",E813),"")</f>
        <v>#REF!</v>
      </c>
      <c r="N813" s="9" t="e">
        <f>IF(M813&lt;&gt;"",IF(_xlfn.RANK.EQ(M813,$M$2:$M$326,0)&lt;=ROUND(COUNTIFS($E$2:$E$326,"&gt;=50",$D$2:$D$326,"&gt;=55")/100*#REF!,0),"",E813),"")</f>
        <v>#REF!</v>
      </c>
      <c r="O813" s="9" t="e">
        <f>IF(N813&lt;&gt;"",IF(_xlfn.RANK.EQ(N813,$N$2:$N$326,0)&lt;=ROUND(COUNTIFS($E$2:$E$326,"&gt;=50",$D$2:$D$326,"&gt;=55")/100*#REF!,0),"",E813),"")</f>
        <v>#REF!</v>
      </c>
      <c r="P813" s="9" t="str" cm="1">
        <f t="array" ref="P813">IF(A773&lt;&gt;"",IF(_xlfn.BITOR(B773&lt;&gt;"GR",B773&lt;&gt;""),IF(AND(H813&gt;=50,B773&gt;=55),_xlfn.RANK.EQ(H813,$H$2:$H$1000,0),_xlfn.IFS(#REF!="FD",999,#REF!="FF",1000)),IF(AND(H813&gt;=50,D813&gt;=55),_xlfn.RANK.EQ(H813,$H$2:$H$326,0),_xlfn.IFS(#REF!="FD",999,#REF!="FF",1000))),"")</f>
        <v/>
      </c>
    </row>
    <row r="814" spans="1:16" x14ac:dyDescent="0.35">
      <c r="A814" s="3"/>
      <c r="B814" s="3"/>
      <c r="C814" s="16" t="e">
        <f>IF(_xlfn.BITOR(#REF!="GR",#REF!=""),0,#REF!)</f>
        <v>#REF!</v>
      </c>
      <c r="D814" s="16" t="e">
        <f>IF(_xlfn.BITOR(#REF!="",#REF!="GR"),0,#REF!)</f>
        <v>#REF!</v>
      </c>
      <c r="E814" s="9" t="e">
        <f t="shared" si="50"/>
        <v>#REF!</v>
      </c>
      <c r="F814" s="9" t="e">
        <f>IF(AND(B774&lt;&gt;"",B774&lt;&gt;"GR"),(C814*0.4)+(B774*0.6),E814)</f>
        <v>#REF!</v>
      </c>
      <c r="G814" s="9" t="e">
        <f t="shared" si="52"/>
        <v>#REF!</v>
      </c>
      <c r="H814" s="9" t="e">
        <f t="shared" si="53"/>
        <v>#REF!</v>
      </c>
      <c r="I814" s="9" t="e">
        <f t="shared" si="51"/>
        <v>#REF!</v>
      </c>
      <c r="J814" s="9" t="e">
        <f>IF(I814&lt;&gt;"",IF(_xlfn.RANK.EQ(I814,$I$2:$I$326,0)&lt;=ROUND(COUNTIFS($E$2:$E$326,"&gt;=50",$D$2:$D$326,"&gt;=55")/100*#REF!,0),"",E814),"")</f>
        <v>#REF!</v>
      </c>
      <c r="K814" s="9" t="e">
        <f>IF(J814&lt;&gt;"",IF(_xlfn.RANK.EQ(J814,$J$2:$J$326,0)&lt;=ROUND(COUNTIFS($E$2:$E$326,"&gt;=50",$D$2:$D$326,"&gt;=55")/100*#REF!,0),"",E814),"")</f>
        <v>#REF!</v>
      </c>
      <c r="L814" s="9" t="e">
        <f>IF(K814&lt;&gt;"",IF(_xlfn.RANK.EQ(K814,$K$2:$K$326,0)&lt;=ROUND(COUNTIFS($E$2:$E$326,"&gt;=50",$D$2:$D$326,"&gt;=55")/100*#REF!,0),"",E814),"")</f>
        <v>#REF!</v>
      </c>
      <c r="M814" s="9" t="e">
        <f>IF(L814&lt;&gt;"",IF(_xlfn.RANK.EQ(L814,$L$2:$L$326,0)&lt;=ROUND(COUNTIFS($E$2:$E$326,"&gt;=50",$D$2:$D$326,"&gt;=55")/100*#REF!,0),"",E814),"")</f>
        <v>#REF!</v>
      </c>
      <c r="N814" s="9" t="e">
        <f>IF(M814&lt;&gt;"",IF(_xlfn.RANK.EQ(M814,$M$2:$M$326,0)&lt;=ROUND(COUNTIFS($E$2:$E$326,"&gt;=50",$D$2:$D$326,"&gt;=55")/100*#REF!,0),"",E814),"")</f>
        <v>#REF!</v>
      </c>
      <c r="O814" s="9" t="e">
        <f>IF(N814&lt;&gt;"",IF(_xlfn.RANK.EQ(N814,$N$2:$N$326,0)&lt;=ROUND(COUNTIFS($E$2:$E$326,"&gt;=50",$D$2:$D$326,"&gt;=55")/100*#REF!,0),"",E814),"")</f>
        <v>#REF!</v>
      </c>
      <c r="P814" s="9" t="str" cm="1">
        <f t="array" ref="P814">IF(A774&lt;&gt;"",IF(_xlfn.BITOR(B774&lt;&gt;"GR",B774&lt;&gt;""),IF(AND(H814&gt;=50,B774&gt;=55),_xlfn.RANK.EQ(H814,$H$2:$H$1000,0),_xlfn.IFS(#REF!="FD",999,#REF!="FF",1000)),IF(AND(H814&gt;=50,D814&gt;=55),_xlfn.RANK.EQ(H814,$H$2:$H$326,0),_xlfn.IFS(#REF!="FD",999,#REF!="FF",1000))),"")</f>
        <v/>
      </c>
    </row>
    <row r="815" spans="1:16" x14ac:dyDescent="0.35">
      <c r="A815" s="3"/>
      <c r="B815" s="3"/>
      <c r="C815" s="16" t="e">
        <f>IF(_xlfn.BITOR(#REF!="GR",#REF!=""),0,#REF!)</f>
        <v>#REF!</v>
      </c>
      <c r="D815" s="16" t="e">
        <f>IF(_xlfn.BITOR(#REF!="",#REF!="GR"),0,#REF!)</f>
        <v>#REF!</v>
      </c>
      <c r="E815" s="9" t="e">
        <f t="shared" si="50"/>
        <v>#REF!</v>
      </c>
      <c r="F815" s="9" t="e">
        <f>IF(AND(B775&lt;&gt;"",B775&lt;&gt;"GR"),(C815*0.4)+(B775*0.6),E815)</f>
        <v>#REF!</v>
      </c>
      <c r="G815" s="9" t="e">
        <f t="shared" si="52"/>
        <v>#REF!</v>
      </c>
      <c r="H815" s="9" t="e">
        <f t="shared" si="53"/>
        <v>#REF!</v>
      </c>
      <c r="I815" s="9" t="e">
        <f t="shared" si="51"/>
        <v>#REF!</v>
      </c>
      <c r="J815" s="9" t="e">
        <f>IF(I815&lt;&gt;"",IF(_xlfn.RANK.EQ(I815,$I$2:$I$326,0)&lt;=ROUND(COUNTIFS($E$2:$E$326,"&gt;=50",$D$2:$D$326,"&gt;=55")/100*#REF!,0),"",E815),"")</f>
        <v>#REF!</v>
      </c>
      <c r="K815" s="9" t="e">
        <f>IF(J815&lt;&gt;"",IF(_xlfn.RANK.EQ(J815,$J$2:$J$326,0)&lt;=ROUND(COUNTIFS($E$2:$E$326,"&gt;=50",$D$2:$D$326,"&gt;=55")/100*#REF!,0),"",E815),"")</f>
        <v>#REF!</v>
      </c>
      <c r="L815" s="9" t="e">
        <f>IF(K815&lt;&gt;"",IF(_xlfn.RANK.EQ(K815,$K$2:$K$326,0)&lt;=ROUND(COUNTIFS($E$2:$E$326,"&gt;=50",$D$2:$D$326,"&gt;=55")/100*#REF!,0),"",E815),"")</f>
        <v>#REF!</v>
      </c>
      <c r="M815" s="9" t="e">
        <f>IF(L815&lt;&gt;"",IF(_xlfn.RANK.EQ(L815,$L$2:$L$326,0)&lt;=ROUND(COUNTIFS($E$2:$E$326,"&gt;=50",$D$2:$D$326,"&gt;=55")/100*#REF!,0),"",E815),"")</f>
        <v>#REF!</v>
      </c>
      <c r="N815" s="9" t="e">
        <f>IF(M815&lt;&gt;"",IF(_xlfn.RANK.EQ(M815,$M$2:$M$326,0)&lt;=ROUND(COUNTIFS($E$2:$E$326,"&gt;=50",$D$2:$D$326,"&gt;=55")/100*#REF!,0),"",E815),"")</f>
        <v>#REF!</v>
      </c>
      <c r="O815" s="9" t="e">
        <f>IF(N815&lt;&gt;"",IF(_xlfn.RANK.EQ(N815,$N$2:$N$326,0)&lt;=ROUND(COUNTIFS($E$2:$E$326,"&gt;=50",$D$2:$D$326,"&gt;=55")/100*#REF!,0),"",E815),"")</f>
        <v>#REF!</v>
      </c>
      <c r="P815" s="9" t="str" cm="1">
        <f t="array" ref="P815">IF(A775&lt;&gt;"",IF(_xlfn.BITOR(B775&lt;&gt;"GR",B775&lt;&gt;""),IF(AND(H815&gt;=50,B775&gt;=55),_xlfn.RANK.EQ(H815,$H$2:$H$1000,0),_xlfn.IFS(#REF!="FD",999,#REF!="FF",1000)),IF(AND(H815&gt;=50,D815&gt;=55),_xlfn.RANK.EQ(H815,$H$2:$H$326,0),_xlfn.IFS(#REF!="FD",999,#REF!="FF",1000))),"")</f>
        <v/>
      </c>
    </row>
    <row r="816" spans="1:16" x14ac:dyDescent="0.35">
      <c r="A816" s="3"/>
      <c r="B816" s="3"/>
      <c r="C816" s="16" t="e">
        <f>IF(_xlfn.BITOR(#REF!="GR",#REF!=""),0,#REF!)</f>
        <v>#REF!</v>
      </c>
      <c r="D816" s="16" t="e">
        <f>IF(_xlfn.BITOR(#REF!="",#REF!="GR"),0,#REF!)</f>
        <v>#REF!</v>
      </c>
      <c r="E816" s="9" t="e">
        <f t="shared" si="50"/>
        <v>#REF!</v>
      </c>
      <c r="F816" s="9" t="e">
        <f>IF(AND(B776&lt;&gt;"",B776&lt;&gt;"GR"),(C816*0.4)+(B776*0.6),E816)</f>
        <v>#REF!</v>
      </c>
      <c r="G816" s="9" t="e">
        <f t="shared" si="52"/>
        <v>#REF!</v>
      </c>
      <c r="H816" s="9" t="e">
        <f t="shared" si="53"/>
        <v>#REF!</v>
      </c>
      <c r="I816" s="9" t="e">
        <f t="shared" si="51"/>
        <v>#REF!</v>
      </c>
      <c r="J816" s="9" t="e">
        <f>IF(I816&lt;&gt;"",IF(_xlfn.RANK.EQ(I816,$I$2:$I$326,0)&lt;=ROUND(COUNTIFS($E$2:$E$326,"&gt;=50",$D$2:$D$326,"&gt;=55")/100*#REF!,0),"",E816),"")</f>
        <v>#REF!</v>
      </c>
      <c r="K816" s="9" t="e">
        <f>IF(J816&lt;&gt;"",IF(_xlfn.RANK.EQ(J816,$J$2:$J$326,0)&lt;=ROUND(COUNTIFS($E$2:$E$326,"&gt;=50",$D$2:$D$326,"&gt;=55")/100*#REF!,0),"",E816),"")</f>
        <v>#REF!</v>
      </c>
      <c r="L816" s="9" t="e">
        <f>IF(K816&lt;&gt;"",IF(_xlfn.RANK.EQ(K816,$K$2:$K$326,0)&lt;=ROUND(COUNTIFS($E$2:$E$326,"&gt;=50",$D$2:$D$326,"&gt;=55")/100*#REF!,0),"",E816),"")</f>
        <v>#REF!</v>
      </c>
      <c r="M816" s="9" t="e">
        <f>IF(L816&lt;&gt;"",IF(_xlfn.RANK.EQ(L816,$L$2:$L$326,0)&lt;=ROUND(COUNTIFS($E$2:$E$326,"&gt;=50",$D$2:$D$326,"&gt;=55")/100*#REF!,0),"",E816),"")</f>
        <v>#REF!</v>
      </c>
      <c r="N816" s="9" t="e">
        <f>IF(M816&lt;&gt;"",IF(_xlfn.RANK.EQ(M816,$M$2:$M$326,0)&lt;=ROUND(COUNTIFS($E$2:$E$326,"&gt;=50",$D$2:$D$326,"&gt;=55")/100*#REF!,0),"",E816),"")</f>
        <v>#REF!</v>
      </c>
      <c r="O816" s="9" t="e">
        <f>IF(N816&lt;&gt;"",IF(_xlfn.RANK.EQ(N816,$N$2:$N$326,0)&lt;=ROUND(COUNTIFS($E$2:$E$326,"&gt;=50",$D$2:$D$326,"&gt;=55")/100*#REF!,0),"",E816),"")</f>
        <v>#REF!</v>
      </c>
      <c r="P816" s="9" t="str" cm="1">
        <f t="array" ref="P816">IF(A776&lt;&gt;"",IF(_xlfn.BITOR(B776&lt;&gt;"GR",B776&lt;&gt;""),IF(AND(H816&gt;=50,B776&gt;=55),_xlfn.RANK.EQ(H816,$H$2:$H$1000,0),_xlfn.IFS(#REF!="FD",999,#REF!="FF",1000)),IF(AND(H816&gt;=50,D816&gt;=55),_xlfn.RANK.EQ(H816,$H$2:$H$326,0),_xlfn.IFS(#REF!="FD",999,#REF!="FF",1000))),"")</f>
        <v/>
      </c>
    </row>
    <row r="817" spans="1:16" x14ac:dyDescent="0.35">
      <c r="A817" s="3"/>
      <c r="B817" s="3"/>
      <c r="C817" s="16" t="e">
        <f>IF(_xlfn.BITOR(#REF!="GR",#REF!=""),0,#REF!)</f>
        <v>#REF!</v>
      </c>
      <c r="D817" s="16" t="e">
        <f>IF(_xlfn.BITOR(#REF!="",#REF!="GR"),0,#REF!)</f>
        <v>#REF!</v>
      </c>
      <c r="E817" s="9" t="e">
        <f t="shared" si="50"/>
        <v>#REF!</v>
      </c>
      <c r="F817" s="9" t="e">
        <f>IF(AND(B777&lt;&gt;"",B777&lt;&gt;"GR"),(C817*0.4)+(B777*0.6),E817)</f>
        <v>#REF!</v>
      </c>
      <c r="G817" s="9" t="e">
        <f t="shared" si="52"/>
        <v>#REF!</v>
      </c>
      <c r="H817" s="9" t="e">
        <f t="shared" si="53"/>
        <v>#REF!</v>
      </c>
      <c r="I817" s="9" t="e">
        <f t="shared" si="51"/>
        <v>#REF!</v>
      </c>
      <c r="J817" s="9" t="e">
        <f>IF(I817&lt;&gt;"",IF(_xlfn.RANK.EQ(I817,$I$2:$I$326,0)&lt;=ROUND(COUNTIFS($E$2:$E$326,"&gt;=50",$D$2:$D$326,"&gt;=55")/100*#REF!,0),"",E817),"")</f>
        <v>#REF!</v>
      </c>
      <c r="K817" s="9" t="e">
        <f>IF(J817&lt;&gt;"",IF(_xlfn.RANK.EQ(J817,$J$2:$J$326,0)&lt;=ROUND(COUNTIFS($E$2:$E$326,"&gt;=50",$D$2:$D$326,"&gt;=55")/100*#REF!,0),"",E817),"")</f>
        <v>#REF!</v>
      </c>
      <c r="L817" s="9" t="e">
        <f>IF(K817&lt;&gt;"",IF(_xlfn.RANK.EQ(K817,$K$2:$K$326,0)&lt;=ROUND(COUNTIFS($E$2:$E$326,"&gt;=50",$D$2:$D$326,"&gt;=55")/100*#REF!,0),"",E817),"")</f>
        <v>#REF!</v>
      </c>
      <c r="M817" s="9" t="e">
        <f>IF(L817&lt;&gt;"",IF(_xlfn.RANK.EQ(L817,$L$2:$L$326,0)&lt;=ROUND(COUNTIFS($E$2:$E$326,"&gt;=50",$D$2:$D$326,"&gt;=55")/100*#REF!,0),"",E817),"")</f>
        <v>#REF!</v>
      </c>
      <c r="N817" s="9" t="e">
        <f>IF(M817&lt;&gt;"",IF(_xlfn.RANK.EQ(M817,$M$2:$M$326,0)&lt;=ROUND(COUNTIFS($E$2:$E$326,"&gt;=50",$D$2:$D$326,"&gt;=55")/100*#REF!,0),"",E817),"")</f>
        <v>#REF!</v>
      </c>
      <c r="O817" s="9" t="e">
        <f>IF(N817&lt;&gt;"",IF(_xlfn.RANK.EQ(N817,$N$2:$N$326,0)&lt;=ROUND(COUNTIFS($E$2:$E$326,"&gt;=50",$D$2:$D$326,"&gt;=55")/100*#REF!,0),"",E817),"")</f>
        <v>#REF!</v>
      </c>
      <c r="P817" s="9" t="str" cm="1">
        <f t="array" ref="P817">IF(A777&lt;&gt;"",IF(_xlfn.BITOR(B777&lt;&gt;"GR",B777&lt;&gt;""),IF(AND(H817&gt;=50,B777&gt;=55),_xlfn.RANK.EQ(H817,$H$2:$H$1000,0),_xlfn.IFS(#REF!="FD",999,#REF!="FF",1000)),IF(AND(H817&gt;=50,D817&gt;=55),_xlfn.RANK.EQ(H817,$H$2:$H$326,0),_xlfn.IFS(#REF!="FD",999,#REF!="FF",1000))),"")</f>
        <v/>
      </c>
    </row>
    <row r="818" spans="1:16" x14ac:dyDescent="0.35">
      <c r="A818" s="3"/>
      <c r="B818" s="3"/>
      <c r="C818" s="16" t="e">
        <f>IF(_xlfn.BITOR(#REF!="GR",#REF!=""),0,#REF!)</f>
        <v>#REF!</v>
      </c>
      <c r="D818" s="16" t="e">
        <f>IF(_xlfn.BITOR(#REF!="",#REF!="GR"),0,#REF!)</f>
        <v>#REF!</v>
      </c>
      <c r="E818" s="9" t="e">
        <f t="shared" si="50"/>
        <v>#REF!</v>
      </c>
      <c r="F818" s="9" t="e">
        <f>IF(AND(B778&lt;&gt;"",B778&lt;&gt;"GR"),(C818*0.4)+(B778*0.6),E818)</f>
        <v>#REF!</v>
      </c>
      <c r="G818" s="9" t="e">
        <f t="shared" si="52"/>
        <v>#REF!</v>
      </c>
      <c r="H818" s="9" t="e">
        <f t="shared" si="53"/>
        <v>#REF!</v>
      </c>
      <c r="I818" s="9" t="e">
        <f t="shared" si="51"/>
        <v>#REF!</v>
      </c>
      <c r="J818" s="9" t="e">
        <f>IF(I818&lt;&gt;"",IF(_xlfn.RANK.EQ(I818,$I$2:$I$326,0)&lt;=ROUND(COUNTIFS($E$2:$E$326,"&gt;=50",$D$2:$D$326,"&gt;=55")/100*#REF!,0),"",E818),"")</f>
        <v>#REF!</v>
      </c>
      <c r="K818" s="9" t="e">
        <f>IF(J818&lt;&gt;"",IF(_xlfn.RANK.EQ(J818,$J$2:$J$326,0)&lt;=ROUND(COUNTIFS($E$2:$E$326,"&gt;=50",$D$2:$D$326,"&gt;=55")/100*#REF!,0),"",E818),"")</f>
        <v>#REF!</v>
      </c>
      <c r="L818" s="9" t="e">
        <f>IF(K818&lt;&gt;"",IF(_xlfn.RANK.EQ(K818,$K$2:$K$326,0)&lt;=ROUND(COUNTIFS($E$2:$E$326,"&gt;=50",$D$2:$D$326,"&gt;=55")/100*#REF!,0),"",E818),"")</f>
        <v>#REF!</v>
      </c>
      <c r="M818" s="9" t="e">
        <f>IF(L818&lt;&gt;"",IF(_xlfn.RANK.EQ(L818,$L$2:$L$326,0)&lt;=ROUND(COUNTIFS($E$2:$E$326,"&gt;=50",$D$2:$D$326,"&gt;=55")/100*#REF!,0),"",E818),"")</f>
        <v>#REF!</v>
      </c>
      <c r="N818" s="9" t="e">
        <f>IF(M818&lt;&gt;"",IF(_xlfn.RANK.EQ(M818,$M$2:$M$326,0)&lt;=ROUND(COUNTIFS($E$2:$E$326,"&gt;=50",$D$2:$D$326,"&gt;=55")/100*#REF!,0),"",E818),"")</f>
        <v>#REF!</v>
      </c>
      <c r="O818" s="9" t="e">
        <f>IF(N818&lt;&gt;"",IF(_xlfn.RANK.EQ(N818,$N$2:$N$326,0)&lt;=ROUND(COUNTIFS($E$2:$E$326,"&gt;=50",$D$2:$D$326,"&gt;=55")/100*#REF!,0),"",E818),"")</f>
        <v>#REF!</v>
      </c>
      <c r="P818" s="9" t="str" cm="1">
        <f t="array" ref="P818">IF(A778&lt;&gt;"",IF(_xlfn.BITOR(B778&lt;&gt;"GR",B778&lt;&gt;""),IF(AND(H818&gt;=50,B778&gt;=55),_xlfn.RANK.EQ(H818,$H$2:$H$1000,0),_xlfn.IFS(#REF!="FD",999,#REF!="FF",1000)),IF(AND(H818&gt;=50,D818&gt;=55),_xlfn.RANK.EQ(H818,$H$2:$H$326,0),_xlfn.IFS(#REF!="FD",999,#REF!="FF",1000))),"")</f>
        <v/>
      </c>
    </row>
    <row r="819" spans="1:16" x14ac:dyDescent="0.35">
      <c r="A819" s="3"/>
      <c r="B819" s="3"/>
      <c r="C819" s="16" t="e">
        <f>IF(_xlfn.BITOR(#REF!="GR",#REF!=""),0,#REF!)</f>
        <v>#REF!</v>
      </c>
      <c r="D819" s="16" t="e">
        <f>IF(_xlfn.BITOR(#REF!="",#REF!="GR"),0,#REF!)</f>
        <v>#REF!</v>
      </c>
      <c r="E819" s="9" t="e">
        <f t="shared" si="50"/>
        <v>#REF!</v>
      </c>
      <c r="F819" s="9" t="e">
        <f>IF(AND(B779&lt;&gt;"",B779&lt;&gt;"GR"),(C819*0.4)+(B779*0.6),E819)</f>
        <v>#REF!</v>
      </c>
      <c r="G819" s="9" t="e">
        <f t="shared" si="52"/>
        <v>#REF!</v>
      </c>
      <c r="H819" s="9" t="e">
        <f t="shared" si="53"/>
        <v>#REF!</v>
      </c>
      <c r="I819" s="9" t="e">
        <f t="shared" si="51"/>
        <v>#REF!</v>
      </c>
      <c r="J819" s="9" t="e">
        <f>IF(I819&lt;&gt;"",IF(_xlfn.RANK.EQ(I819,$I$2:$I$326,0)&lt;=ROUND(COUNTIFS($E$2:$E$326,"&gt;=50",$D$2:$D$326,"&gt;=55")/100*#REF!,0),"",E819),"")</f>
        <v>#REF!</v>
      </c>
      <c r="K819" s="9" t="e">
        <f>IF(J819&lt;&gt;"",IF(_xlfn.RANK.EQ(J819,$J$2:$J$326,0)&lt;=ROUND(COUNTIFS($E$2:$E$326,"&gt;=50",$D$2:$D$326,"&gt;=55")/100*#REF!,0),"",E819),"")</f>
        <v>#REF!</v>
      </c>
      <c r="L819" s="9" t="e">
        <f>IF(K819&lt;&gt;"",IF(_xlfn.RANK.EQ(K819,$K$2:$K$326,0)&lt;=ROUND(COUNTIFS($E$2:$E$326,"&gt;=50",$D$2:$D$326,"&gt;=55")/100*#REF!,0),"",E819),"")</f>
        <v>#REF!</v>
      </c>
      <c r="M819" s="9" t="e">
        <f>IF(L819&lt;&gt;"",IF(_xlfn.RANK.EQ(L819,$L$2:$L$326,0)&lt;=ROUND(COUNTIFS($E$2:$E$326,"&gt;=50",$D$2:$D$326,"&gt;=55")/100*#REF!,0),"",E819),"")</f>
        <v>#REF!</v>
      </c>
      <c r="N819" s="9" t="e">
        <f>IF(M819&lt;&gt;"",IF(_xlfn.RANK.EQ(M819,$M$2:$M$326,0)&lt;=ROUND(COUNTIFS($E$2:$E$326,"&gt;=50",$D$2:$D$326,"&gt;=55")/100*#REF!,0),"",E819),"")</f>
        <v>#REF!</v>
      </c>
      <c r="O819" s="9" t="e">
        <f>IF(N819&lt;&gt;"",IF(_xlfn.RANK.EQ(N819,$N$2:$N$326,0)&lt;=ROUND(COUNTIFS($E$2:$E$326,"&gt;=50",$D$2:$D$326,"&gt;=55")/100*#REF!,0),"",E819),"")</f>
        <v>#REF!</v>
      </c>
      <c r="P819" s="9" t="str" cm="1">
        <f t="array" ref="P819">IF(A779&lt;&gt;"",IF(_xlfn.BITOR(B779&lt;&gt;"GR",B779&lt;&gt;""),IF(AND(H819&gt;=50,B779&gt;=55),_xlfn.RANK.EQ(H819,$H$2:$H$1000,0),_xlfn.IFS(#REF!="FD",999,#REF!="FF",1000)),IF(AND(H819&gt;=50,D819&gt;=55),_xlfn.RANK.EQ(H819,$H$2:$H$326,0),_xlfn.IFS(#REF!="FD",999,#REF!="FF",1000))),"")</f>
        <v/>
      </c>
    </row>
    <row r="820" spans="1:16" x14ac:dyDescent="0.35">
      <c r="A820" s="3"/>
      <c r="B820" s="3"/>
      <c r="C820" s="16" t="e">
        <f>IF(_xlfn.BITOR(#REF!="GR",#REF!=""),0,#REF!)</f>
        <v>#REF!</v>
      </c>
      <c r="D820" s="16" t="e">
        <f>IF(_xlfn.BITOR(#REF!="",#REF!="GR"),0,#REF!)</f>
        <v>#REF!</v>
      </c>
      <c r="E820" s="9" t="e">
        <f t="shared" si="50"/>
        <v>#REF!</v>
      </c>
      <c r="F820" s="9" t="e">
        <f>IF(AND(B780&lt;&gt;"",B780&lt;&gt;"GR"),(C820*0.4)+(B780*0.6),E820)</f>
        <v>#REF!</v>
      </c>
      <c r="G820" s="9" t="e">
        <f t="shared" si="52"/>
        <v>#REF!</v>
      </c>
      <c r="H820" s="9" t="e">
        <f t="shared" si="53"/>
        <v>#REF!</v>
      </c>
      <c r="I820" s="9" t="e">
        <f t="shared" si="51"/>
        <v>#REF!</v>
      </c>
      <c r="J820" s="9" t="e">
        <f>IF(I820&lt;&gt;"",IF(_xlfn.RANK.EQ(I820,$I$2:$I$326,0)&lt;=ROUND(COUNTIFS($E$2:$E$326,"&gt;=50",$D$2:$D$326,"&gt;=55")/100*#REF!,0),"",E820),"")</f>
        <v>#REF!</v>
      </c>
      <c r="K820" s="9" t="e">
        <f>IF(J820&lt;&gt;"",IF(_xlfn.RANK.EQ(J820,$J$2:$J$326,0)&lt;=ROUND(COUNTIFS($E$2:$E$326,"&gt;=50",$D$2:$D$326,"&gt;=55")/100*#REF!,0),"",E820),"")</f>
        <v>#REF!</v>
      </c>
      <c r="L820" s="9" t="e">
        <f>IF(K820&lt;&gt;"",IF(_xlfn.RANK.EQ(K820,$K$2:$K$326,0)&lt;=ROUND(COUNTIFS($E$2:$E$326,"&gt;=50",$D$2:$D$326,"&gt;=55")/100*#REF!,0),"",E820),"")</f>
        <v>#REF!</v>
      </c>
      <c r="M820" s="9" t="e">
        <f>IF(L820&lt;&gt;"",IF(_xlfn.RANK.EQ(L820,$L$2:$L$326,0)&lt;=ROUND(COUNTIFS($E$2:$E$326,"&gt;=50",$D$2:$D$326,"&gt;=55")/100*#REF!,0),"",E820),"")</f>
        <v>#REF!</v>
      </c>
      <c r="N820" s="9" t="e">
        <f>IF(M820&lt;&gt;"",IF(_xlfn.RANK.EQ(M820,$M$2:$M$326,0)&lt;=ROUND(COUNTIFS($E$2:$E$326,"&gt;=50",$D$2:$D$326,"&gt;=55")/100*#REF!,0),"",E820),"")</f>
        <v>#REF!</v>
      </c>
      <c r="O820" s="9" t="e">
        <f>IF(N820&lt;&gt;"",IF(_xlfn.RANK.EQ(N820,$N$2:$N$326,0)&lt;=ROUND(COUNTIFS($E$2:$E$326,"&gt;=50",$D$2:$D$326,"&gt;=55")/100*#REF!,0),"",E820),"")</f>
        <v>#REF!</v>
      </c>
      <c r="P820" s="9" t="str" cm="1">
        <f t="array" ref="P820">IF(A780&lt;&gt;"",IF(_xlfn.BITOR(B780&lt;&gt;"GR",B780&lt;&gt;""),IF(AND(H820&gt;=50,B780&gt;=55),_xlfn.RANK.EQ(H820,$H$2:$H$1000,0),_xlfn.IFS(#REF!="FD",999,#REF!="FF",1000)),IF(AND(H820&gt;=50,D820&gt;=55),_xlfn.RANK.EQ(H820,$H$2:$H$326,0),_xlfn.IFS(#REF!="FD",999,#REF!="FF",1000))),"")</f>
        <v/>
      </c>
    </row>
    <row r="821" spans="1:16" x14ac:dyDescent="0.35">
      <c r="A821" s="3"/>
      <c r="B821" s="3"/>
      <c r="C821" s="16" t="e">
        <f>IF(_xlfn.BITOR(#REF!="GR",#REF!=""),0,#REF!)</f>
        <v>#REF!</v>
      </c>
      <c r="D821" s="16" t="e">
        <f>IF(_xlfn.BITOR(#REF!="",#REF!="GR"),0,#REF!)</f>
        <v>#REF!</v>
      </c>
      <c r="E821" s="9" t="e">
        <f t="shared" si="50"/>
        <v>#REF!</v>
      </c>
      <c r="F821" s="9" t="e">
        <f>IF(AND(B781&lt;&gt;"",B781&lt;&gt;"GR"),(C821*0.4)+(B781*0.6),E821)</f>
        <v>#REF!</v>
      </c>
      <c r="G821" s="9" t="e">
        <f t="shared" si="52"/>
        <v>#REF!</v>
      </c>
      <c r="H821" s="9" t="e">
        <f t="shared" si="53"/>
        <v>#REF!</v>
      </c>
      <c r="I821" s="9" t="e">
        <f t="shared" si="51"/>
        <v>#REF!</v>
      </c>
      <c r="J821" s="9" t="e">
        <f>IF(I821&lt;&gt;"",IF(_xlfn.RANK.EQ(I821,$I$2:$I$326,0)&lt;=ROUND(COUNTIFS($E$2:$E$326,"&gt;=50",$D$2:$D$326,"&gt;=55")/100*#REF!,0),"",E821),"")</f>
        <v>#REF!</v>
      </c>
      <c r="K821" s="9" t="e">
        <f>IF(J821&lt;&gt;"",IF(_xlfn.RANK.EQ(J821,$J$2:$J$326,0)&lt;=ROUND(COUNTIFS($E$2:$E$326,"&gt;=50",$D$2:$D$326,"&gt;=55")/100*#REF!,0),"",E821),"")</f>
        <v>#REF!</v>
      </c>
      <c r="L821" s="9" t="e">
        <f>IF(K821&lt;&gt;"",IF(_xlfn.RANK.EQ(K821,$K$2:$K$326,0)&lt;=ROUND(COUNTIFS($E$2:$E$326,"&gt;=50",$D$2:$D$326,"&gt;=55")/100*#REF!,0),"",E821),"")</f>
        <v>#REF!</v>
      </c>
      <c r="M821" s="9" t="e">
        <f>IF(L821&lt;&gt;"",IF(_xlfn.RANK.EQ(L821,$L$2:$L$326,0)&lt;=ROUND(COUNTIFS($E$2:$E$326,"&gt;=50",$D$2:$D$326,"&gt;=55")/100*#REF!,0),"",E821),"")</f>
        <v>#REF!</v>
      </c>
      <c r="N821" s="9" t="e">
        <f>IF(M821&lt;&gt;"",IF(_xlfn.RANK.EQ(M821,$M$2:$M$326,0)&lt;=ROUND(COUNTIFS($E$2:$E$326,"&gt;=50",$D$2:$D$326,"&gt;=55")/100*#REF!,0),"",E821),"")</f>
        <v>#REF!</v>
      </c>
      <c r="O821" s="9" t="e">
        <f>IF(N821&lt;&gt;"",IF(_xlfn.RANK.EQ(N821,$N$2:$N$326,0)&lt;=ROUND(COUNTIFS($E$2:$E$326,"&gt;=50",$D$2:$D$326,"&gt;=55")/100*#REF!,0),"",E821),"")</f>
        <v>#REF!</v>
      </c>
      <c r="P821" s="9" t="str" cm="1">
        <f t="array" ref="P821">IF(A781&lt;&gt;"",IF(_xlfn.BITOR(B781&lt;&gt;"GR",B781&lt;&gt;""),IF(AND(H821&gt;=50,B781&gt;=55),_xlfn.RANK.EQ(H821,$H$2:$H$1000,0),_xlfn.IFS(#REF!="FD",999,#REF!="FF",1000)),IF(AND(H821&gt;=50,D821&gt;=55),_xlfn.RANK.EQ(H821,$H$2:$H$326,0),_xlfn.IFS(#REF!="FD",999,#REF!="FF",1000))),"")</f>
        <v/>
      </c>
    </row>
    <row r="822" spans="1:16" x14ac:dyDescent="0.35">
      <c r="A822" s="3"/>
      <c r="B822" s="3"/>
      <c r="C822" s="16" t="e">
        <f>IF(_xlfn.BITOR(#REF!="GR",#REF!=""),0,#REF!)</f>
        <v>#REF!</v>
      </c>
      <c r="D822" s="16" t="e">
        <f>IF(_xlfn.BITOR(#REF!="",#REF!="GR"),0,#REF!)</f>
        <v>#REF!</v>
      </c>
      <c r="E822" s="9" t="e">
        <f t="shared" si="50"/>
        <v>#REF!</v>
      </c>
      <c r="F822" s="9" t="e">
        <f>IF(AND(B782&lt;&gt;"",B782&lt;&gt;"GR"),(C822*0.4)+(B782*0.6),E822)</f>
        <v>#REF!</v>
      </c>
      <c r="G822" s="9" t="e">
        <f t="shared" si="52"/>
        <v>#REF!</v>
      </c>
      <c r="H822" s="9" t="e">
        <f t="shared" si="53"/>
        <v>#REF!</v>
      </c>
      <c r="I822" s="9" t="e">
        <f t="shared" si="51"/>
        <v>#REF!</v>
      </c>
      <c r="J822" s="9" t="e">
        <f>IF(I822&lt;&gt;"",IF(_xlfn.RANK.EQ(I822,$I$2:$I$326,0)&lt;=ROUND(COUNTIFS($E$2:$E$326,"&gt;=50",$D$2:$D$326,"&gt;=55")/100*#REF!,0),"",E822),"")</f>
        <v>#REF!</v>
      </c>
      <c r="K822" s="9" t="e">
        <f>IF(J822&lt;&gt;"",IF(_xlfn.RANK.EQ(J822,$J$2:$J$326,0)&lt;=ROUND(COUNTIFS($E$2:$E$326,"&gt;=50",$D$2:$D$326,"&gt;=55")/100*#REF!,0),"",E822),"")</f>
        <v>#REF!</v>
      </c>
      <c r="L822" s="9" t="e">
        <f>IF(K822&lt;&gt;"",IF(_xlfn.RANK.EQ(K822,$K$2:$K$326,0)&lt;=ROUND(COUNTIFS($E$2:$E$326,"&gt;=50",$D$2:$D$326,"&gt;=55")/100*#REF!,0),"",E822),"")</f>
        <v>#REF!</v>
      </c>
      <c r="M822" s="9" t="e">
        <f>IF(L822&lt;&gt;"",IF(_xlfn.RANK.EQ(L822,$L$2:$L$326,0)&lt;=ROUND(COUNTIFS($E$2:$E$326,"&gt;=50",$D$2:$D$326,"&gt;=55")/100*#REF!,0),"",E822),"")</f>
        <v>#REF!</v>
      </c>
      <c r="N822" s="9" t="e">
        <f>IF(M822&lt;&gt;"",IF(_xlfn.RANK.EQ(M822,$M$2:$M$326,0)&lt;=ROUND(COUNTIFS($E$2:$E$326,"&gt;=50",$D$2:$D$326,"&gt;=55")/100*#REF!,0),"",E822),"")</f>
        <v>#REF!</v>
      </c>
      <c r="O822" s="9" t="e">
        <f>IF(N822&lt;&gt;"",IF(_xlfn.RANK.EQ(N822,$N$2:$N$326,0)&lt;=ROUND(COUNTIFS($E$2:$E$326,"&gt;=50",$D$2:$D$326,"&gt;=55")/100*#REF!,0),"",E822),"")</f>
        <v>#REF!</v>
      </c>
      <c r="P822" s="9" t="str" cm="1">
        <f t="array" ref="P822">IF(A782&lt;&gt;"",IF(_xlfn.BITOR(B782&lt;&gt;"GR",B782&lt;&gt;""),IF(AND(H822&gt;=50,B782&gt;=55),_xlfn.RANK.EQ(H822,$H$2:$H$1000,0),_xlfn.IFS(#REF!="FD",999,#REF!="FF",1000)),IF(AND(H822&gt;=50,D822&gt;=55),_xlfn.RANK.EQ(H822,$H$2:$H$326,0),_xlfn.IFS(#REF!="FD",999,#REF!="FF",1000))),"")</f>
        <v/>
      </c>
    </row>
    <row r="823" spans="1:16" x14ac:dyDescent="0.35">
      <c r="A823" s="3"/>
      <c r="B823" s="3"/>
      <c r="C823" s="16" t="e">
        <f>IF(_xlfn.BITOR(#REF!="GR",#REF!=""),0,#REF!)</f>
        <v>#REF!</v>
      </c>
      <c r="D823" s="16" t="e">
        <f>IF(_xlfn.BITOR(#REF!="",#REF!="GR"),0,#REF!)</f>
        <v>#REF!</v>
      </c>
      <c r="E823" s="9" t="e">
        <f t="shared" si="50"/>
        <v>#REF!</v>
      </c>
      <c r="F823" s="9" t="e">
        <f>IF(AND(B783&lt;&gt;"",B783&lt;&gt;"GR"),(C823*0.4)+(B783*0.6),E823)</f>
        <v>#REF!</v>
      </c>
      <c r="G823" s="9" t="e">
        <f t="shared" si="52"/>
        <v>#REF!</v>
      </c>
      <c r="H823" s="9" t="e">
        <f t="shared" si="53"/>
        <v>#REF!</v>
      </c>
      <c r="I823" s="9" t="e">
        <f t="shared" si="51"/>
        <v>#REF!</v>
      </c>
      <c r="J823" s="9" t="e">
        <f>IF(I823&lt;&gt;"",IF(_xlfn.RANK.EQ(I823,$I$2:$I$326,0)&lt;=ROUND(COUNTIFS($E$2:$E$326,"&gt;=50",$D$2:$D$326,"&gt;=55")/100*#REF!,0),"",E823),"")</f>
        <v>#REF!</v>
      </c>
      <c r="K823" s="9" t="e">
        <f>IF(J823&lt;&gt;"",IF(_xlfn.RANK.EQ(J823,$J$2:$J$326,0)&lt;=ROUND(COUNTIFS($E$2:$E$326,"&gt;=50",$D$2:$D$326,"&gt;=55")/100*#REF!,0),"",E823),"")</f>
        <v>#REF!</v>
      </c>
      <c r="L823" s="9" t="e">
        <f>IF(K823&lt;&gt;"",IF(_xlfn.RANK.EQ(K823,$K$2:$K$326,0)&lt;=ROUND(COUNTIFS($E$2:$E$326,"&gt;=50",$D$2:$D$326,"&gt;=55")/100*#REF!,0),"",E823),"")</f>
        <v>#REF!</v>
      </c>
      <c r="M823" s="9" t="e">
        <f>IF(L823&lt;&gt;"",IF(_xlfn.RANK.EQ(L823,$L$2:$L$326,0)&lt;=ROUND(COUNTIFS($E$2:$E$326,"&gt;=50",$D$2:$D$326,"&gt;=55")/100*#REF!,0),"",E823),"")</f>
        <v>#REF!</v>
      </c>
      <c r="N823" s="9" t="e">
        <f>IF(M823&lt;&gt;"",IF(_xlfn.RANK.EQ(M823,$M$2:$M$326,0)&lt;=ROUND(COUNTIFS($E$2:$E$326,"&gt;=50",$D$2:$D$326,"&gt;=55")/100*#REF!,0),"",E823),"")</f>
        <v>#REF!</v>
      </c>
      <c r="O823" s="9" t="e">
        <f>IF(N823&lt;&gt;"",IF(_xlfn.RANK.EQ(N823,$N$2:$N$326,0)&lt;=ROUND(COUNTIFS($E$2:$E$326,"&gt;=50",$D$2:$D$326,"&gt;=55")/100*#REF!,0),"",E823),"")</f>
        <v>#REF!</v>
      </c>
      <c r="P823" s="9" t="str" cm="1">
        <f t="array" ref="P823">IF(A783&lt;&gt;"",IF(_xlfn.BITOR(B783&lt;&gt;"GR",B783&lt;&gt;""),IF(AND(H823&gt;=50,B783&gt;=55),_xlfn.RANK.EQ(H823,$H$2:$H$1000,0),_xlfn.IFS(#REF!="FD",999,#REF!="FF",1000)),IF(AND(H823&gt;=50,D823&gt;=55),_xlfn.RANK.EQ(H823,$H$2:$H$326,0),_xlfn.IFS(#REF!="FD",999,#REF!="FF",1000))),"")</f>
        <v/>
      </c>
    </row>
    <row r="824" spans="1:16" x14ac:dyDescent="0.35">
      <c r="A824" s="3"/>
      <c r="B824" s="3"/>
      <c r="C824" s="16" t="e">
        <f>IF(_xlfn.BITOR(#REF!="GR",#REF!=""),0,#REF!)</f>
        <v>#REF!</v>
      </c>
      <c r="D824" s="16" t="e">
        <f>IF(_xlfn.BITOR(#REF!="",#REF!="GR"),0,#REF!)</f>
        <v>#REF!</v>
      </c>
      <c r="E824" s="9" t="e">
        <f t="shared" si="50"/>
        <v>#REF!</v>
      </c>
      <c r="F824" s="9" t="e">
        <f>IF(AND(B784&lt;&gt;"",B784&lt;&gt;"GR"),(C824*0.4)+(B784*0.6),E824)</f>
        <v>#REF!</v>
      </c>
      <c r="G824" s="9" t="e">
        <f t="shared" si="52"/>
        <v>#REF!</v>
      </c>
      <c r="H824" s="9" t="e">
        <f t="shared" si="53"/>
        <v>#REF!</v>
      </c>
      <c r="I824" s="9" t="e">
        <f t="shared" si="51"/>
        <v>#REF!</v>
      </c>
      <c r="J824" s="9" t="e">
        <f>IF(I824&lt;&gt;"",IF(_xlfn.RANK.EQ(I824,$I$2:$I$326,0)&lt;=ROUND(COUNTIFS($E$2:$E$326,"&gt;=50",$D$2:$D$326,"&gt;=55")/100*#REF!,0),"",E824),"")</f>
        <v>#REF!</v>
      </c>
      <c r="K824" s="9" t="e">
        <f>IF(J824&lt;&gt;"",IF(_xlfn.RANK.EQ(J824,$J$2:$J$326,0)&lt;=ROUND(COUNTIFS($E$2:$E$326,"&gt;=50",$D$2:$D$326,"&gt;=55")/100*#REF!,0),"",E824),"")</f>
        <v>#REF!</v>
      </c>
      <c r="L824" s="9" t="e">
        <f>IF(K824&lt;&gt;"",IF(_xlfn.RANK.EQ(K824,$K$2:$K$326,0)&lt;=ROUND(COUNTIFS($E$2:$E$326,"&gt;=50",$D$2:$D$326,"&gt;=55")/100*#REF!,0),"",E824),"")</f>
        <v>#REF!</v>
      </c>
      <c r="M824" s="9" t="e">
        <f>IF(L824&lt;&gt;"",IF(_xlfn.RANK.EQ(L824,$L$2:$L$326,0)&lt;=ROUND(COUNTIFS($E$2:$E$326,"&gt;=50",$D$2:$D$326,"&gt;=55")/100*#REF!,0),"",E824),"")</f>
        <v>#REF!</v>
      </c>
      <c r="N824" s="9" t="e">
        <f>IF(M824&lt;&gt;"",IF(_xlfn.RANK.EQ(M824,$M$2:$M$326,0)&lt;=ROUND(COUNTIFS($E$2:$E$326,"&gt;=50",$D$2:$D$326,"&gt;=55")/100*#REF!,0),"",E824),"")</f>
        <v>#REF!</v>
      </c>
      <c r="O824" s="9" t="e">
        <f>IF(N824&lt;&gt;"",IF(_xlfn.RANK.EQ(N824,$N$2:$N$326,0)&lt;=ROUND(COUNTIFS($E$2:$E$326,"&gt;=50",$D$2:$D$326,"&gt;=55")/100*#REF!,0),"",E824),"")</f>
        <v>#REF!</v>
      </c>
      <c r="P824" s="9" t="str" cm="1">
        <f t="array" ref="P824">IF(A784&lt;&gt;"",IF(_xlfn.BITOR(B784&lt;&gt;"GR",B784&lt;&gt;""),IF(AND(H824&gt;=50,B784&gt;=55),_xlfn.RANK.EQ(H824,$H$2:$H$1000,0),_xlfn.IFS(#REF!="FD",999,#REF!="FF",1000)),IF(AND(H824&gt;=50,D824&gt;=55),_xlfn.RANK.EQ(H824,$H$2:$H$326,0),_xlfn.IFS(#REF!="FD",999,#REF!="FF",1000))),"")</f>
        <v/>
      </c>
    </row>
    <row r="825" spans="1:16" x14ac:dyDescent="0.35">
      <c r="A825" s="3"/>
      <c r="B825" s="3"/>
      <c r="C825" s="16" t="e">
        <f>IF(_xlfn.BITOR(#REF!="GR",#REF!=""),0,#REF!)</f>
        <v>#REF!</v>
      </c>
      <c r="D825" s="16" t="e">
        <f>IF(_xlfn.BITOR(#REF!="",#REF!="GR"),0,#REF!)</f>
        <v>#REF!</v>
      </c>
      <c r="E825" s="9" t="e">
        <f t="shared" si="50"/>
        <v>#REF!</v>
      </c>
      <c r="F825" s="9" t="e">
        <f>IF(AND(B785&lt;&gt;"",B785&lt;&gt;"GR"),(C825*0.4)+(B785*0.6),E825)</f>
        <v>#REF!</v>
      </c>
      <c r="G825" s="9" t="e">
        <f t="shared" si="52"/>
        <v>#REF!</v>
      </c>
      <c r="H825" s="9" t="e">
        <f t="shared" si="53"/>
        <v>#REF!</v>
      </c>
      <c r="I825" s="9" t="e">
        <f t="shared" si="51"/>
        <v>#REF!</v>
      </c>
      <c r="J825" s="9" t="e">
        <f>IF(I825&lt;&gt;"",IF(_xlfn.RANK.EQ(I825,$I$2:$I$326,0)&lt;=ROUND(COUNTIFS($E$2:$E$326,"&gt;=50",$D$2:$D$326,"&gt;=55")/100*#REF!,0),"",E825),"")</f>
        <v>#REF!</v>
      </c>
      <c r="K825" s="9" t="e">
        <f>IF(J825&lt;&gt;"",IF(_xlfn.RANK.EQ(J825,$J$2:$J$326,0)&lt;=ROUND(COUNTIFS($E$2:$E$326,"&gt;=50",$D$2:$D$326,"&gt;=55")/100*#REF!,0),"",E825),"")</f>
        <v>#REF!</v>
      </c>
      <c r="L825" s="9" t="e">
        <f>IF(K825&lt;&gt;"",IF(_xlfn.RANK.EQ(K825,$K$2:$K$326,0)&lt;=ROUND(COUNTIFS($E$2:$E$326,"&gt;=50",$D$2:$D$326,"&gt;=55")/100*#REF!,0),"",E825),"")</f>
        <v>#REF!</v>
      </c>
      <c r="M825" s="9" t="e">
        <f>IF(L825&lt;&gt;"",IF(_xlfn.RANK.EQ(L825,$L$2:$L$326,0)&lt;=ROUND(COUNTIFS($E$2:$E$326,"&gt;=50",$D$2:$D$326,"&gt;=55")/100*#REF!,0),"",E825),"")</f>
        <v>#REF!</v>
      </c>
      <c r="N825" s="9" t="e">
        <f>IF(M825&lt;&gt;"",IF(_xlfn.RANK.EQ(M825,$M$2:$M$326,0)&lt;=ROUND(COUNTIFS($E$2:$E$326,"&gt;=50",$D$2:$D$326,"&gt;=55")/100*#REF!,0),"",E825),"")</f>
        <v>#REF!</v>
      </c>
      <c r="O825" s="9" t="e">
        <f>IF(N825&lt;&gt;"",IF(_xlfn.RANK.EQ(N825,$N$2:$N$326,0)&lt;=ROUND(COUNTIFS($E$2:$E$326,"&gt;=50",$D$2:$D$326,"&gt;=55")/100*#REF!,0),"",E825),"")</f>
        <v>#REF!</v>
      </c>
      <c r="P825" s="9" t="str" cm="1">
        <f t="array" ref="P825">IF(A785&lt;&gt;"",IF(_xlfn.BITOR(B785&lt;&gt;"GR",B785&lt;&gt;""),IF(AND(H825&gt;=50,B785&gt;=55),_xlfn.RANK.EQ(H825,$H$2:$H$1000,0),_xlfn.IFS(#REF!="FD",999,#REF!="FF",1000)),IF(AND(H825&gt;=50,D825&gt;=55),_xlfn.RANK.EQ(H825,$H$2:$H$326,0),_xlfn.IFS(#REF!="FD",999,#REF!="FF",1000))),"")</f>
        <v/>
      </c>
    </row>
    <row r="826" spans="1:16" x14ac:dyDescent="0.35">
      <c r="A826" s="3"/>
      <c r="B826" s="3"/>
      <c r="C826" s="16" t="e">
        <f>IF(_xlfn.BITOR(#REF!="GR",#REF!=""),0,#REF!)</f>
        <v>#REF!</v>
      </c>
      <c r="D826" s="16" t="e">
        <f>IF(_xlfn.BITOR(#REF!="",#REF!="GR"),0,#REF!)</f>
        <v>#REF!</v>
      </c>
      <c r="E826" s="9" t="e">
        <f t="shared" si="50"/>
        <v>#REF!</v>
      </c>
      <c r="F826" s="9" t="e">
        <f>IF(AND(B786&lt;&gt;"",B786&lt;&gt;"GR"),(C826*0.4)+(B786*0.6),E826)</f>
        <v>#REF!</v>
      </c>
      <c r="G826" s="9" t="e">
        <f t="shared" si="52"/>
        <v>#REF!</v>
      </c>
      <c r="H826" s="9" t="e">
        <f t="shared" si="53"/>
        <v>#REF!</v>
      </c>
      <c r="I826" s="9" t="e">
        <f t="shared" si="51"/>
        <v>#REF!</v>
      </c>
      <c r="J826" s="9" t="e">
        <f>IF(I826&lt;&gt;"",IF(_xlfn.RANK.EQ(I826,$I$2:$I$326,0)&lt;=ROUND(COUNTIFS($E$2:$E$326,"&gt;=50",$D$2:$D$326,"&gt;=55")/100*#REF!,0),"",E826),"")</f>
        <v>#REF!</v>
      </c>
      <c r="K826" s="9" t="e">
        <f>IF(J826&lt;&gt;"",IF(_xlfn.RANK.EQ(J826,$J$2:$J$326,0)&lt;=ROUND(COUNTIFS($E$2:$E$326,"&gt;=50",$D$2:$D$326,"&gt;=55")/100*#REF!,0),"",E826),"")</f>
        <v>#REF!</v>
      </c>
      <c r="L826" s="9" t="e">
        <f>IF(K826&lt;&gt;"",IF(_xlfn.RANK.EQ(K826,$K$2:$K$326,0)&lt;=ROUND(COUNTIFS($E$2:$E$326,"&gt;=50",$D$2:$D$326,"&gt;=55")/100*#REF!,0),"",E826),"")</f>
        <v>#REF!</v>
      </c>
      <c r="M826" s="9" t="e">
        <f>IF(L826&lt;&gt;"",IF(_xlfn.RANK.EQ(L826,$L$2:$L$326,0)&lt;=ROUND(COUNTIFS($E$2:$E$326,"&gt;=50",$D$2:$D$326,"&gt;=55")/100*#REF!,0),"",E826),"")</f>
        <v>#REF!</v>
      </c>
      <c r="N826" s="9" t="e">
        <f>IF(M826&lt;&gt;"",IF(_xlfn.RANK.EQ(M826,$M$2:$M$326,0)&lt;=ROUND(COUNTIFS($E$2:$E$326,"&gt;=50",$D$2:$D$326,"&gt;=55")/100*#REF!,0),"",E826),"")</f>
        <v>#REF!</v>
      </c>
      <c r="O826" s="9" t="e">
        <f>IF(N826&lt;&gt;"",IF(_xlfn.RANK.EQ(N826,$N$2:$N$326,0)&lt;=ROUND(COUNTIFS($E$2:$E$326,"&gt;=50",$D$2:$D$326,"&gt;=55")/100*#REF!,0),"",E826),"")</f>
        <v>#REF!</v>
      </c>
      <c r="P826" s="9" t="str" cm="1">
        <f t="array" ref="P826">IF(A786&lt;&gt;"",IF(_xlfn.BITOR(B786&lt;&gt;"GR",B786&lt;&gt;""),IF(AND(H826&gt;=50,B786&gt;=55),_xlfn.RANK.EQ(H826,$H$2:$H$1000,0),_xlfn.IFS(#REF!="FD",999,#REF!="FF",1000)),IF(AND(H826&gt;=50,D826&gt;=55),_xlfn.RANK.EQ(H826,$H$2:$H$326,0),_xlfn.IFS(#REF!="FD",999,#REF!="FF",1000))),"")</f>
        <v/>
      </c>
    </row>
    <row r="827" spans="1:16" x14ac:dyDescent="0.35">
      <c r="A827" s="3"/>
      <c r="B827" s="3"/>
      <c r="C827" s="16" t="e">
        <f>IF(_xlfn.BITOR(#REF!="GR",#REF!=""),0,#REF!)</f>
        <v>#REF!</v>
      </c>
      <c r="D827" s="16" t="e">
        <f>IF(_xlfn.BITOR(#REF!="",#REF!="GR"),0,#REF!)</f>
        <v>#REF!</v>
      </c>
      <c r="E827" s="9" t="e">
        <f t="shared" si="50"/>
        <v>#REF!</v>
      </c>
      <c r="F827" s="9" t="e">
        <f>IF(AND(B787&lt;&gt;"",B787&lt;&gt;"GR"),(C827*0.4)+(B787*0.6),E827)</f>
        <v>#REF!</v>
      </c>
      <c r="G827" s="9" t="e">
        <f t="shared" si="52"/>
        <v>#REF!</v>
      </c>
      <c r="H827" s="9" t="e">
        <f t="shared" si="53"/>
        <v>#REF!</v>
      </c>
      <c r="I827" s="9" t="e">
        <f t="shared" si="51"/>
        <v>#REF!</v>
      </c>
      <c r="J827" s="9" t="e">
        <f>IF(I827&lt;&gt;"",IF(_xlfn.RANK.EQ(I827,$I$2:$I$326,0)&lt;=ROUND(COUNTIFS($E$2:$E$326,"&gt;=50",$D$2:$D$326,"&gt;=55")/100*#REF!,0),"",E827),"")</f>
        <v>#REF!</v>
      </c>
      <c r="K827" s="9" t="e">
        <f>IF(J827&lt;&gt;"",IF(_xlfn.RANK.EQ(J827,$J$2:$J$326,0)&lt;=ROUND(COUNTIFS($E$2:$E$326,"&gt;=50",$D$2:$D$326,"&gt;=55")/100*#REF!,0),"",E827),"")</f>
        <v>#REF!</v>
      </c>
      <c r="L827" s="9" t="e">
        <f>IF(K827&lt;&gt;"",IF(_xlfn.RANK.EQ(K827,$K$2:$K$326,0)&lt;=ROUND(COUNTIFS($E$2:$E$326,"&gt;=50",$D$2:$D$326,"&gt;=55")/100*#REF!,0),"",E827),"")</f>
        <v>#REF!</v>
      </c>
      <c r="M827" s="9" t="e">
        <f>IF(L827&lt;&gt;"",IF(_xlfn.RANK.EQ(L827,$L$2:$L$326,0)&lt;=ROUND(COUNTIFS($E$2:$E$326,"&gt;=50",$D$2:$D$326,"&gt;=55")/100*#REF!,0),"",E827),"")</f>
        <v>#REF!</v>
      </c>
      <c r="N827" s="9" t="e">
        <f>IF(M827&lt;&gt;"",IF(_xlfn.RANK.EQ(M827,$M$2:$M$326,0)&lt;=ROUND(COUNTIFS($E$2:$E$326,"&gt;=50",$D$2:$D$326,"&gt;=55")/100*#REF!,0),"",E827),"")</f>
        <v>#REF!</v>
      </c>
      <c r="O827" s="9" t="e">
        <f>IF(N827&lt;&gt;"",IF(_xlfn.RANK.EQ(N827,$N$2:$N$326,0)&lt;=ROUND(COUNTIFS($E$2:$E$326,"&gt;=50",$D$2:$D$326,"&gt;=55")/100*#REF!,0),"",E827),"")</f>
        <v>#REF!</v>
      </c>
      <c r="P827" s="9" t="str" cm="1">
        <f t="array" ref="P827">IF(A787&lt;&gt;"",IF(_xlfn.BITOR(B787&lt;&gt;"GR",B787&lt;&gt;""),IF(AND(H827&gt;=50,B787&gt;=55),_xlfn.RANK.EQ(H827,$H$2:$H$1000,0),_xlfn.IFS(#REF!="FD",999,#REF!="FF",1000)),IF(AND(H827&gt;=50,D827&gt;=55),_xlfn.RANK.EQ(H827,$H$2:$H$326,0),_xlfn.IFS(#REF!="FD",999,#REF!="FF",1000))),"")</f>
        <v/>
      </c>
    </row>
    <row r="828" spans="1:16" x14ac:dyDescent="0.35">
      <c r="A828" s="3"/>
      <c r="B828" s="3"/>
      <c r="C828" s="16" t="e">
        <f>IF(_xlfn.BITOR(#REF!="GR",#REF!=""),0,#REF!)</f>
        <v>#REF!</v>
      </c>
      <c r="D828" s="16" t="e">
        <f>IF(_xlfn.BITOR(#REF!="",#REF!="GR"),0,#REF!)</f>
        <v>#REF!</v>
      </c>
      <c r="E828" s="9" t="e">
        <f t="shared" si="50"/>
        <v>#REF!</v>
      </c>
      <c r="F828" s="9" t="e">
        <f>IF(AND(B788&lt;&gt;"",B788&lt;&gt;"GR"),(C828*0.4)+(B788*0.6),E828)</f>
        <v>#REF!</v>
      </c>
      <c r="G828" s="9" t="e">
        <f t="shared" si="52"/>
        <v>#REF!</v>
      </c>
      <c r="H828" s="9" t="e">
        <f t="shared" si="53"/>
        <v>#REF!</v>
      </c>
      <c r="I828" s="9" t="e">
        <f t="shared" si="51"/>
        <v>#REF!</v>
      </c>
      <c r="J828" s="9" t="e">
        <f>IF(I828&lt;&gt;"",IF(_xlfn.RANK.EQ(I828,$I$2:$I$326,0)&lt;=ROUND(COUNTIFS($E$2:$E$326,"&gt;=50",$D$2:$D$326,"&gt;=55")/100*#REF!,0),"",E828),"")</f>
        <v>#REF!</v>
      </c>
      <c r="K828" s="9" t="e">
        <f>IF(J828&lt;&gt;"",IF(_xlfn.RANK.EQ(J828,$J$2:$J$326,0)&lt;=ROUND(COUNTIFS($E$2:$E$326,"&gt;=50",$D$2:$D$326,"&gt;=55")/100*#REF!,0),"",E828),"")</f>
        <v>#REF!</v>
      </c>
      <c r="L828" s="9" t="e">
        <f>IF(K828&lt;&gt;"",IF(_xlfn.RANK.EQ(K828,$K$2:$K$326,0)&lt;=ROUND(COUNTIFS($E$2:$E$326,"&gt;=50",$D$2:$D$326,"&gt;=55")/100*#REF!,0),"",E828),"")</f>
        <v>#REF!</v>
      </c>
      <c r="M828" s="9" t="e">
        <f>IF(L828&lt;&gt;"",IF(_xlfn.RANK.EQ(L828,$L$2:$L$326,0)&lt;=ROUND(COUNTIFS($E$2:$E$326,"&gt;=50",$D$2:$D$326,"&gt;=55")/100*#REF!,0),"",E828),"")</f>
        <v>#REF!</v>
      </c>
      <c r="N828" s="9" t="e">
        <f>IF(M828&lt;&gt;"",IF(_xlfn.RANK.EQ(M828,$M$2:$M$326,0)&lt;=ROUND(COUNTIFS($E$2:$E$326,"&gt;=50",$D$2:$D$326,"&gt;=55")/100*#REF!,0),"",E828),"")</f>
        <v>#REF!</v>
      </c>
      <c r="O828" s="9" t="e">
        <f>IF(N828&lt;&gt;"",IF(_xlfn.RANK.EQ(N828,$N$2:$N$326,0)&lt;=ROUND(COUNTIFS($E$2:$E$326,"&gt;=50",$D$2:$D$326,"&gt;=55")/100*#REF!,0),"",E828),"")</f>
        <v>#REF!</v>
      </c>
      <c r="P828" s="9" t="str" cm="1">
        <f t="array" ref="P828">IF(A788&lt;&gt;"",IF(_xlfn.BITOR(B788&lt;&gt;"GR",B788&lt;&gt;""),IF(AND(H828&gt;=50,B788&gt;=55),_xlfn.RANK.EQ(H828,$H$2:$H$1000,0),_xlfn.IFS(#REF!="FD",999,#REF!="FF",1000)),IF(AND(H828&gt;=50,D828&gt;=55),_xlfn.RANK.EQ(H828,$H$2:$H$326,0),_xlfn.IFS(#REF!="FD",999,#REF!="FF",1000))),"")</f>
        <v/>
      </c>
    </row>
    <row r="829" spans="1:16" x14ac:dyDescent="0.35">
      <c r="A829" s="3"/>
      <c r="B829" s="3"/>
      <c r="C829" s="16" t="e">
        <f>IF(_xlfn.BITOR(#REF!="GR",#REF!=""),0,#REF!)</f>
        <v>#REF!</v>
      </c>
      <c r="D829" s="16" t="e">
        <f>IF(_xlfn.BITOR(#REF!="",#REF!="GR"),0,#REF!)</f>
        <v>#REF!</v>
      </c>
      <c r="E829" s="9" t="e">
        <f t="shared" si="50"/>
        <v>#REF!</v>
      </c>
      <c r="F829" s="9" t="e">
        <f>IF(AND(B789&lt;&gt;"",B789&lt;&gt;"GR"),(C829*0.4)+(B789*0.6),E829)</f>
        <v>#REF!</v>
      </c>
      <c r="G829" s="9" t="e">
        <f t="shared" si="52"/>
        <v>#REF!</v>
      </c>
      <c r="H829" s="9" t="e">
        <f t="shared" si="53"/>
        <v>#REF!</v>
      </c>
      <c r="I829" s="9" t="e">
        <f t="shared" si="51"/>
        <v>#REF!</v>
      </c>
      <c r="J829" s="9" t="e">
        <f>IF(I829&lt;&gt;"",IF(_xlfn.RANK.EQ(I829,$I$2:$I$326,0)&lt;=ROUND(COUNTIFS($E$2:$E$326,"&gt;=50",$D$2:$D$326,"&gt;=55")/100*#REF!,0),"",E829),"")</f>
        <v>#REF!</v>
      </c>
      <c r="K829" s="9" t="e">
        <f>IF(J829&lt;&gt;"",IF(_xlfn.RANK.EQ(J829,$J$2:$J$326,0)&lt;=ROUND(COUNTIFS($E$2:$E$326,"&gt;=50",$D$2:$D$326,"&gt;=55")/100*#REF!,0),"",E829),"")</f>
        <v>#REF!</v>
      </c>
      <c r="L829" s="9" t="e">
        <f>IF(K829&lt;&gt;"",IF(_xlfn.RANK.EQ(K829,$K$2:$K$326,0)&lt;=ROUND(COUNTIFS($E$2:$E$326,"&gt;=50",$D$2:$D$326,"&gt;=55")/100*#REF!,0),"",E829),"")</f>
        <v>#REF!</v>
      </c>
      <c r="M829" s="9" t="e">
        <f>IF(L829&lt;&gt;"",IF(_xlfn.RANK.EQ(L829,$L$2:$L$326,0)&lt;=ROUND(COUNTIFS($E$2:$E$326,"&gt;=50",$D$2:$D$326,"&gt;=55")/100*#REF!,0),"",E829),"")</f>
        <v>#REF!</v>
      </c>
      <c r="N829" s="9" t="e">
        <f>IF(M829&lt;&gt;"",IF(_xlfn.RANK.EQ(M829,$M$2:$M$326,0)&lt;=ROUND(COUNTIFS($E$2:$E$326,"&gt;=50",$D$2:$D$326,"&gt;=55")/100*#REF!,0),"",E829),"")</f>
        <v>#REF!</v>
      </c>
      <c r="O829" s="9" t="e">
        <f>IF(N829&lt;&gt;"",IF(_xlfn.RANK.EQ(N829,$N$2:$N$326,0)&lt;=ROUND(COUNTIFS($E$2:$E$326,"&gt;=50",$D$2:$D$326,"&gt;=55")/100*#REF!,0),"",E829),"")</f>
        <v>#REF!</v>
      </c>
      <c r="P829" s="9" t="str" cm="1">
        <f t="array" ref="P829">IF(A789&lt;&gt;"",IF(_xlfn.BITOR(B789&lt;&gt;"GR",B789&lt;&gt;""),IF(AND(H829&gt;=50,B789&gt;=55),_xlfn.RANK.EQ(H829,$H$2:$H$1000,0),_xlfn.IFS(#REF!="FD",999,#REF!="FF",1000)),IF(AND(H829&gt;=50,D829&gt;=55),_xlfn.RANK.EQ(H829,$H$2:$H$326,0),_xlfn.IFS(#REF!="FD",999,#REF!="FF",1000))),"")</f>
        <v/>
      </c>
    </row>
    <row r="830" spans="1:16" x14ac:dyDescent="0.35">
      <c r="A830" s="3"/>
      <c r="B830" s="3"/>
      <c r="C830" s="16" t="e">
        <f>IF(_xlfn.BITOR(#REF!="GR",#REF!=""),0,#REF!)</f>
        <v>#REF!</v>
      </c>
      <c r="D830" s="16" t="e">
        <f>IF(_xlfn.BITOR(#REF!="",#REF!="GR"),0,#REF!)</f>
        <v>#REF!</v>
      </c>
      <c r="E830" s="9" t="e">
        <f t="shared" si="50"/>
        <v>#REF!</v>
      </c>
      <c r="F830" s="9" t="e">
        <f>IF(AND(B790&lt;&gt;"",B790&lt;&gt;"GR"),(C830*0.4)+(B790*0.6),E830)</f>
        <v>#REF!</v>
      </c>
      <c r="G830" s="9" t="e">
        <f t="shared" si="52"/>
        <v>#REF!</v>
      </c>
      <c r="H830" s="9" t="e">
        <f t="shared" si="53"/>
        <v>#REF!</v>
      </c>
      <c r="I830" s="9" t="e">
        <f t="shared" si="51"/>
        <v>#REF!</v>
      </c>
      <c r="J830" s="9" t="e">
        <f>IF(I830&lt;&gt;"",IF(_xlfn.RANK.EQ(I830,$I$2:$I$326,0)&lt;=ROUND(COUNTIFS($E$2:$E$326,"&gt;=50",$D$2:$D$326,"&gt;=55")/100*#REF!,0),"",E830),"")</f>
        <v>#REF!</v>
      </c>
      <c r="K830" s="9" t="e">
        <f>IF(J830&lt;&gt;"",IF(_xlfn.RANK.EQ(J830,$J$2:$J$326,0)&lt;=ROUND(COUNTIFS($E$2:$E$326,"&gt;=50",$D$2:$D$326,"&gt;=55")/100*#REF!,0),"",E830),"")</f>
        <v>#REF!</v>
      </c>
      <c r="L830" s="9" t="e">
        <f>IF(K830&lt;&gt;"",IF(_xlfn.RANK.EQ(K830,$K$2:$K$326,0)&lt;=ROUND(COUNTIFS($E$2:$E$326,"&gt;=50",$D$2:$D$326,"&gt;=55")/100*#REF!,0),"",E830),"")</f>
        <v>#REF!</v>
      </c>
      <c r="M830" s="9" t="e">
        <f>IF(L830&lt;&gt;"",IF(_xlfn.RANK.EQ(L830,$L$2:$L$326,0)&lt;=ROUND(COUNTIFS($E$2:$E$326,"&gt;=50",$D$2:$D$326,"&gt;=55")/100*#REF!,0),"",E830),"")</f>
        <v>#REF!</v>
      </c>
      <c r="N830" s="9" t="e">
        <f>IF(M830&lt;&gt;"",IF(_xlfn.RANK.EQ(M830,$M$2:$M$326,0)&lt;=ROUND(COUNTIFS($E$2:$E$326,"&gt;=50",$D$2:$D$326,"&gt;=55")/100*#REF!,0),"",E830),"")</f>
        <v>#REF!</v>
      </c>
      <c r="O830" s="9" t="e">
        <f>IF(N830&lt;&gt;"",IF(_xlfn.RANK.EQ(N830,$N$2:$N$326,0)&lt;=ROUND(COUNTIFS($E$2:$E$326,"&gt;=50",$D$2:$D$326,"&gt;=55")/100*#REF!,0),"",E830),"")</f>
        <v>#REF!</v>
      </c>
      <c r="P830" s="9" t="str" cm="1">
        <f t="array" ref="P830">IF(A790&lt;&gt;"",IF(_xlfn.BITOR(B790&lt;&gt;"GR",B790&lt;&gt;""),IF(AND(H830&gt;=50,B790&gt;=55),_xlfn.RANK.EQ(H830,$H$2:$H$1000,0),_xlfn.IFS(#REF!="FD",999,#REF!="FF",1000)),IF(AND(H830&gt;=50,D830&gt;=55),_xlfn.RANK.EQ(H830,$H$2:$H$326,0),_xlfn.IFS(#REF!="FD",999,#REF!="FF",1000))),"")</f>
        <v/>
      </c>
    </row>
    <row r="831" spans="1:16" x14ac:dyDescent="0.35">
      <c r="A831" s="3"/>
      <c r="B831" s="3"/>
      <c r="C831" s="16" t="e">
        <f>IF(_xlfn.BITOR(#REF!="GR",#REF!=""),0,#REF!)</f>
        <v>#REF!</v>
      </c>
      <c r="D831" s="16" t="e">
        <f>IF(_xlfn.BITOR(#REF!="",#REF!="GR"),0,#REF!)</f>
        <v>#REF!</v>
      </c>
      <c r="E831" s="9" t="e">
        <f t="shared" si="50"/>
        <v>#REF!</v>
      </c>
      <c r="F831" s="9" t="e">
        <f>IF(AND(B791&lt;&gt;"",B791&lt;&gt;"GR"),(C831*0.4)+(B791*0.6),E831)</f>
        <v>#REF!</v>
      </c>
      <c r="G831" s="9" t="e">
        <f t="shared" si="52"/>
        <v>#REF!</v>
      </c>
      <c r="H831" s="9" t="e">
        <f t="shared" si="53"/>
        <v>#REF!</v>
      </c>
      <c r="I831" s="9" t="e">
        <f t="shared" si="51"/>
        <v>#REF!</v>
      </c>
      <c r="J831" s="9" t="e">
        <f>IF(I831&lt;&gt;"",IF(_xlfn.RANK.EQ(I831,$I$2:$I$326,0)&lt;=ROUND(COUNTIFS($E$2:$E$326,"&gt;=50",$D$2:$D$326,"&gt;=55")/100*#REF!,0),"",E831),"")</f>
        <v>#REF!</v>
      </c>
      <c r="K831" s="9" t="e">
        <f>IF(J831&lt;&gt;"",IF(_xlfn.RANK.EQ(J831,$J$2:$J$326,0)&lt;=ROUND(COUNTIFS($E$2:$E$326,"&gt;=50",$D$2:$D$326,"&gt;=55")/100*#REF!,0),"",E831),"")</f>
        <v>#REF!</v>
      </c>
      <c r="L831" s="9" t="e">
        <f>IF(K831&lt;&gt;"",IF(_xlfn.RANK.EQ(K831,$K$2:$K$326,0)&lt;=ROUND(COUNTIFS($E$2:$E$326,"&gt;=50",$D$2:$D$326,"&gt;=55")/100*#REF!,0),"",E831),"")</f>
        <v>#REF!</v>
      </c>
      <c r="M831" s="9" t="e">
        <f>IF(L831&lt;&gt;"",IF(_xlfn.RANK.EQ(L831,$L$2:$L$326,0)&lt;=ROUND(COUNTIFS($E$2:$E$326,"&gt;=50",$D$2:$D$326,"&gt;=55")/100*#REF!,0),"",E831),"")</f>
        <v>#REF!</v>
      </c>
      <c r="N831" s="9" t="e">
        <f>IF(M831&lt;&gt;"",IF(_xlfn.RANK.EQ(M831,$M$2:$M$326,0)&lt;=ROUND(COUNTIFS($E$2:$E$326,"&gt;=50",$D$2:$D$326,"&gt;=55")/100*#REF!,0),"",E831),"")</f>
        <v>#REF!</v>
      </c>
      <c r="O831" s="9" t="e">
        <f>IF(N831&lt;&gt;"",IF(_xlfn.RANK.EQ(N831,$N$2:$N$326,0)&lt;=ROUND(COUNTIFS($E$2:$E$326,"&gt;=50",$D$2:$D$326,"&gt;=55")/100*#REF!,0),"",E831),"")</f>
        <v>#REF!</v>
      </c>
      <c r="P831" s="9" t="str" cm="1">
        <f t="array" ref="P831">IF(A791&lt;&gt;"",IF(_xlfn.BITOR(B791&lt;&gt;"GR",B791&lt;&gt;""),IF(AND(H831&gt;=50,B791&gt;=55),_xlfn.RANK.EQ(H831,$H$2:$H$1000,0),_xlfn.IFS(#REF!="FD",999,#REF!="FF",1000)),IF(AND(H831&gt;=50,D831&gt;=55),_xlfn.RANK.EQ(H831,$H$2:$H$326,0),_xlfn.IFS(#REF!="FD",999,#REF!="FF",1000))),"")</f>
        <v/>
      </c>
    </row>
    <row r="832" spans="1:16" x14ac:dyDescent="0.35">
      <c r="A832" s="3"/>
      <c r="B832" s="3"/>
      <c r="C832" s="16" t="e">
        <f>IF(_xlfn.BITOR(#REF!="GR",#REF!=""),0,#REF!)</f>
        <v>#REF!</v>
      </c>
      <c r="D832" s="16" t="e">
        <f>IF(_xlfn.BITOR(#REF!="",#REF!="GR"),0,#REF!)</f>
        <v>#REF!</v>
      </c>
      <c r="E832" s="9" t="e">
        <f t="shared" si="50"/>
        <v>#REF!</v>
      </c>
      <c r="F832" s="9" t="e">
        <f>IF(AND(B792&lt;&gt;"",B792&lt;&gt;"GR"),(C832*0.4)+(B792*0.6),E832)</f>
        <v>#REF!</v>
      </c>
      <c r="G832" s="9" t="e">
        <f t="shared" si="52"/>
        <v>#REF!</v>
      </c>
      <c r="H832" s="9" t="e">
        <f t="shared" si="53"/>
        <v>#REF!</v>
      </c>
      <c r="I832" s="9" t="e">
        <f t="shared" si="51"/>
        <v>#REF!</v>
      </c>
      <c r="J832" s="9" t="e">
        <f>IF(I832&lt;&gt;"",IF(_xlfn.RANK.EQ(I832,$I$2:$I$326,0)&lt;=ROUND(COUNTIFS($E$2:$E$326,"&gt;=50",$D$2:$D$326,"&gt;=55")/100*#REF!,0),"",E832),"")</f>
        <v>#REF!</v>
      </c>
      <c r="K832" s="9" t="e">
        <f>IF(J832&lt;&gt;"",IF(_xlfn.RANK.EQ(J832,$J$2:$J$326,0)&lt;=ROUND(COUNTIFS($E$2:$E$326,"&gt;=50",$D$2:$D$326,"&gt;=55")/100*#REF!,0),"",E832),"")</f>
        <v>#REF!</v>
      </c>
      <c r="L832" s="9" t="e">
        <f>IF(K832&lt;&gt;"",IF(_xlfn.RANK.EQ(K832,$K$2:$K$326,0)&lt;=ROUND(COUNTIFS($E$2:$E$326,"&gt;=50",$D$2:$D$326,"&gt;=55")/100*#REF!,0),"",E832),"")</f>
        <v>#REF!</v>
      </c>
      <c r="M832" s="9" t="e">
        <f>IF(L832&lt;&gt;"",IF(_xlfn.RANK.EQ(L832,$L$2:$L$326,0)&lt;=ROUND(COUNTIFS($E$2:$E$326,"&gt;=50",$D$2:$D$326,"&gt;=55")/100*#REF!,0),"",E832),"")</f>
        <v>#REF!</v>
      </c>
      <c r="N832" s="9" t="e">
        <f>IF(M832&lt;&gt;"",IF(_xlfn.RANK.EQ(M832,$M$2:$M$326,0)&lt;=ROUND(COUNTIFS($E$2:$E$326,"&gt;=50",$D$2:$D$326,"&gt;=55")/100*#REF!,0),"",E832),"")</f>
        <v>#REF!</v>
      </c>
      <c r="O832" s="9" t="e">
        <f>IF(N832&lt;&gt;"",IF(_xlfn.RANK.EQ(N832,$N$2:$N$326,0)&lt;=ROUND(COUNTIFS($E$2:$E$326,"&gt;=50",$D$2:$D$326,"&gt;=55")/100*#REF!,0),"",E832),"")</f>
        <v>#REF!</v>
      </c>
      <c r="P832" s="9" t="str" cm="1">
        <f t="array" ref="P832">IF(A792&lt;&gt;"",IF(_xlfn.BITOR(B792&lt;&gt;"GR",B792&lt;&gt;""),IF(AND(H832&gt;=50,B792&gt;=55),_xlfn.RANK.EQ(H832,$H$2:$H$1000,0),_xlfn.IFS(#REF!="FD",999,#REF!="FF",1000)),IF(AND(H832&gt;=50,D832&gt;=55),_xlfn.RANK.EQ(H832,$H$2:$H$326,0),_xlfn.IFS(#REF!="FD",999,#REF!="FF",1000))),"")</f>
        <v/>
      </c>
    </row>
    <row r="833" spans="1:16" x14ac:dyDescent="0.35">
      <c r="A833" s="3"/>
      <c r="B833" s="3"/>
      <c r="C833" s="16" t="e">
        <f>IF(_xlfn.BITOR(#REF!="GR",#REF!=""),0,#REF!)</f>
        <v>#REF!</v>
      </c>
      <c r="D833" s="16" t="e">
        <f>IF(_xlfn.BITOR(#REF!="",#REF!="GR"),0,#REF!)</f>
        <v>#REF!</v>
      </c>
      <c r="E833" s="9" t="e">
        <f t="shared" si="50"/>
        <v>#REF!</v>
      </c>
      <c r="F833" s="9" t="e">
        <f>IF(AND(B793&lt;&gt;"",B793&lt;&gt;"GR"),(C833*0.4)+(B793*0.6),E833)</f>
        <v>#REF!</v>
      </c>
      <c r="G833" s="9" t="e">
        <f t="shared" si="52"/>
        <v>#REF!</v>
      </c>
      <c r="H833" s="9" t="e">
        <f t="shared" si="53"/>
        <v>#REF!</v>
      </c>
      <c r="I833" s="9" t="e">
        <f t="shared" si="51"/>
        <v>#REF!</v>
      </c>
      <c r="J833" s="9" t="e">
        <f>IF(I833&lt;&gt;"",IF(_xlfn.RANK.EQ(I833,$I$2:$I$326,0)&lt;=ROUND(COUNTIFS($E$2:$E$326,"&gt;=50",$D$2:$D$326,"&gt;=55")/100*#REF!,0),"",E833),"")</f>
        <v>#REF!</v>
      </c>
      <c r="K833" s="9" t="e">
        <f>IF(J833&lt;&gt;"",IF(_xlfn.RANK.EQ(J833,$J$2:$J$326,0)&lt;=ROUND(COUNTIFS($E$2:$E$326,"&gt;=50",$D$2:$D$326,"&gt;=55")/100*#REF!,0),"",E833),"")</f>
        <v>#REF!</v>
      </c>
      <c r="L833" s="9" t="e">
        <f>IF(K833&lt;&gt;"",IF(_xlfn.RANK.EQ(K833,$K$2:$K$326,0)&lt;=ROUND(COUNTIFS($E$2:$E$326,"&gt;=50",$D$2:$D$326,"&gt;=55")/100*#REF!,0),"",E833),"")</f>
        <v>#REF!</v>
      </c>
      <c r="M833" s="9" t="e">
        <f>IF(L833&lt;&gt;"",IF(_xlfn.RANK.EQ(L833,$L$2:$L$326,0)&lt;=ROUND(COUNTIFS($E$2:$E$326,"&gt;=50",$D$2:$D$326,"&gt;=55")/100*#REF!,0),"",E833),"")</f>
        <v>#REF!</v>
      </c>
      <c r="N833" s="9" t="e">
        <f>IF(M833&lt;&gt;"",IF(_xlfn.RANK.EQ(M833,$M$2:$M$326,0)&lt;=ROUND(COUNTIFS($E$2:$E$326,"&gt;=50",$D$2:$D$326,"&gt;=55")/100*#REF!,0),"",E833),"")</f>
        <v>#REF!</v>
      </c>
      <c r="O833" s="9" t="e">
        <f>IF(N833&lt;&gt;"",IF(_xlfn.RANK.EQ(N833,$N$2:$N$326,0)&lt;=ROUND(COUNTIFS($E$2:$E$326,"&gt;=50",$D$2:$D$326,"&gt;=55")/100*#REF!,0),"",E833),"")</f>
        <v>#REF!</v>
      </c>
      <c r="P833" s="9" t="str" cm="1">
        <f t="array" ref="P833">IF(A793&lt;&gt;"",IF(_xlfn.BITOR(B793&lt;&gt;"GR",B793&lt;&gt;""),IF(AND(H833&gt;=50,B793&gt;=55),_xlfn.RANK.EQ(H833,$H$2:$H$1000,0),_xlfn.IFS(#REF!="FD",999,#REF!="FF",1000)),IF(AND(H833&gt;=50,D833&gt;=55),_xlfn.RANK.EQ(H833,$H$2:$H$326,0),_xlfn.IFS(#REF!="FD",999,#REF!="FF",1000))),"")</f>
        <v/>
      </c>
    </row>
    <row r="834" spans="1:16" x14ac:dyDescent="0.35">
      <c r="A834" s="3"/>
      <c r="B834" s="3"/>
      <c r="C834" s="16" t="e">
        <f>IF(_xlfn.BITOR(#REF!="GR",#REF!=""),0,#REF!)</f>
        <v>#REF!</v>
      </c>
      <c r="D834" s="16" t="e">
        <f>IF(_xlfn.BITOR(#REF!="",#REF!="GR"),0,#REF!)</f>
        <v>#REF!</v>
      </c>
      <c r="E834" s="9" t="e">
        <f t="shared" ref="E834:E897" si="54">(C834*0.4)+(D834*0.6)</f>
        <v>#REF!</v>
      </c>
      <c r="F834" s="9" t="e">
        <f>IF(AND(B794&lt;&gt;"",B794&lt;&gt;"GR"),(C834*0.4)+(B794*0.6),E834)</f>
        <v>#REF!</v>
      </c>
      <c r="G834" s="9" t="e">
        <f t="shared" si="52"/>
        <v>#REF!</v>
      </c>
      <c r="H834" s="9" t="e">
        <f t="shared" si="53"/>
        <v>#REF!</v>
      </c>
      <c r="I834" s="9" t="e">
        <f t="shared" si="51"/>
        <v>#REF!</v>
      </c>
      <c r="J834" s="9" t="e">
        <f>IF(I834&lt;&gt;"",IF(_xlfn.RANK.EQ(I834,$I$2:$I$326,0)&lt;=ROUND(COUNTIFS($E$2:$E$326,"&gt;=50",$D$2:$D$326,"&gt;=55")/100*#REF!,0),"",E834),"")</f>
        <v>#REF!</v>
      </c>
      <c r="K834" s="9" t="e">
        <f>IF(J834&lt;&gt;"",IF(_xlfn.RANK.EQ(J834,$J$2:$J$326,0)&lt;=ROUND(COUNTIFS($E$2:$E$326,"&gt;=50",$D$2:$D$326,"&gt;=55")/100*#REF!,0),"",E834),"")</f>
        <v>#REF!</v>
      </c>
      <c r="L834" s="9" t="e">
        <f>IF(K834&lt;&gt;"",IF(_xlfn.RANK.EQ(K834,$K$2:$K$326,0)&lt;=ROUND(COUNTIFS($E$2:$E$326,"&gt;=50",$D$2:$D$326,"&gt;=55")/100*#REF!,0),"",E834),"")</f>
        <v>#REF!</v>
      </c>
      <c r="M834" s="9" t="e">
        <f>IF(L834&lt;&gt;"",IF(_xlfn.RANK.EQ(L834,$L$2:$L$326,0)&lt;=ROUND(COUNTIFS($E$2:$E$326,"&gt;=50",$D$2:$D$326,"&gt;=55")/100*#REF!,0),"",E834),"")</f>
        <v>#REF!</v>
      </c>
      <c r="N834" s="9" t="e">
        <f>IF(M834&lt;&gt;"",IF(_xlfn.RANK.EQ(M834,$M$2:$M$326,0)&lt;=ROUND(COUNTIFS($E$2:$E$326,"&gt;=50",$D$2:$D$326,"&gt;=55")/100*#REF!,0),"",E834),"")</f>
        <v>#REF!</v>
      </c>
      <c r="O834" s="9" t="e">
        <f>IF(N834&lt;&gt;"",IF(_xlfn.RANK.EQ(N834,$N$2:$N$326,0)&lt;=ROUND(COUNTIFS($E$2:$E$326,"&gt;=50",$D$2:$D$326,"&gt;=55")/100*#REF!,0),"",E834),"")</f>
        <v>#REF!</v>
      </c>
      <c r="P834" s="9" t="str" cm="1">
        <f t="array" ref="P834">IF(A794&lt;&gt;"",IF(_xlfn.BITOR(B794&lt;&gt;"GR",B794&lt;&gt;""),IF(AND(H834&gt;=50,B794&gt;=55),_xlfn.RANK.EQ(H834,$H$2:$H$1000,0),_xlfn.IFS(#REF!="FD",999,#REF!="FF",1000)),IF(AND(H834&gt;=50,D834&gt;=55),_xlfn.RANK.EQ(H834,$H$2:$H$326,0),_xlfn.IFS(#REF!="FD",999,#REF!="FF",1000))),"")</f>
        <v/>
      </c>
    </row>
    <row r="835" spans="1:16" x14ac:dyDescent="0.35">
      <c r="A835" s="3"/>
      <c r="B835" s="3"/>
      <c r="C835" s="16" t="e">
        <f>IF(_xlfn.BITOR(#REF!="GR",#REF!=""),0,#REF!)</f>
        <v>#REF!</v>
      </c>
      <c r="D835" s="16" t="e">
        <f>IF(_xlfn.BITOR(#REF!="",#REF!="GR"),0,#REF!)</f>
        <v>#REF!</v>
      </c>
      <c r="E835" s="9" t="e">
        <f t="shared" si="54"/>
        <v>#REF!</v>
      </c>
      <c r="F835" s="9" t="e">
        <f>IF(AND(B795&lt;&gt;"",B795&lt;&gt;"GR"),(C835*0.4)+(B795*0.6),E835)</f>
        <v>#REF!</v>
      </c>
      <c r="G835" s="9" t="e">
        <f t="shared" si="52"/>
        <v>#REF!</v>
      </c>
      <c r="H835" s="9" t="e">
        <f t="shared" si="53"/>
        <v>#REF!</v>
      </c>
      <c r="I835" s="9" t="e">
        <f t="shared" ref="I835:I898" si="55">IF(AND(E835&gt;=50,D835&gt;=55),E835,"")</f>
        <v>#REF!</v>
      </c>
      <c r="J835" s="9" t="e">
        <f>IF(I835&lt;&gt;"",IF(_xlfn.RANK.EQ(I835,$I$2:$I$326,0)&lt;=ROUND(COUNTIFS($E$2:$E$326,"&gt;=50",$D$2:$D$326,"&gt;=55")/100*#REF!,0),"",E835),"")</f>
        <v>#REF!</v>
      </c>
      <c r="K835" s="9" t="e">
        <f>IF(J835&lt;&gt;"",IF(_xlfn.RANK.EQ(J835,$J$2:$J$326,0)&lt;=ROUND(COUNTIFS($E$2:$E$326,"&gt;=50",$D$2:$D$326,"&gt;=55")/100*#REF!,0),"",E835),"")</f>
        <v>#REF!</v>
      </c>
      <c r="L835" s="9" t="e">
        <f>IF(K835&lt;&gt;"",IF(_xlfn.RANK.EQ(K835,$K$2:$K$326,0)&lt;=ROUND(COUNTIFS($E$2:$E$326,"&gt;=50",$D$2:$D$326,"&gt;=55")/100*#REF!,0),"",E835),"")</f>
        <v>#REF!</v>
      </c>
      <c r="M835" s="9" t="e">
        <f>IF(L835&lt;&gt;"",IF(_xlfn.RANK.EQ(L835,$L$2:$L$326,0)&lt;=ROUND(COUNTIFS($E$2:$E$326,"&gt;=50",$D$2:$D$326,"&gt;=55")/100*#REF!,0),"",E835),"")</f>
        <v>#REF!</v>
      </c>
      <c r="N835" s="9" t="e">
        <f>IF(M835&lt;&gt;"",IF(_xlfn.RANK.EQ(M835,$M$2:$M$326,0)&lt;=ROUND(COUNTIFS($E$2:$E$326,"&gt;=50",$D$2:$D$326,"&gt;=55")/100*#REF!,0),"",E835),"")</f>
        <v>#REF!</v>
      </c>
      <c r="O835" s="9" t="e">
        <f>IF(N835&lt;&gt;"",IF(_xlfn.RANK.EQ(N835,$N$2:$N$326,0)&lt;=ROUND(COUNTIFS($E$2:$E$326,"&gt;=50",$D$2:$D$326,"&gt;=55")/100*#REF!,0),"",E835),"")</f>
        <v>#REF!</v>
      </c>
      <c r="P835" s="9" t="str" cm="1">
        <f t="array" ref="P835">IF(A795&lt;&gt;"",IF(_xlfn.BITOR(B795&lt;&gt;"GR",B795&lt;&gt;""),IF(AND(H835&gt;=50,B795&gt;=55),_xlfn.RANK.EQ(H835,$H$2:$H$1000,0),_xlfn.IFS(#REF!="FD",999,#REF!="FF",1000)),IF(AND(H835&gt;=50,D835&gt;=55),_xlfn.RANK.EQ(H835,$H$2:$H$326,0),_xlfn.IFS(#REF!="FD",999,#REF!="FF",1000))),"")</f>
        <v/>
      </c>
    </row>
    <row r="836" spans="1:16" x14ac:dyDescent="0.35">
      <c r="A836" s="3"/>
      <c r="B836" s="3"/>
      <c r="C836" s="16" t="e">
        <f>IF(_xlfn.BITOR(#REF!="GR",#REF!=""),0,#REF!)</f>
        <v>#REF!</v>
      </c>
      <c r="D836" s="16" t="e">
        <f>IF(_xlfn.BITOR(#REF!="",#REF!="GR"),0,#REF!)</f>
        <v>#REF!</v>
      </c>
      <c r="E836" s="9" t="e">
        <f t="shared" si="54"/>
        <v>#REF!</v>
      </c>
      <c r="F836" s="9" t="e">
        <f>IF(AND(B796&lt;&gt;"",B796&lt;&gt;"GR"),(C836*0.4)+(B796*0.6),E836)</f>
        <v>#REF!</v>
      </c>
      <c r="G836" s="9" t="e">
        <f t="shared" si="52"/>
        <v>#REF!</v>
      </c>
      <c r="H836" s="9" t="e">
        <f t="shared" si="53"/>
        <v>#REF!</v>
      </c>
      <c r="I836" s="9" t="e">
        <f t="shared" si="55"/>
        <v>#REF!</v>
      </c>
      <c r="J836" s="9" t="e">
        <f>IF(I836&lt;&gt;"",IF(_xlfn.RANK.EQ(I836,$I$2:$I$326,0)&lt;=ROUND(COUNTIFS($E$2:$E$326,"&gt;=50",$D$2:$D$326,"&gt;=55")/100*#REF!,0),"",E836),"")</f>
        <v>#REF!</v>
      </c>
      <c r="K836" s="9" t="e">
        <f>IF(J836&lt;&gt;"",IF(_xlfn.RANK.EQ(J836,$J$2:$J$326,0)&lt;=ROUND(COUNTIFS($E$2:$E$326,"&gt;=50",$D$2:$D$326,"&gt;=55")/100*#REF!,0),"",E836),"")</f>
        <v>#REF!</v>
      </c>
      <c r="L836" s="9" t="e">
        <f>IF(K836&lt;&gt;"",IF(_xlfn.RANK.EQ(K836,$K$2:$K$326,0)&lt;=ROUND(COUNTIFS($E$2:$E$326,"&gt;=50",$D$2:$D$326,"&gt;=55")/100*#REF!,0),"",E836),"")</f>
        <v>#REF!</v>
      </c>
      <c r="M836" s="9" t="e">
        <f>IF(L836&lt;&gt;"",IF(_xlfn.RANK.EQ(L836,$L$2:$L$326,0)&lt;=ROUND(COUNTIFS($E$2:$E$326,"&gt;=50",$D$2:$D$326,"&gt;=55")/100*#REF!,0),"",E836),"")</f>
        <v>#REF!</v>
      </c>
      <c r="N836" s="9" t="e">
        <f>IF(M836&lt;&gt;"",IF(_xlfn.RANK.EQ(M836,$M$2:$M$326,0)&lt;=ROUND(COUNTIFS($E$2:$E$326,"&gt;=50",$D$2:$D$326,"&gt;=55")/100*#REF!,0),"",E836),"")</f>
        <v>#REF!</v>
      </c>
      <c r="O836" s="9" t="e">
        <f>IF(N836&lt;&gt;"",IF(_xlfn.RANK.EQ(N836,$N$2:$N$326,0)&lt;=ROUND(COUNTIFS($E$2:$E$326,"&gt;=50",$D$2:$D$326,"&gt;=55")/100*#REF!,0),"",E836),"")</f>
        <v>#REF!</v>
      </c>
      <c r="P836" s="9" t="str" cm="1">
        <f t="array" ref="P836">IF(A796&lt;&gt;"",IF(_xlfn.BITOR(B796&lt;&gt;"GR",B796&lt;&gt;""),IF(AND(H836&gt;=50,B796&gt;=55),_xlfn.RANK.EQ(H836,$H$2:$H$1000,0),_xlfn.IFS(#REF!="FD",999,#REF!="FF",1000)),IF(AND(H836&gt;=50,D836&gt;=55),_xlfn.RANK.EQ(H836,$H$2:$H$326,0),_xlfn.IFS(#REF!="FD",999,#REF!="FF",1000))),"")</f>
        <v/>
      </c>
    </row>
    <row r="837" spans="1:16" x14ac:dyDescent="0.35">
      <c r="A837" s="3"/>
      <c r="B837" s="3"/>
      <c r="C837" s="16" t="e">
        <f>IF(_xlfn.BITOR(#REF!="GR",#REF!=""),0,#REF!)</f>
        <v>#REF!</v>
      </c>
      <c r="D837" s="16" t="e">
        <f>IF(_xlfn.BITOR(#REF!="",#REF!="GR"),0,#REF!)</f>
        <v>#REF!</v>
      </c>
      <c r="E837" s="9" t="e">
        <f t="shared" si="54"/>
        <v>#REF!</v>
      </c>
      <c r="F837" s="9" t="e">
        <f>IF(AND(B797&lt;&gt;"",B797&lt;&gt;"GR"),(C837*0.4)+(B797*0.6),E837)</f>
        <v>#REF!</v>
      </c>
      <c r="G837" s="9" t="e">
        <f t="shared" si="52"/>
        <v>#REF!</v>
      </c>
      <c r="H837" s="9" t="e">
        <f t="shared" si="53"/>
        <v>#REF!</v>
      </c>
      <c r="I837" s="9" t="e">
        <f t="shared" si="55"/>
        <v>#REF!</v>
      </c>
      <c r="J837" s="9" t="e">
        <f>IF(I837&lt;&gt;"",IF(_xlfn.RANK.EQ(I837,$I$2:$I$326,0)&lt;=ROUND(COUNTIFS($E$2:$E$326,"&gt;=50",$D$2:$D$326,"&gt;=55")/100*#REF!,0),"",E837),"")</f>
        <v>#REF!</v>
      </c>
      <c r="K837" s="9" t="e">
        <f>IF(J837&lt;&gt;"",IF(_xlfn.RANK.EQ(J837,$J$2:$J$326,0)&lt;=ROUND(COUNTIFS($E$2:$E$326,"&gt;=50",$D$2:$D$326,"&gt;=55")/100*#REF!,0),"",E837),"")</f>
        <v>#REF!</v>
      </c>
      <c r="L837" s="9" t="e">
        <f>IF(K837&lt;&gt;"",IF(_xlfn.RANK.EQ(K837,$K$2:$K$326,0)&lt;=ROUND(COUNTIFS($E$2:$E$326,"&gt;=50",$D$2:$D$326,"&gt;=55")/100*#REF!,0),"",E837),"")</f>
        <v>#REF!</v>
      </c>
      <c r="M837" s="9" t="e">
        <f>IF(L837&lt;&gt;"",IF(_xlfn.RANK.EQ(L837,$L$2:$L$326,0)&lt;=ROUND(COUNTIFS($E$2:$E$326,"&gt;=50",$D$2:$D$326,"&gt;=55")/100*#REF!,0),"",E837),"")</f>
        <v>#REF!</v>
      </c>
      <c r="N837" s="9" t="e">
        <f>IF(M837&lt;&gt;"",IF(_xlfn.RANK.EQ(M837,$M$2:$M$326,0)&lt;=ROUND(COUNTIFS($E$2:$E$326,"&gt;=50",$D$2:$D$326,"&gt;=55")/100*#REF!,0),"",E837),"")</f>
        <v>#REF!</v>
      </c>
      <c r="O837" s="9" t="e">
        <f>IF(N837&lt;&gt;"",IF(_xlfn.RANK.EQ(N837,$N$2:$N$326,0)&lt;=ROUND(COUNTIFS($E$2:$E$326,"&gt;=50",$D$2:$D$326,"&gt;=55")/100*#REF!,0),"",E837),"")</f>
        <v>#REF!</v>
      </c>
      <c r="P837" s="9" t="str" cm="1">
        <f t="array" ref="P837">IF(A797&lt;&gt;"",IF(_xlfn.BITOR(B797&lt;&gt;"GR",B797&lt;&gt;""),IF(AND(H837&gt;=50,B797&gt;=55),_xlfn.RANK.EQ(H837,$H$2:$H$1000,0),_xlfn.IFS(#REF!="FD",999,#REF!="FF",1000)),IF(AND(H837&gt;=50,D837&gt;=55),_xlfn.RANK.EQ(H837,$H$2:$H$326,0),_xlfn.IFS(#REF!="FD",999,#REF!="FF",1000))),"")</f>
        <v/>
      </c>
    </row>
    <row r="838" spans="1:16" x14ac:dyDescent="0.35">
      <c r="A838" s="3"/>
      <c r="B838" s="3"/>
      <c r="C838" s="16" t="e">
        <f>IF(_xlfn.BITOR(#REF!="GR",#REF!=""),0,#REF!)</f>
        <v>#REF!</v>
      </c>
      <c r="D838" s="16" t="e">
        <f>IF(_xlfn.BITOR(#REF!="",#REF!="GR"),0,#REF!)</f>
        <v>#REF!</v>
      </c>
      <c r="E838" s="9" t="e">
        <f t="shared" si="54"/>
        <v>#REF!</v>
      </c>
      <c r="F838" s="9" t="e">
        <f>IF(AND(B798&lt;&gt;"",B798&lt;&gt;"GR"),(C838*0.4)+(B798*0.6),E838)</f>
        <v>#REF!</v>
      </c>
      <c r="G838" s="9" t="e">
        <f t="shared" si="52"/>
        <v>#REF!</v>
      </c>
      <c r="H838" s="9" t="e">
        <f t="shared" si="53"/>
        <v>#REF!</v>
      </c>
      <c r="I838" s="9" t="e">
        <f t="shared" si="55"/>
        <v>#REF!</v>
      </c>
      <c r="J838" s="9" t="e">
        <f>IF(I838&lt;&gt;"",IF(_xlfn.RANK.EQ(I838,$I$2:$I$326,0)&lt;=ROUND(COUNTIFS($E$2:$E$326,"&gt;=50",$D$2:$D$326,"&gt;=55")/100*#REF!,0),"",E838),"")</f>
        <v>#REF!</v>
      </c>
      <c r="K838" s="9" t="e">
        <f>IF(J838&lt;&gt;"",IF(_xlfn.RANK.EQ(J838,$J$2:$J$326,0)&lt;=ROUND(COUNTIFS($E$2:$E$326,"&gt;=50",$D$2:$D$326,"&gt;=55")/100*#REF!,0),"",E838),"")</f>
        <v>#REF!</v>
      </c>
      <c r="L838" s="9" t="e">
        <f>IF(K838&lt;&gt;"",IF(_xlfn.RANK.EQ(K838,$K$2:$K$326,0)&lt;=ROUND(COUNTIFS($E$2:$E$326,"&gt;=50",$D$2:$D$326,"&gt;=55")/100*#REF!,0),"",E838),"")</f>
        <v>#REF!</v>
      </c>
      <c r="M838" s="9" t="e">
        <f>IF(L838&lt;&gt;"",IF(_xlfn.RANK.EQ(L838,$L$2:$L$326,0)&lt;=ROUND(COUNTIFS($E$2:$E$326,"&gt;=50",$D$2:$D$326,"&gt;=55")/100*#REF!,0),"",E838),"")</f>
        <v>#REF!</v>
      </c>
      <c r="N838" s="9" t="e">
        <f>IF(M838&lt;&gt;"",IF(_xlfn.RANK.EQ(M838,$M$2:$M$326,0)&lt;=ROUND(COUNTIFS($E$2:$E$326,"&gt;=50",$D$2:$D$326,"&gt;=55")/100*#REF!,0),"",E838),"")</f>
        <v>#REF!</v>
      </c>
      <c r="O838" s="9" t="e">
        <f>IF(N838&lt;&gt;"",IF(_xlfn.RANK.EQ(N838,$N$2:$N$326,0)&lt;=ROUND(COUNTIFS($E$2:$E$326,"&gt;=50",$D$2:$D$326,"&gt;=55")/100*#REF!,0),"",E838),"")</f>
        <v>#REF!</v>
      </c>
      <c r="P838" s="9" t="str" cm="1">
        <f t="array" ref="P838">IF(A798&lt;&gt;"",IF(_xlfn.BITOR(B798&lt;&gt;"GR",B798&lt;&gt;""),IF(AND(H838&gt;=50,B798&gt;=55),_xlfn.RANK.EQ(H838,$H$2:$H$1000,0),_xlfn.IFS(#REF!="FD",999,#REF!="FF",1000)),IF(AND(H838&gt;=50,D838&gt;=55),_xlfn.RANK.EQ(H838,$H$2:$H$326,0),_xlfn.IFS(#REF!="FD",999,#REF!="FF",1000))),"")</f>
        <v/>
      </c>
    </row>
    <row r="839" spans="1:16" x14ac:dyDescent="0.35">
      <c r="A839" s="3"/>
      <c r="B839" s="3"/>
      <c r="C839" s="16" t="e">
        <f>IF(_xlfn.BITOR(#REF!="GR",#REF!=""),0,#REF!)</f>
        <v>#REF!</v>
      </c>
      <c r="D839" s="16" t="e">
        <f>IF(_xlfn.BITOR(#REF!="",#REF!="GR"),0,#REF!)</f>
        <v>#REF!</v>
      </c>
      <c r="E839" s="9" t="e">
        <f t="shared" si="54"/>
        <v>#REF!</v>
      </c>
      <c r="F839" s="9" t="e">
        <f>IF(AND(B799&lt;&gt;"",B799&lt;&gt;"GR"),(C839*0.4)+(B799*0.6),E839)</f>
        <v>#REF!</v>
      </c>
      <c r="G839" s="9" t="e">
        <f t="shared" ref="G839:G902" si="56">ROUND(E839,0)</f>
        <v>#REF!</v>
      </c>
      <c r="H839" s="9" t="e">
        <f t="shared" ref="H839:H902" si="57">ROUND(F839,0)</f>
        <v>#REF!</v>
      </c>
      <c r="I839" s="9" t="e">
        <f t="shared" si="55"/>
        <v>#REF!</v>
      </c>
      <c r="J839" s="9" t="e">
        <f>IF(I839&lt;&gt;"",IF(_xlfn.RANK.EQ(I839,$I$2:$I$326,0)&lt;=ROUND(COUNTIFS($E$2:$E$326,"&gt;=50",$D$2:$D$326,"&gt;=55")/100*#REF!,0),"",E839),"")</f>
        <v>#REF!</v>
      </c>
      <c r="K839" s="9" t="e">
        <f>IF(J839&lt;&gt;"",IF(_xlfn.RANK.EQ(J839,$J$2:$J$326,0)&lt;=ROUND(COUNTIFS($E$2:$E$326,"&gt;=50",$D$2:$D$326,"&gt;=55")/100*#REF!,0),"",E839),"")</f>
        <v>#REF!</v>
      </c>
      <c r="L839" s="9" t="e">
        <f>IF(K839&lt;&gt;"",IF(_xlfn.RANK.EQ(K839,$K$2:$K$326,0)&lt;=ROUND(COUNTIFS($E$2:$E$326,"&gt;=50",$D$2:$D$326,"&gt;=55")/100*#REF!,0),"",E839),"")</f>
        <v>#REF!</v>
      </c>
      <c r="M839" s="9" t="e">
        <f>IF(L839&lt;&gt;"",IF(_xlfn.RANK.EQ(L839,$L$2:$L$326,0)&lt;=ROUND(COUNTIFS($E$2:$E$326,"&gt;=50",$D$2:$D$326,"&gt;=55")/100*#REF!,0),"",E839),"")</f>
        <v>#REF!</v>
      </c>
      <c r="N839" s="9" t="e">
        <f>IF(M839&lt;&gt;"",IF(_xlfn.RANK.EQ(M839,$M$2:$M$326,0)&lt;=ROUND(COUNTIFS($E$2:$E$326,"&gt;=50",$D$2:$D$326,"&gt;=55")/100*#REF!,0),"",E839),"")</f>
        <v>#REF!</v>
      </c>
      <c r="O839" s="9" t="e">
        <f>IF(N839&lt;&gt;"",IF(_xlfn.RANK.EQ(N839,$N$2:$N$326,0)&lt;=ROUND(COUNTIFS($E$2:$E$326,"&gt;=50",$D$2:$D$326,"&gt;=55")/100*#REF!,0),"",E839),"")</f>
        <v>#REF!</v>
      </c>
      <c r="P839" s="9" t="str" cm="1">
        <f t="array" ref="P839">IF(A799&lt;&gt;"",IF(_xlfn.BITOR(B799&lt;&gt;"GR",B799&lt;&gt;""),IF(AND(H839&gt;=50,B799&gt;=55),_xlfn.RANK.EQ(H839,$H$2:$H$1000,0),_xlfn.IFS(#REF!="FD",999,#REF!="FF",1000)),IF(AND(H839&gt;=50,D839&gt;=55),_xlfn.RANK.EQ(H839,$H$2:$H$326,0),_xlfn.IFS(#REF!="FD",999,#REF!="FF",1000))),"")</f>
        <v/>
      </c>
    </row>
    <row r="840" spans="1:16" x14ac:dyDescent="0.35">
      <c r="A840" s="3"/>
      <c r="B840" s="3"/>
      <c r="C840" s="16" t="e">
        <f>IF(_xlfn.BITOR(#REF!="GR",#REF!=""),0,#REF!)</f>
        <v>#REF!</v>
      </c>
      <c r="D840" s="16" t="e">
        <f>IF(_xlfn.BITOR(#REF!="",#REF!="GR"),0,#REF!)</f>
        <v>#REF!</v>
      </c>
      <c r="E840" s="9" t="e">
        <f t="shared" si="54"/>
        <v>#REF!</v>
      </c>
      <c r="F840" s="9" t="e">
        <f>IF(AND(B800&lt;&gt;"",B800&lt;&gt;"GR"),(C840*0.4)+(B800*0.6),E840)</f>
        <v>#REF!</v>
      </c>
      <c r="G840" s="9" t="e">
        <f t="shared" si="56"/>
        <v>#REF!</v>
      </c>
      <c r="H840" s="9" t="e">
        <f t="shared" si="57"/>
        <v>#REF!</v>
      </c>
      <c r="I840" s="9" t="e">
        <f t="shared" si="55"/>
        <v>#REF!</v>
      </c>
      <c r="J840" s="9" t="e">
        <f>IF(I840&lt;&gt;"",IF(_xlfn.RANK.EQ(I840,$I$2:$I$326,0)&lt;=ROUND(COUNTIFS($E$2:$E$326,"&gt;=50",$D$2:$D$326,"&gt;=55")/100*#REF!,0),"",E840),"")</f>
        <v>#REF!</v>
      </c>
      <c r="K840" s="9" t="e">
        <f>IF(J840&lt;&gt;"",IF(_xlfn.RANK.EQ(J840,$J$2:$J$326,0)&lt;=ROUND(COUNTIFS($E$2:$E$326,"&gt;=50",$D$2:$D$326,"&gt;=55")/100*#REF!,0),"",E840),"")</f>
        <v>#REF!</v>
      </c>
      <c r="L840" s="9" t="e">
        <f>IF(K840&lt;&gt;"",IF(_xlfn.RANK.EQ(K840,$K$2:$K$326,0)&lt;=ROUND(COUNTIFS($E$2:$E$326,"&gt;=50",$D$2:$D$326,"&gt;=55")/100*#REF!,0),"",E840),"")</f>
        <v>#REF!</v>
      </c>
      <c r="M840" s="9" t="e">
        <f>IF(L840&lt;&gt;"",IF(_xlfn.RANK.EQ(L840,$L$2:$L$326,0)&lt;=ROUND(COUNTIFS($E$2:$E$326,"&gt;=50",$D$2:$D$326,"&gt;=55")/100*#REF!,0),"",E840),"")</f>
        <v>#REF!</v>
      </c>
      <c r="N840" s="9" t="e">
        <f>IF(M840&lt;&gt;"",IF(_xlfn.RANK.EQ(M840,$M$2:$M$326,0)&lt;=ROUND(COUNTIFS($E$2:$E$326,"&gt;=50",$D$2:$D$326,"&gt;=55")/100*#REF!,0),"",E840),"")</f>
        <v>#REF!</v>
      </c>
      <c r="O840" s="9" t="e">
        <f>IF(N840&lt;&gt;"",IF(_xlfn.RANK.EQ(N840,$N$2:$N$326,0)&lt;=ROUND(COUNTIFS($E$2:$E$326,"&gt;=50",$D$2:$D$326,"&gt;=55")/100*#REF!,0),"",E840),"")</f>
        <v>#REF!</v>
      </c>
      <c r="P840" s="9" t="str" cm="1">
        <f t="array" ref="P840">IF(A800&lt;&gt;"",IF(_xlfn.BITOR(B800&lt;&gt;"GR",B800&lt;&gt;""),IF(AND(H840&gt;=50,B800&gt;=55),_xlfn.RANK.EQ(H840,$H$2:$H$1000,0),_xlfn.IFS(#REF!="FD",999,#REF!="FF",1000)),IF(AND(H840&gt;=50,D840&gt;=55),_xlfn.RANK.EQ(H840,$H$2:$H$326,0),_xlfn.IFS(#REF!="FD",999,#REF!="FF",1000))),"")</f>
        <v/>
      </c>
    </row>
    <row r="841" spans="1:16" x14ac:dyDescent="0.35">
      <c r="A841" s="3"/>
      <c r="B841" s="3"/>
      <c r="C841" s="16" t="e">
        <f>IF(_xlfn.BITOR(#REF!="GR",#REF!=""),0,#REF!)</f>
        <v>#REF!</v>
      </c>
      <c r="D841" s="16" t="e">
        <f>IF(_xlfn.BITOR(#REF!="",#REF!="GR"),0,#REF!)</f>
        <v>#REF!</v>
      </c>
      <c r="E841" s="9" t="e">
        <f t="shared" si="54"/>
        <v>#REF!</v>
      </c>
      <c r="F841" s="9" t="e">
        <f>IF(AND(B801&lt;&gt;"",B801&lt;&gt;"GR"),(C841*0.4)+(B801*0.6),E841)</f>
        <v>#REF!</v>
      </c>
      <c r="G841" s="9" t="e">
        <f t="shared" si="56"/>
        <v>#REF!</v>
      </c>
      <c r="H841" s="9" t="e">
        <f t="shared" si="57"/>
        <v>#REF!</v>
      </c>
      <c r="I841" s="9" t="e">
        <f t="shared" si="55"/>
        <v>#REF!</v>
      </c>
      <c r="J841" s="9" t="e">
        <f>IF(I841&lt;&gt;"",IF(_xlfn.RANK.EQ(I841,$I$2:$I$326,0)&lt;=ROUND(COUNTIFS($E$2:$E$326,"&gt;=50",$D$2:$D$326,"&gt;=55")/100*#REF!,0),"",E841),"")</f>
        <v>#REF!</v>
      </c>
      <c r="K841" s="9" t="e">
        <f>IF(J841&lt;&gt;"",IF(_xlfn.RANK.EQ(J841,$J$2:$J$326,0)&lt;=ROUND(COUNTIFS($E$2:$E$326,"&gt;=50",$D$2:$D$326,"&gt;=55")/100*#REF!,0),"",E841),"")</f>
        <v>#REF!</v>
      </c>
      <c r="L841" s="9" t="e">
        <f>IF(K841&lt;&gt;"",IF(_xlfn.RANK.EQ(K841,$K$2:$K$326,0)&lt;=ROUND(COUNTIFS($E$2:$E$326,"&gt;=50",$D$2:$D$326,"&gt;=55")/100*#REF!,0),"",E841),"")</f>
        <v>#REF!</v>
      </c>
      <c r="M841" s="9" t="e">
        <f>IF(L841&lt;&gt;"",IF(_xlfn.RANK.EQ(L841,$L$2:$L$326,0)&lt;=ROUND(COUNTIFS($E$2:$E$326,"&gt;=50",$D$2:$D$326,"&gt;=55")/100*#REF!,0),"",E841),"")</f>
        <v>#REF!</v>
      </c>
      <c r="N841" s="9" t="e">
        <f>IF(M841&lt;&gt;"",IF(_xlfn.RANK.EQ(M841,$M$2:$M$326,0)&lt;=ROUND(COUNTIFS($E$2:$E$326,"&gt;=50",$D$2:$D$326,"&gt;=55")/100*#REF!,0),"",E841),"")</f>
        <v>#REF!</v>
      </c>
      <c r="O841" s="9" t="e">
        <f>IF(N841&lt;&gt;"",IF(_xlfn.RANK.EQ(N841,$N$2:$N$326,0)&lt;=ROUND(COUNTIFS($E$2:$E$326,"&gt;=50",$D$2:$D$326,"&gt;=55")/100*#REF!,0),"",E841),"")</f>
        <v>#REF!</v>
      </c>
      <c r="P841" s="9" t="str" cm="1">
        <f t="array" ref="P841">IF(A801&lt;&gt;"",IF(_xlfn.BITOR(B801&lt;&gt;"GR",B801&lt;&gt;""),IF(AND(H841&gt;=50,B801&gt;=55),_xlfn.RANK.EQ(H841,$H$2:$H$1000,0),_xlfn.IFS(#REF!="FD",999,#REF!="FF",1000)),IF(AND(H841&gt;=50,D841&gt;=55),_xlfn.RANK.EQ(H841,$H$2:$H$326,0),_xlfn.IFS(#REF!="FD",999,#REF!="FF",1000))),"")</f>
        <v/>
      </c>
    </row>
    <row r="842" spans="1:16" x14ac:dyDescent="0.35">
      <c r="A842" s="3"/>
      <c r="B842" s="3"/>
      <c r="C842" s="16" t="e">
        <f>IF(_xlfn.BITOR(#REF!="GR",#REF!=""),0,#REF!)</f>
        <v>#REF!</v>
      </c>
      <c r="D842" s="16" t="e">
        <f>IF(_xlfn.BITOR(#REF!="",#REF!="GR"),0,#REF!)</f>
        <v>#REF!</v>
      </c>
      <c r="E842" s="9" t="e">
        <f t="shared" si="54"/>
        <v>#REF!</v>
      </c>
      <c r="F842" s="9" t="e">
        <f>IF(AND(B802&lt;&gt;"",B802&lt;&gt;"GR"),(C842*0.4)+(B802*0.6),E842)</f>
        <v>#REF!</v>
      </c>
      <c r="G842" s="9" t="e">
        <f t="shared" si="56"/>
        <v>#REF!</v>
      </c>
      <c r="H842" s="9" t="e">
        <f t="shared" si="57"/>
        <v>#REF!</v>
      </c>
      <c r="I842" s="9" t="e">
        <f t="shared" si="55"/>
        <v>#REF!</v>
      </c>
      <c r="J842" s="9" t="e">
        <f>IF(I842&lt;&gt;"",IF(_xlfn.RANK.EQ(I842,$I$2:$I$326,0)&lt;=ROUND(COUNTIFS($E$2:$E$326,"&gt;=50",$D$2:$D$326,"&gt;=55")/100*#REF!,0),"",E842),"")</f>
        <v>#REF!</v>
      </c>
      <c r="K842" s="9" t="e">
        <f>IF(J842&lt;&gt;"",IF(_xlfn.RANK.EQ(J842,$J$2:$J$326,0)&lt;=ROUND(COUNTIFS($E$2:$E$326,"&gt;=50",$D$2:$D$326,"&gt;=55")/100*#REF!,0),"",E842),"")</f>
        <v>#REF!</v>
      </c>
      <c r="L842" s="9" t="e">
        <f>IF(K842&lt;&gt;"",IF(_xlfn.RANK.EQ(K842,$K$2:$K$326,0)&lt;=ROUND(COUNTIFS($E$2:$E$326,"&gt;=50",$D$2:$D$326,"&gt;=55")/100*#REF!,0),"",E842),"")</f>
        <v>#REF!</v>
      </c>
      <c r="M842" s="9" t="e">
        <f>IF(L842&lt;&gt;"",IF(_xlfn.RANK.EQ(L842,$L$2:$L$326,0)&lt;=ROUND(COUNTIFS($E$2:$E$326,"&gt;=50",$D$2:$D$326,"&gt;=55")/100*#REF!,0),"",E842),"")</f>
        <v>#REF!</v>
      </c>
      <c r="N842" s="9" t="e">
        <f>IF(M842&lt;&gt;"",IF(_xlfn.RANK.EQ(M842,$M$2:$M$326,0)&lt;=ROUND(COUNTIFS($E$2:$E$326,"&gt;=50",$D$2:$D$326,"&gt;=55")/100*#REF!,0),"",E842),"")</f>
        <v>#REF!</v>
      </c>
      <c r="O842" s="9" t="e">
        <f>IF(N842&lt;&gt;"",IF(_xlfn.RANK.EQ(N842,$N$2:$N$326,0)&lt;=ROUND(COUNTIFS($E$2:$E$326,"&gt;=50",$D$2:$D$326,"&gt;=55")/100*#REF!,0),"",E842),"")</f>
        <v>#REF!</v>
      </c>
      <c r="P842" s="9" t="str" cm="1">
        <f t="array" ref="P842">IF(A802&lt;&gt;"",IF(_xlfn.BITOR(B802&lt;&gt;"GR",B802&lt;&gt;""),IF(AND(H842&gt;=50,B802&gt;=55),_xlfn.RANK.EQ(H842,$H$2:$H$1000,0),_xlfn.IFS(#REF!="FD",999,#REF!="FF",1000)),IF(AND(H842&gt;=50,D842&gt;=55),_xlfn.RANK.EQ(H842,$H$2:$H$326,0),_xlfn.IFS(#REF!="FD",999,#REF!="FF",1000))),"")</f>
        <v/>
      </c>
    </row>
    <row r="843" spans="1:16" x14ac:dyDescent="0.35">
      <c r="A843" s="3"/>
      <c r="B843" s="3"/>
      <c r="C843" s="16" t="e">
        <f>IF(_xlfn.BITOR(#REF!="GR",#REF!=""),0,#REF!)</f>
        <v>#REF!</v>
      </c>
      <c r="D843" s="16" t="e">
        <f>IF(_xlfn.BITOR(#REF!="",#REF!="GR"),0,#REF!)</f>
        <v>#REF!</v>
      </c>
      <c r="E843" s="9" t="e">
        <f t="shared" si="54"/>
        <v>#REF!</v>
      </c>
      <c r="F843" s="9" t="e">
        <f>IF(AND(B803&lt;&gt;"",B803&lt;&gt;"GR"),(C843*0.4)+(B803*0.6),E843)</f>
        <v>#REF!</v>
      </c>
      <c r="G843" s="9" t="e">
        <f t="shared" si="56"/>
        <v>#REF!</v>
      </c>
      <c r="H843" s="9" t="e">
        <f t="shared" si="57"/>
        <v>#REF!</v>
      </c>
      <c r="I843" s="9" t="e">
        <f t="shared" si="55"/>
        <v>#REF!</v>
      </c>
      <c r="J843" s="9" t="e">
        <f>IF(I843&lt;&gt;"",IF(_xlfn.RANK.EQ(I843,$I$2:$I$326,0)&lt;=ROUND(COUNTIFS($E$2:$E$326,"&gt;=50",$D$2:$D$326,"&gt;=55")/100*#REF!,0),"",E843),"")</f>
        <v>#REF!</v>
      </c>
      <c r="K843" s="9" t="e">
        <f>IF(J843&lt;&gt;"",IF(_xlfn.RANK.EQ(J843,$J$2:$J$326,0)&lt;=ROUND(COUNTIFS($E$2:$E$326,"&gt;=50",$D$2:$D$326,"&gt;=55")/100*#REF!,0),"",E843),"")</f>
        <v>#REF!</v>
      </c>
      <c r="L843" s="9" t="e">
        <f>IF(K843&lt;&gt;"",IF(_xlfn.RANK.EQ(K843,$K$2:$K$326,0)&lt;=ROUND(COUNTIFS($E$2:$E$326,"&gt;=50",$D$2:$D$326,"&gt;=55")/100*#REF!,0),"",E843),"")</f>
        <v>#REF!</v>
      </c>
      <c r="M843" s="9" t="e">
        <f>IF(L843&lt;&gt;"",IF(_xlfn.RANK.EQ(L843,$L$2:$L$326,0)&lt;=ROUND(COUNTIFS($E$2:$E$326,"&gt;=50",$D$2:$D$326,"&gt;=55")/100*#REF!,0),"",E843),"")</f>
        <v>#REF!</v>
      </c>
      <c r="N843" s="9" t="e">
        <f>IF(M843&lt;&gt;"",IF(_xlfn.RANK.EQ(M843,$M$2:$M$326,0)&lt;=ROUND(COUNTIFS($E$2:$E$326,"&gt;=50",$D$2:$D$326,"&gt;=55")/100*#REF!,0),"",E843),"")</f>
        <v>#REF!</v>
      </c>
      <c r="O843" s="9" t="e">
        <f>IF(N843&lt;&gt;"",IF(_xlfn.RANK.EQ(N843,$N$2:$N$326,0)&lt;=ROUND(COUNTIFS($E$2:$E$326,"&gt;=50",$D$2:$D$326,"&gt;=55")/100*#REF!,0),"",E843),"")</f>
        <v>#REF!</v>
      </c>
      <c r="P843" s="9" t="str" cm="1">
        <f t="array" ref="P843">IF(A803&lt;&gt;"",IF(_xlfn.BITOR(B803&lt;&gt;"GR",B803&lt;&gt;""),IF(AND(H843&gt;=50,B803&gt;=55),_xlfn.RANK.EQ(H843,$H$2:$H$1000,0),_xlfn.IFS(#REF!="FD",999,#REF!="FF",1000)),IF(AND(H843&gt;=50,D843&gt;=55),_xlfn.RANK.EQ(H843,$H$2:$H$326,0),_xlfn.IFS(#REF!="FD",999,#REF!="FF",1000))),"")</f>
        <v/>
      </c>
    </row>
    <row r="844" spans="1:16" x14ac:dyDescent="0.35">
      <c r="A844" s="3"/>
      <c r="B844" s="3"/>
      <c r="C844" s="16" t="e">
        <f>IF(_xlfn.BITOR(#REF!="GR",#REF!=""),0,#REF!)</f>
        <v>#REF!</v>
      </c>
      <c r="D844" s="16" t="e">
        <f>IF(_xlfn.BITOR(#REF!="",#REF!="GR"),0,#REF!)</f>
        <v>#REF!</v>
      </c>
      <c r="E844" s="9" t="e">
        <f t="shared" si="54"/>
        <v>#REF!</v>
      </c>
      <c r="F844" s="9" t="e">
        <f>IF(AND(B804&lt;&gt;"",B804&lt;&gt;"GR"),(C844*0.4)+(B804*0.6),E844)</f>
        <v>#REF!</v>
      </c>
      <c r="G844" s="9" t="e">
        <f t="shared" si="56"/>
        <v>#REF!</v>
      </c>
      <c r="H844" s="9" t="e">
        <f t="shared" si="57"/>
        <v>#REF!</v>
      </c>
      <c r="I844" s="9" t="e">
        <f t="shared" si="55"/>
        <v>#REF!</v>
      </c>
      <c r="J844" s="9" t="e">
        <f>IF(I844&lt;&gt;"",IF(_xlfn.RANK.EQ(I844,$I$2:$I$326,0)&lt;=ROUND(COUNTIFS($E$2:$E$326,"&gt;=50",$D$2:$D$326,"&gt;=55")/100*#REF!,0),"",E844),"")</f>
        <v>#REF!</v>
      </c>
      <c r="K844" s="9" t="e">
        <f>IF(J844&lt;&gt;"",IF(_xlfn.RANK.EQ(J844,$J$2:$J$326,0)&lt;=ROUND(COUNTIFS($E$2:$E$326,"&gt;=50",$D$2:$D$326,"&gt;=55")/100*#REF!,0),"",E844),"")</f>
        <v>#REF!</v>
      </c>
      <c r="L844" s="9" t="e">
        <f>IF(K844&lt;&gt;"",IF(_xlfn.RANK.EQ(K844,$K$2:$K$326,0)&lt;=ROUND(COUNTIFS($E$2:$E$326,"&gt;=50",$D$2:$D$326,"&gt;=55")/100*#REF!,0),"",E844),"")</f>
        <v>#REF!</v>
      </c>
      <c r="M844" s="9" t="e">
        <f>IF(L844&lt;&gt;"",IF(_xlfn.RANK.EQ(L844,$L$2:$L$326,0)&lt;=ROUND(COUNTIFS($E$2:$E$326,"&gt;=50",$D$2:$D$326,"&gt;=55")/100*#REF!,0),"",E844),"")</f>
        <v>#REF!</v>
      </c>
      <c r="N844" s="9" t="e">
        <f>IF(M844&lt;&gt;"",IF(_xlfn.RANK.EQ(M844,$M$2:$M$326,0)&lt;=ROUND(COUNTIFS($E$2:$E$326,"&gt;=50",$D$2:$D$326,"&gt;=55")/100*#REF!,0),"",E844),"")</f>
        <v>#REF!</v>
      </c>
      <c r="O844" s="9" t="e">
        <f>IF(N844&lt;&gt;"",IF(_xlfn.RANK.EQ(N844,$N$2:$N$326,0)&lt;=ROUND(COUNTIFS($E$2:$E$326,"&gt;=50",$D$2:$D$326,"&gt;=55")/100*#REF!,0),"",E844),"")</f>
        <v>#REF!</v>
      </c>
      <c r="P844" s="9" t="str" cm="1">
        <f t="array" ref="P844">IF(A804&lt;&gt;"",IF(_xlfn.BITOR(B804&lt;&gt;"GR",B804&lt;&gt;""),IF(AND(H844&gt;=50,B804&gt;=55),_xlfn.RANK.EQ(H844,$H$2:$H$1000,0),_xlfn.IFS(#REF!="FD",999,#REF!="FF",1000)),IF(AND(H844&gt;=50,D844&gt;=55),_xlfn.RANK.EQ(H844,$H$2:$H$326,0),_xlfn.IFS(#REF!="FD",999,#REF!="FF",1000))),"")</f>
        <v/>
      </c>
    </row>
    <row r="845" spans="1:16" x14ac:dyDescent="0.35">
      <c r="A845" s="3"/>
      <c r="B845" s="3"/>
      <c r="C845" s="16" t="e">
        <f>IF(_xlfn.BITOR(#REF!="GR",#REF!=""),0,#REF!)</f>
        <v>#REF!</v>
      </c>
      <c r="D845" s="16" t="e">
        <f>IF(_xlfn.BITOR(#REF!="",#REF!="GR"),0,#REF!)</f>
        <v>#REF!</v>
      </c>
      <c r="E845" s="9" t="e">
        <f t="shared" si="54"/>
        <v>#REF!</v>
      </c>
      <c r="F845" s="9" t="e">
        <f>IF(AND(B805&lt;&gt;"",B805&lt;&gt;"GR"),(C845*0.4)+(B805*0.6),E845)</f>
        <v>#REF!</v>
      </c>
      <c r="G845" s="9" t="e">
        <f t="shared" si="56"/>
        <v>#REF!</v>
      </c>
      <c r="H845" s="9" t="e">
        <f t="shared" si="57"/>
        <v>#REF!</v>
      </c>
      <c r="I845" s="9" t="e">
        <f t="shared" si="55"/>
        <v>#REF!</v>
      </c>
      <c r="J845" s="9" t="e">
        <f>IF(I845&lt;&gt;"",IF(_xlfn.RANK.EQ(I845,$I$2:$I$326,0)&lt;=ROUND(COUNTIFS($E$2:$E$326,"&gt;=50",$D$2:$D$326,"&gt;=55")/100*#REF!,0),"",E845),"")</f>
        <v>#REF!</v>
      </c>
      <c r="K845" s="9" t="e">
        <f>IF(J845&lt;&gt;"",IF(_xlfn.RANK.EQ(J845,$J$2:$J$326,0)&lt;=ROUND(COUNTIFS($E$2:$E$326,"&gt;=50",$D$2:$D$326,"&gt;=55")/100*#REF!,0),"",E845),"")</f>
        <v>#REF!</v>
      </c>
      <c r="L845" s="9" t="e">
        <f>IF(K845&lt;&gt;"",IF(_xlfn.RANK.EQ(K845,$K$2:$K$326,0)&lt;=ROUND(COUNTIFS($E$2:$E$326,"&gt;=50",$D$2:$D$326,"&gt;=55")/100*#REF!,0),"",E845),"")</f>
        <v>#REF!</v>
      </c>
      <c r="M845" s="9" t="e">
        <f>IF(L845&lt;&gt;"",IF(_xlfn.RANK.EQ(L845,$L$2:$L$326,0)&lt;=ROUND(COUNTIFS($E$2:$E$326,"&gt;=50",$D$2:$D$326,"&gt;=55")/100*#REF!,0),"",E845),"")</f>
        <v>#REF!</v>
      </c>
      <c r="N845" s="9" t="e">
        <f>IF(M845&lt;&gt;"",IF(_xlfn.RANK.EQ(M845,$M$2:$M$326,0)&lt;=ROUND(COUNTIFS($E$2:$E$326,"&gt;=50",$D$2:$D$326,"&gt;=55")/100*#REF!,0),"",E845),"")</f>
        <v>#REF!</v>
      </c>
      <c r="O845" s="9" t="e">
        <f>IF(N845&lt;&gt;"",IF(_xlfn.RANK.EQ(N845,$N$2:$N$326,0)&lt;=ROUND(COUNTIFS($E$2:$E$326,"&gt;=50",$D$2:$D$326,"&gt;=55")/100*#REF!,0),"",E845),"")</f>
        <v>#REF!</v>
      </c>
      <c r="P845" s="9" t="str" cm="1">
        <f t="array" ref="P845">IF(A805&lt;&gt;"",IF(_xlfn.BITOR(B805&lt;&gt;"GR",B805&lt;&gt;""),IF(AND(H845&gt;=50,B805&gt;=55),_xlfn.RANK.EQ(H845,$H$2:$H$1000,0),_xlfn.IFS(#REF!="FD",999,#REF!="FF",1000)),IF(AND(H845&gt;=50,D845&gt;=55),_xlfn.RANK.EQ(H845,$H$2:$H$326,0),_xlfn.IFS(#REF!="FD",999,#REF!="FF",1000))),"")</f>
        <v/>
      </c>
    </row>
    <row r="846" spans="1:16" x14ac:dyDescent="0.35">
      <c r="A846" s="3"/>
      <c r="B846" s="3"/>
      <c r="C846" s="16" t="e">
        <f>IF(_xlfn.BITOR(#REF!="GR",#REF!=""),0,#REF!)</f>
        <v>#REF!</v>
      </c>
      <c r="D846" s="16" t="e">
        <f>IF(_xlfn.BITOR(#REF!="",#REF!="GR"),0,#REF!)</f>
        <v>#REF!</v>
      </c>
      <c r="E846" s="9" t="e">
        <f t="shared" si="54"/>
        <v>#REF!</v>
      </c>
      <c r="F846" s="9" t="e">
        <f>IF(AND(B806&lt;&gt;"",B806&lt;&gt;"GR"),(C846*0.4)+(B806*0.6),E846)</f>
        <v>#REF!</v>
      </c>
      <c r="G846" s="9" t="e">
        <f t="shared" si="56"/>
        <v>#REF!</v>
      </c>
      <c r="H846" s="9" t="e">
        <f t="shared" si="57"/>
        <v>#REF!</v>
      </c>
      <c r="I846" s="9" t="e">
        <f t="shared" si="55"/>
        <v>#REF!</v>
      </c>
      <c r="J846" s="9" t="e">
        <f>IF(I846&lt;&gt;"",IF(_xlfn.RANK.EQ(I846,$I$2:$I$326,0)&lt;=ROUND(COUNTIFS($E$2:$E$326,"&gt;=50",$D$2:$D$326,"&gt;=55")/100*#REF!,0),"",E846),"")</f>
        <v>#REF!</v>
      </c>
      <c r="K846" s="9" t="e">
        <f>IF(J846&lt;&gt;"",IF(_xlfn.RANK.EQ(J846,$J$2:$J$326,0)&lt;=ROUND(COUNTIFS($E$2:$E$326,"&gt;=50",$D$2:$D$326,"&gt;=55")/100*#REF!,0),"",E846),"")</f>
        <v>#REF!</v>
      </c>
      <c r="L846" s="9" t="e">
        <f>IF(K846&lt;&gt;"",IF(_xlfn.RANK.EQ(K846,$K$2:$K$326,0)&lt;=ROUND(COUNTIFS($E$2:$E$326,"&gt;=50",$D$2:$D$326,"&gt;=55")/100*#REF!,0),"",E846),"")</f>
        <v>#REF!</v>
      </c>
      <c r="M846" s="9" t="e">
        <f>IF(L846&lt;&gt;"",IF(_xlfn.RANK.EQ(L846,$L$2:$L$326,0)&lt;=ROUND(COUNTIFS($E$2:$E$326,"&gt;=50",$D$2:$D$326,"&gt;=55")/100*#REF!,0),"",E846),"")</f>
        <v>#REF!</v>
      </c>
      <c r="N846" s="9" t="e">
        <f>IF(M846&lt;&gt;"",IF(_xlfn.RANK.EQ(M846,$M$2:$M$326,0)&lt;=ROUND(COUNTIFS($E$2:$E$326,"&gt;=50",$D$2:$D$326,"&gt;=55")/100*#REF!,0),"",E846),"")</f>
        <v>#REF!</v>
      </c>
      <c r="O846" s="9" t="e">
        <f>IF(N846&lt;&gt;"",IF(_xlfn.RANK.EQ(N846,$N$2:$N$326,0)&lt;=ROUND(COUNTIFS($E$2:$E$326,"&gt;=50",$D$2:$D$326,"&gt;=55")/100*#REF!,0),"",E846),"")</f>
        <v>#REF!</v>
      </c>
      <c r="P846" s="9" t="str" cm="1">
        <f t="array" ref="P846">IF(A806&lt;&gt;"",IF(_xlfn.BITOR(B806&lt;&gt;"GR",B806&lt;&gt;""),IF(AND(H846&gt;=50,B806&gt;=55),_xlfn.RANK.EQ(H846,$H$2:$H$1000,0),_xlfn.IFS(#REF!="FD",999,#REF!="FF",1000)),IF(AND(H846&gt;=50,D846&gt;=55),_xlfn.RANK.EQ(H846,$H$2:$H$326,0),_xlfn.IFS(#REF!="FD",999,#REF!="FF",1000))),"")</f>
        <v/>
      </c>
    </row>
    <row r="847" spans="1:16" x14ac:dyDescent="0.35">
      <c r="A847" s="3"/>
      <c r="B847" s="3"/>
      <c r="C847" s="16" t="e">
        <f>IF(_xlfn.BITOR(#REF!="GR",#REF!=""),0,#REF!)</f>
        <v>#REF!</v>
      </c>
      <c r="D847" s="16" t="e">
        <f>IF(_xlfn.BITOR(#REF!="",#REF!="GR"),0,#REF!)</f>
        <v>#REF!</v>
      </c>
      <c r="E847" s="9" t="e">
        <f t="shared" si="54"/>
        <v>#REF!</v>
      </c>
      <c r="F847" s="9" t="e">
        <f>IF(AND(B807&lt;&gt;"",B807&lt;&gt;"GR"),(C847*0.4)+(B807*0.6),E847)</f>
        <v>#REF!</v>
      </c>
      <c r="G847" s="9" t="e">
        <f t="shared" si="56"/>
        <v>#REF!</v>
      </c>
      <c r="H847" s="9" t="e">
        <f t="shared" si="57"/>
        <v>#REF!</v>
      </c>
      <c r="I847" s="9" t="e">
        <f t="shared" si="55"/>
        <v>#REF!</v>
      </c>
      <c r="J847" s="9" t="e">
        <f>IF(I847&lt;&gt;"",IF(_xlfn.RANK.EQ(I847,$I$2:$I$326,0)&lt;=ROUND(COUNTIFS($E$2:$E$326,"&gt;=50",$D$2:$D$326,"&gt;=55")/100*#REF!,0),"",E847),"")</f>
        <v>#REF!</v>
      </c>
      <c r="K847" s="9" t="e">
        <f>IF(J847&lt;&gt;"",IF(_xlfn.RANK.EQ(J847,$J$2:$J$326,0)&lt;=ROUND(COUNTIFS($E$2:$E$326,"&gt;=50",$D$2:$D$326,"&gt;=55")/100*#REF!,0),"",E847),"")</f>
        <v>#REF!</v>
      </c>
      <c r="L847" s="9" t="e">
        <f>IF(K847&lt;&gt;"",IF(_xlfn.RANK.EQ(K847,$K$2:$K$326,0)&lt;=ROUND(COUNTIFS($E$2:$E$326,"&gt;=50",$D$2:$D$326,"&gt;=55")/100*#REF!,0),"",E847),"")</f>
        <v>#REF!</v>
      </c>
      <c r="M847" s="9" t="e">
        <f>IF(L847&lt;&gt;"",IF(_xlfn.RANK.EQ(L847,$L$2:$L$326,0)&lt;=ROUND(COUNTIFS($E$2:$E$326,"&gt;=50",$D$2:$D$326,"&gt;=55")/100*#REF!,0),"",E847),"")</f>
        <v>#REF!</v>
      </c>
      <c r="N847" s="9" t="e">
        <f>IF(M847&lt;&gt;"",IF(_xlfn.RANK.EQ(M847,$M$2:$M$326,0)&lt;=ROUND(COUNTIFS($E$2:$E$326,"&gt;=50",$D$2:$D$326,"&gt;=55")/100*#REF!,0),"",E847),"")</f>
        <v>#REF!</v>
      </c>
      <c r="O847" s="9" t="e">
        <f>IF(N847&lt;&gt;"",IF(_xlfn.RANK.EQ(N847,$N$2:$N$326,0)&lt;=ROUND(COUNTIFS($E$2:$E$326,"&gt;=50",$D$2:$D$326,"&gt;=55")/100*#REF!,0),"",E847),"")</f>
        <v>#REF!</v>
      </c>
      <c r="P847" s="9" t="str" cm="1">
        <f t="array" ref="P847">IF(A807&lt;&gt;"",IF(_xlfn.BITOR(B807&lt;&gt;"GR",B807&lt;&gt;""),IF(AND(H847&gt;=50,B807&gt;=55),_xlfn.RANK.EQ(H847,$H$2:$H$1000,0),_xlfn.IFS(#REF!="FD",999,#REF!="FF",1000)),IF(AND(H847&gt;=50,D847&gt;=55),_xlfn.RANK.EQ(H847,$H$2:$H$326,0),_xlfn.IFS(#REF!="FD",999,#REF!="FF",1000))),"")</f>
        <v/>
      </c>
    </row>
    <row r="848" spans="1:16" x14ac:dyDescent="0.35">
      <c r="A848" s="3"/>
      <c r="B848" s="3"/>
      <c r="C848" s="16" t="e">
        <f>IF(_xlfn.BITOR(#REF!="GR",#REF!=""),0,#REF!)</f>
        <v>#REF!</v>
      </c>
      <c r="D848" s="16" t="e">
        <f>IF(_xlfn.BITOR(#REF!="",#REF!="GR"),0,#REF!)</f>
        <v>#REF!</v>
      </c>
      <c r="E848" s="9" t="e">
        <f t="shared" si="54"/>
        <v>#REF!</v>
      </c>
      <c r="F848" s="9" t="e">
        <f>IF(AND(B808&lt;&gt;"",B808&lt;&gt;"GR"),(C848*0.4)+(B808*0.6),E848)</f>
        <v>#REF!</v>
      </c>
      <c r="G848" s="9" t="e">
        <f t="shared" si="56"/>
        <v>#REF!</v>
      </c>
      <c r="H848" s="9" t="e">
        <f t="shared" si="57"/>
        <v>#REF!</v>
      </c>
      <c r="I848" s="9" t="e">
        <f t="shared" si="55"/>
        <v>#REF!</v>
      </c>
      <c r="J848" s="9" t="e">
        <f>IF(I848&lt;&gt;"",IF(_xlfn.RANK.EQ(I848,$I$2:$I$326,0)&lt;=ROUND(COUNTIFS($E$2:$E$326,"&gt;=50",$D$2:$D$326,"&gt;=55")/100*#REF!,0),"",E848),"")</f>
        <v>#REF!</v>
      </c>
      <c r="K848" s="9" t="e">
        <f>IF(J848&lt;&gt;"",IF(_xlfn.RANK.EQ(J848,$J$2:$J$326,0)&lt;=ROUND(COUNTIFS($E$2:$E$326,"&gt;=50",$D$2:$D$326,"&gt;=55")/100*#REF!,0),"",E848),"")</f>
        <v>#REF!</v>
      </c>
      <c r="L848" s="9" t="e">
        <f>IF(K848&lt;&gt;"",IF(_xlfn.RANK.EQ(K848,$K$2:$K$326,0)&lt;=ROUND(COUNTIFS($E$2:$E$326,"&gt;=50",$D$2:$D$326,"&gt;=55")/100*#REF!,0),"",E848),"")</f>
        <v>#REF!</v>
      </c>
      <c r="M848" s="9" t="e">
        <f>IF(L848&lt;&gt;"",IF(_xlfn.RANK.EQ(L848,$L$2:$L$326,0)&lt;=ROUND(COUNTIFS($E$2:$E$326,"&gt;=50",$D$2:$D$326,"&gt;=55")/100*#REF!,0),"",E848),"")</f>
        <v>#REF!</v>
      </c>
      <c r="N848" s="9" t="e">
        <f>IF(M848&lt;&gt;"",IF(_xlfn.RANK.EQ(M848,$M$2:$M$326,0)&lt;=ROUND(COUNTIFS($E$2:$E$326,"&gt;=50",$D$2:$D$326,"&gt;=55")/100*#REF!,0),"",E848),"")</f>
        <v>#REF!</v>
      </c>
      <c r="O848" s="9" t="e">
        <f>IF(N848&lt;&gt;"",IF(_xlfn.RANK.EQ(N848,$N$2:$N$326,0)&lt;=ROUND(COUNTIFS($E$2:$E$326,"&gt;=50",$D$2:$D$326,"&gt;=55")/100*#REF!,0),"",E848),"")</f>
        <v>#REF!</v>
      </c>
      <c r="P848" s="9" t="str" cm="1">
        <f t="array" ref="P848">IF(A808&lt;&gt;"",IF(_xlfn.BITOR(B808&lt;&gt;"GR",B808&lt;&gt;""),IF(AND(H848&gt;=50,B808&gt;=55),_xlfn.RANK.EQ(H848,$H$2:$H$1000,0),_xlfn.IFS(#REF!="FD",999,#REF!="FF",1000)),IF(AND(H848&gt;=50,D848&gt;=55),_xlfn.RANK.EQ(H848,$H$2:$H$326,0),_xlfn.IFS(#REF!="FD",999,#REF!="FF",1000))),"")</f>
        <v/>
      </c>
    </row>
    <row r="849" spans="1:16" x14ac:dyDescent="0.35">
      <c r="A849" s="3"/>
      <c r="B849" s="3"/>
      <c r="C849" s="16" t="e">
        <f>IF(_xlfn.BITOR(#REF!="GR",#REF!=""),0,#REF!)</f>
        <v>#REF!</v>
      </c>
      <c r="D849" s="16" t="e">
        <f>IF(_xlfn.BITOR(#REF!="",#REF!="GR"),0,#REF!)</f>
        <v>#REF!</v>
      </c>
      <c r="E849" s="9" t="e">
        <f t="shared" si="54"/>
        <v>#REF!</v>
      </c>
      <c r="F849" s="9" t="e">
        <f>IF(AND(B809&lt;&gt;"",B809&lt;&gt;"GR"),(C849*0.4)+(B809*0.6),E849)</f>
        <v>#REF!</v>
      </c>
      <c r="G849" s="9" t="e">
        <f t="shared" si="56"/>
        <v>#REF!</v>
      </c>
      <c r="H849" s="9" t="e">
        <f t="shared" si="57"/>
        <v>#REF!</v>
      </c>
      <c r="I849" s="9" t="e">
        <f t="shared" si="55"/>
        <v>#REF!</v>
      </c>
      <c r="J849" s="9" t="e">
        <f>IF(I849&lt;&gt;"",IF(_xlfn.RANK.EQ(I849,$I$2:$I$326,0)&lt;=ROUND(COUNTIFS($E$2:$E$326,"&gt;=50",$D$2:$D$326,"&gt;=55")/100*#REF!,0),"",E849),"")</f>
        <v>#REF!</v>
      </c>
      <c r="K849" s="9" t="e">
        <f>IF(J849&lt;&gt;"",IF(_xlfn.RANK.EQ(J849,$J$2:$J$326,0)&lt;=ROUND(COUNTIFS($E$2:$E$326,"&gt;=50",$D$2:$D$326,"&gt;=55")/100*#REF!,0),"",E849),"")</f>
        <v>#REF!</v>
      </c>
      <c r="L849" s="9" t="e">
        <f>IF(K849&lt;&gt;"",IF(_xlfn.RANK.EQ(K849,$K$2:$K$326,0)&lt;=ROUND(COUNTIFS($E$2:$E$326,"&gt;=50",$D$2:$D$326,"&gt;=55")/100*#REF!,0),"",E849),"")</f>
        <v>#REF!</v>
      </c>
      <c r="M849" s="9" t="e">
        <f>IF(L849&lt;&gt;"",IF(_xlfn.RANK.EQ(L849,$L$2:$L$326,0)&lt;=ROUND(COUNTIFS($E$2:$E$326,"&gt;=50",$D$2:$D$326,"&gt;=55")/100*#REF!,0),"",E849),"")</f>
        <v>#REF!</v>
      </c>
      <c r="N849" s="9" t="e">
        <f>IF(M849&lt;&gt;"",IF(_xlfn.RANK.EQ(M849,$M$2:$M$326,0)&lt;=ROUND(COUNTIFS($E$2:$E$326,"&gt;=50",$D$2:$D$326,"&gt;=55")/100*#REF!,0),"",E849),"")</f>
        <v>#REF!</v>
      </c>
      <c r="O849" s="9" t="e">
        <f>IF(N849&lt;&gt;"",IF(_xlfn.RANK.EQ(N849,$N$2:$N$326,0)&lt;=ROUND(COUNTIFS($E$2:$E$326,"&gt;=50",$D$2:$D$326,"&gt;=55")/100*#REF!,0),"",E849),"")</f>
        <v>#REF!</v>
      </c>
      <c r="P849" s="9" t="str" cm="1">
        <f t="array" ref="P849">IF(A809&lt;&gt;"",IF(_xlfn.BITOR(B809&lt;&gt;"GR",B809&lt;&gt;""),IF(AND(H849&gt;=50,B809&gt;=55),_xlfn.RANK.EQ(H849,$H$2:$H$1000,0),_xlfn.IFS(#REF!="FD",999,#REF!="FF",1000)),IF(AND(H849&gt;=50,D849&gt;=55),_xlfn.RANK.EQ(H849,$H$2:$H$326,0),_xlfn.IFS(#REF!="FD",999,#REF!="FF",1000))),"")</f>
        <v/>
      </c>
    </row>
    <row r="850" spans="1:16" x14ac:dyDescent="0.35">
      <c r="A850" s="3"/>
      <c r="B850" s="3"/>
      <c r="C850" s="16" t="e">
        <f>IF(_xlfn.BITOR(#REF!="GR",#REF!=""),0,#REF!)</f>
        <v>#REF!</v>
      </c>
      <c r="D850" s="16" t="e">
        <f>IF(_xlfn.BITOR(#REF!="",#REF!="GR"),0,#REF!)</f>
        <v>#REF!</v>
      </c>
      <c r="E850" s="9" t="e">
        <f t="shared" si="54"/>
        <v>#REF!</v>
      </c>
      <c r="F850" s="9" t="e">
        <f>IF(AND(B810&lt;&gt;"",B810&lt;&gt;"GR"),(C850*0.4)+(B810*0.6),E850)</f>
        <v>#REF!</v>
      </c>
      <c r="G850" s="9" t="e">
        <f t="shared" si="56"/>
        <v>#REF!</v>
      </c>
      <c r="H850" s="9" t="e">
        <f t="shared" si="57"/>
        <v>#REF!</v>
      </c>
      <c r="I850" s="9" t="e">
        <f t="shared" si="55"/>
        <v>#REF!</v>
      </c>
      <c r="J850" s="9" t="e">
        <f>IF(I850&lt;&gt;"",IF(_xlfn.RANK.EQ(I850,$I$2:$I$326,0)&lt;=ROUND(COUNTIFS($E$2:$E$326,"&gt;=50",$D$2:$D$326,"&gt;=55")/100*#REF!,0),"",E850),"")</f>
        <v>#REF!</v>
      </c>
      <c r="K850" s="9" t="e">
        <f>IF(J850&lt;&gt;"",IF(_xlfn.RANK.EQ(J850,$J$2:$J$326,0)&lt;=ROUND(COUNTIFS($E$2:$E$326,"&gt;=50",$D$2:$D$326,"&gt;=55")/100*#REF!,0),"",E850),"")</f>
        <v>#REF!</v>
      </c>
      <c r="L850" s="9" t="e">
        <f>IF(K850&lt;&gt;"",IF(_xlfn.RANK.EQ(K850,$K$2:$K$326,0)&lt;=ROUND(COUNTIFS($E$2:$E$326,"&gt;=50",$D$2:$D$326,"&gt;=55")/100*#REF!,0),"",E850),"")</f>
        <v>#REF!</v>
      </c>
      <c r="M850" s="9" t="e">
        <f>IF(L850&lt;&gt;"",IF(_xlfn.RANK.EQ(L850,$L$2:$L$326,0)&lt;=ROUND(COUNTIFS($E$2:$E$326,"&gt;=50",$D$2:$D$326,"&gt;=55")/100*#REF!,0),"",E850),"")</f>
        <v>#REF!</v>
      </c>
      <c r="N850" s="9" t="e">
        <f>IF(M850&lt;&gt;"",IF(_xlfn.RANK.EQ(M850,$M$2:$M$326,0)&lt;=ROUND(COUNTIFS($E$2:$E$326,"&gt;=50",$D$2:$D$326,"&gt;=55")/100*#REF!,0),"",E850),"")</f>
        <v>#REF!</v>
      </c>
      <c r="O850" s="9" t="e">
        <f>IF(N850&lt;&gt;"",IF(_xlfn.RANK.EQ(N850,$N$2:$N$326,0)&lt;=ROUND(COUNTIFS($E$2:$E$326,"&gt;=50",$D$2:$D$326,"&gt;=55")/100*#REF!,0),"",E850),"")</f>
        <v>#REF!</v>
      </c>
      <c r="P850" s="9" t="str" cm="1">
        <f t="array" ref="P850">IF(A810&lt;&gt;"",IF(_xlfn.BITOR(B810&lt;&gt;"GR",B810&lt;&gt;""),IF(AND(H850&gt;=50,B810&gt;=55),_xlfn.RANK.EQ(H850,$H$2:$H$1000,0),_xlfn.IFS(#REF!="FD",999,#REF!="FF",1000)),IF(AND(H850&gt;=50,D850&gt;=55),_xlfn.RANK.EQ(H850,$H$2:$H$326,0),_xlfn.IFS(#REF!="FD",999,#REF!="FF",1000))),"")</f>
        <v/>
      </c>
    </row>
    <row r="851" spans="1:16" x14ac:dyDescent="0.35">
      <c r="A851" s="3"/>
      <c r="B851" s="3"/>
      <c r="C851" s="16" t="e">
        <f>IF(_xlfn.BITOR(#REF!="GR",#REF!=""),0,#REF!)</f>
        <v>#REF!</v>
      </c>
      <c r="D851" s="16" t="e">
        <f>IF(_xlfn.BITOR(#REF!="",#REF!="GR"),0,#REF!)</f>
        <v>#REF!</v>
      </c>
      <c r="E851" s="9" t="e">
        <f t="shared" si="54"/>
        <v>#REF!</v>
      </c>
      <c r="F851" s="9" t="e">
        <f>IF(AND(B811&lt;&gt;"",B811&lt;&gt;"GR"),(C851*0.4)+(B811*0.6),E851)</f>
        <v>#REF!</v>
      </c>
      <c r="G851" s="9" t="e">
        <f t="shared" si="56"/>
        <v>#REF!</v>
      </c>
      <c r="H851" s="9" t="e">
        <f t="shared" si="57"/>
        <v>#REF!</v>
      </c>
      <c r="I851" s="9" t="e">
        <f t="shared" si="55"/>
        <v>#REF!</v>
      </c>
      <c r="J851" s="9" t="e">
        <f>IF(I851&lt;&gt;"",IF(_xlfn.RANK.EQ(I851,$I$2:$I$326,0)&lt;=ROUND(COUNTIFS($E$2:$E$326,"&gt;=50",$D$2:$D$326,"&gt;=55")/100*#REF!,0),"",E851),"")</f>
        <v>#REF!</v>
      </c>
      <c r="K851" s="9" t="e">
        <f>IF(J851&lt;&gt;"",IF(_xlfn.RANK.EQ(J851,$J$2:$J$326,0)&lt;=ROUND(COUNTIFS($E$2:$E$326,"&gt;=50",$D$2:$D$326,"&gt;=55")/100*#REF!,0),"",E851),"")</f>
        <v>#REF!</v>
      </c>
      <c r="L851" s="9" t="e">
        <f>IF(K851&lt;&gt;"",IF(_xlfn.RANK.EQ(K851,$K$2:$K$326,0)&lt;=ROUND(COUNTIFS($E$2:$E$326,"&gt;=50",$D$2:$D$326,"&gt;=55")/100*#REF!,0),"",E851),"")</f>
        <v>#REF!</v>
      </c>
      <c r="M851" s="9" t="e">
        <f>IF(L851&lt;&gt;"",IF(_xlfn.RANK.EQ(L851,$L$2:$L$326,0)&lt;=ROUND(COUNTIFS($E$2:$E$326,"&gt;=50",$D$2:$D$326,"&gt;=55")/100*#REF!,0),"",E851),"")</f>
        <v>#REF!</v>
      </c>
      <c r="N851" s="9" t="e">
        <f>IF(M851&lt;&gt;"",IF(_xlfn.RANK.EQ(M851,$M$2:$M$326,0)&lt;=ROUND(COUNTIFS($E$2:$E$326,"&gt;=50",$D$2:$D$326,"&gt;=55")/100*#REF!,0),"",E851),"")</f>
        <v>#REF!</v>
      </c>
      <c r="O851" s="9" t="e">
        <f>IF(N851&lt;&gt;"",IF(_xlfn.RANK.EQ(N851,$N$2:$N$326,0)&lt;=ROUND(COUNTIFS($E$2:$E$326,"&gt;=50",$D$2:$D$326,"&gt;=55")/100*#REF!,0),"",E851),"")</f>
        <v>#REF!</v>
      </c>
      <c r="P851" s="9" t="str" cm="1">
        <f t="array" ref="P851">IF(A811&lt;&gt;"",IF(_xlfn.BITOR(B811&lt;&gt;"GR",B811&lt;&gt;""),IF(AND(H851&gt;=50,B811&gt;=55),_xlfn.RANK.EQ(H851,$H$2:$H$1000,0),_xlfn.IFS(#REF!="FD",999,#REF!="FF",1000)),IF(AND(H851&gt;=50,D851&gt;=55),_xlfn.RANK.EQ(H851,$H$2:$H$326,0),_xlfn.IFS(#REF!="FD",999,#REF!="FF",1000))),"")</f>
        <v/>
      </c>
    </row>
    <row r="852" spans="1:16" x14ac:dyDescent="0.35">
      <c r="A852" s="3"/>
      <c r="B852" s="3"/>
      <c r="C852" s="16" t="e">
        <f>IF(_xlfn.BITOR(#REF!="GR",#REF!=""),0,#REF!)</f>
        <v>#REF!</v>
      </c>
      <c r="D852" s="16" t="e">
        <f>IF(_xlfn.BITOR(#REF!="",#REF!="GR"),0,#REF!)</f>
        <v>#REF!</v>
      </c>
      <c r="E852" s="9" t="e">
        <f t="shared" si="54"/>
        <v>#REF!</v>
      </c>
      <c r="F852" s="9" t="e">
        <f>IF(AND(B812&lt;&gt;"",B812&lt;&gt;"GR"),(C852*0.4)+(B812*0.6),E852)</f>
        <v>#REF!</v>
      </c>
      <c r="G852" s="9" t="e">
        <f t="shared" si="56"/>
        <v>#REF!</v>
      </c>
      <c r="H852" s="9" t="e">
        <f t="shared" si="57"/>
        <v>#REF!</v>
      </c>
      <c r="I852" s="9" t="e">
        <f t="shared" si="55"/>
        <v>#REF!</v>
      </c>
      <c r="J852" s="9" t="e">
        <f>IF(I852&lt;&gt;"",IF(_xlfn.RANK.EQ(I852,$I$2:$I$326,0)&lt;=ROUND(COUNTIFS($E$2:$E$326,"&gt;=50",$D$2:$D$326,"&gt;=55")/100*#REF!,0),"",E852),"")</f>
        <v>#REF!</v>
      </c>
      <c r="K852" s="9" t="e">
        <f>IF(J852&lt;&gt;"",IF(_xlfn.RANK.EQ(J852,$J$2:$J$326,0)&lt;=ROUND(COUNTIFS($E$2:$E$326,"&gt;=50",$D$2:$D$326,"&gt;=55")/100*#REF!,0),"",E852),"")</f>
        <v>#REF!</v>
      </c>
      <c r="L852" s="9" t="e">
        <f>IF(K852&lt;&gt;"",IF(_xlfn.RANK.EQ(K852,$K$2:$K$326,0)&lt;=ROUND(COUNTIFS($E$2:$E$326,"&gt;=50",$D$2:$D$326,"&gt;=55")/100*#REF!,0),"",E852),"")</f>
        <v>#REF!</v>
      </c>
      <c r="M852" s="9" t="e">
        <f>IF(L852&lt;&gt;"",IF(_xlfn.RANK.EQ(L852,$L$2:$L$326,0)&lt;=ROUND(COUNTIFS($E$2:$E$326,"&gt;=50",$D$2:$D$326,"&gt;=55")/100*#REF!,0),"",E852),"")</f>
        <v>#REF!</v>
      </c>
      <c r="N852" s="9" t="e">
        <f>IF(M852&lt;&gt;"",IF(_xlfn.RANK.EQ(M852,$M$2:$M$326,0)&lt;=ROUND(COUNTIFS($E$2:$E$326,"&gt;=50",$D$2:$D$326,"&gt;=55")/100*#REF!,0),"",E852),"")</f>
        <v>#REF!</v>
      </c>
      <c r="O852" s="9" t="e">
        <f>IF(N852&lt;&gt;"",IF(_xlfn.RANK.EQ(N852,$N$2:$N$326,0)&lt;=ROUND(COUNTIFS($E$2:$E$326,"&gt;=50",$D$2:$D$326,"&gt;=55")/100*#REF!,0),"",E852),"")</f>
        <v>#REF!</v>
      </c>
      <c r="P852" s="9" t="str" cm="1">
        <f t="array" ref="P852">IF(A812&lt;&gt;"",IF(_xlfn.BITOR(B812&lt;&gt;"GR",B812&lt;&gt;""),IF(AND(H852&gt;=50,B812&gt;=55),_xlfn.RANK.EQ(H852,$H$2:$H$1000,0),_xlfn.IFS(#REF!="FD",999,#REF!="FF",1000)),IF(AND(H852&gt;=50,D852&gt;=55),_xlfn.RANK.EQ(H852,$H$2:$H$326,0),_xlfn.IFS(#REF!="FD",999,#REF!="FF",1000))),"")</f>
        <v/>
      </c>
    </row>
    <row r="853" spans="1:16" x14ac:dyDescent="0.35">
      <c r="A853" s="3"/>
      <c r="B853" s="3"/>
      <c r="C853" s="16" t="e">
        <f>IF(_xlfn.BITOR(#REF!="GR",#REF!=""),0,#REF!)</f>
        <v>#REF!</v>
      </c>
      <c r="D853" s="16" t="e">
        <f>IF(_xlfn.BITOR(#REF!="",#REF!="GR"),0,#REF!)</f>
        <v>#REF!</v>
      </c>
      <c r="E853" s="9" t="e">
        <f t="shared" si="54"/>
        <v>#REF!</v>
      </c>
      <c r="F853" s="9" t="e">
        <f>IF(AND(B813&lt;&gt;"",B813&lt;&gt;"GR"),(C853*0.4)+(B813*0.6),E853)</f>
        <v>#REF!</v>
      </c>
      <c r="G853" s="9" t="e">
        <f t="shared" si="56"/>
        <v>#REF!</v>
      </c>
      <c r="H853" s="9" t="e">
        <f t="shared" si="57"/>
        <v>#REF!</v>
      </c>
      <c r="I853" s="9" t="e">
        <f t="shared" si="55"/>
        <v>#REF!</v>
      </c>
      <c r="J853" s="9" t="e">
        <f>IF(I853&lt;&gt;"",IF(_xlfn.RANK.EQ(I853,$I$2:$I$326,0)&lt;=ROUND(COUNTIFS($E$2:$E$326,"&gt;=50",$D$2:$D$326,"&gt;=55")/100*#REF!,0),"",E853),"")</f>
        <v>#REF!</v>
      </c>
      <c r="K853" s="9" t="e">
        <f>IF(J853&lt;&gt;"",IF(_xlfn.RANK.EQ(J853,$J$2:$J$326,0)&lt;=ROUND(COUNTIFS($E$2:$E$326,"&gt;=50",$D$2:$D$326,"&gt;=55")/100*#REF!,0),"",E853),"")</f>
        <v>#REF!</v>
      </c>
      <c r="L853" s="9" t="e">
        <f>IF(K853&lt;&gt;"",IF(_xlfn.RANK.EQ(K853,$K$2:$K$326,0)&lt;=ROUND(COUNTIFS($E$2:$E$326,"&gt;=50",$D$2:$D$326,"&gt;=55")/100*#REF!,0),"",E853),"")</f>
        <v>#REF!</v>
      </c>
      <c r="M853" s="9" t="e">
        <f>IF(L853&lt;&gt;"",IF(_xlfn.RANK.EQ(L853,$L$2:$L$326,0)&lt;=ROUND(COUNTIFS($E$2:$E$326,"&gt;=50",$D$2:$D$326,"&gt;=55")/100*#REF!,0),"",E853),"")</f>
        <v>#REF!</v>
      </c>
      <c r="N853" s="9" t="e">
        <f>IF(M853&lt;&gt;"",IF(_xlfn.RANK.EQ(M853,$M$2:$M$326,0)&lt;=ROUND(COUNTIFS($E$2:$E$326,"&gt;=50",$D$2:$D$326,"&gt;=55")/100*#REF!,0),"",E853),"")</f>
        <v>#REF!</v>
      </c>
      <c r="O853" s="9" t="e">
        <f>IF(N853&lt;&gt;"",IF(_xlfn.RANK.EQ(N853,$N$2:$N$326,0)&lt;=ROUND(COUNTIFS($E$2:$E$326,"&gt;=50",$D$2:$D$326,"&gt;=55")/100*#REF!,0),"",E853),"")</f>
        <v>#REF!</v>
      </c>
      <c r="P853" s="9" t="str" cm="1">
        <f t="array" ref="P853">IF(A813&lt;&gt;"",IF(_xlfn.BITOR(B813&lt;&gt;"GR",B813&lt;&gt;""),IF(AND(H853&gt;=50,B813&gt;=55),_xlfn.RANK.EQ(H853,$H$2:$H$1000,0),_xlfn.IFS(#REF!="FD",999,#REF!="FF",1000)),IF(AND(H853&gt;=50,D853&gt;=55),_xlfn.RANK.EQ(H853,$H$2:$H$326,0),_xlfn.IFS(#REF!="FD",999,#REF!="FF",1000))),"")</f>
        <v/>
      </c>
    </row>
    <row r="854" spans="1:16" x14ac:dyDescent="0.35">
      <c r="A854" s="3"/>
      <c r="B854" s="3"/>
      <c r="C854" s="16" t="e">
        <f>IF(_xlfn.BITOR(#REF!="GR",#REF!=""),0,#REF!)</f>
        <v>#REF!</v>
      </c>
      <c r="D854" s="16" t="e">
        <f>IF(_xlfn.BITOR(#REF!="",#REF!="GR"),0,#REF!)</f>
        <v>#REF!</v>
      </c>
      <c r="E854" s="9" t="e">
        <f t="shared" si="54"/>
        <v>#REF!</v>
      </c>
      <c r="F854" s="9" t="e">
        <f>IF(AND(B814&lt;&gt;"",B814&lt;&gt;"GR"),(C854*0.4)+(B814*0.6),E854)</f>
        <v>#REF!</v>
      </c>
      <c r="G854" s="9" t="e">
        <f t="shared" si="56"/>
        <v>#REF!</v>
      </c>
      <c r="H854" s="9" t="e">
        <f t="shared" si="57"/>
        <v>#REF!</v>
      </c>
      <c r="I854" s="9" t="e">
        <f t="shared" si="55"/>
        <v>#REF!</v>
      </c>
      <c r="J854" s="9" t="e">
        <f>IF(I854&lt;&gt;"",IF(_xlfn.RANK.EQ(I854,$I$2:$I$326,0)&lt;=ROUND(COUNTIFS($E$2:$E$326,"&gt;=50",$D$2:$D$326,"&gt;=55")/100*#REF!,0),"",E854),"")</f>
        <v>#REF!</v>
      </c>
      <c r="K854" s="9" t="e">
        <f>IF(J854&lt;&gt;"",IF(_xlfn.RANK.EQ(J854,$J$2:$J$326,0)&lt;=ROUND(COUNTIFS($E$2:$E$326,"&gt;=50",$D$2:$D$326,"&gt;=55")/100*#REF!,0),"",E854),"")</f>
        <v>#REF!</v>
      </c>
      <c r="L854" s="9" t="e">
        <f>IF(K854&lt;&gt;"",IF(_xlfn.RANK.EQ(K854,$K$2:$K$326,0)&lt;=ROUND(COUNTIFS($E$2:$E$326,"&gt;=50",$D$2:$D$326,"&gt;=55")/100*#REF!,0),"",E854),"")</f>
        <v>#REF!</v>
      </c>
      <c r="M854" s="9" t="e">
        <f>IF(L854&lt;&gt;"",IF(_xlfn.RANK.EQ(L854,$L$2:$L$326,0)&lt;=ROUND(COUNTIFS($E$2:$E$326,"&gt;=50",$D$2:$D$326,"&gt;=55")/100*#REF!,0),"",E854),"")</f>
        <v>#REF!</v>
      </c>
      <c r="N854" s="9" t="e">
        <f>IF(M854&lt;&gt;"",IF(_xlfn.RANK.EQ(M854,$M$2:$M$326,0)&lt;=ROUND(COUNTIFS($E$2:$E$326,"&gt;=50",$D$2:$D$326,"&gt;=55")/100*#REF!,0),"",E854),"")</f>
        <v>#REF!</v>
      </c>
      <c r="O854" s="9" t="e">
        <f>IF(N854&lt;&gt;"",IF(_xlfn.RANK.EQ(N854,$N$2:$N$326,0)&lt;=ROUND(COUNTIFS($E$2:$E$326,"&gt;=50",$D$2:$D$326,"&gt;=55")/100*#REF!,0),"",E854),"")</f>
        <v>#REF!</v>
      </c>
      <c r="P854" s="9" t="str" cm="1">
        <f t="array" ref="P854">IF(A814&lt;&gt;"",IF(_xlfn.BITOR(B814&lt;&gt;"GR",B814&lt;&gt;""),IF(AND(H854&gt;=50,B814&gt;=55),_xlfn.RANK.EQ(H854,$H$2:$H$1000,0),_xlfn.IFS(#REF!="FD",999,#REF!="FF",1000)),IF(AND(H854&gt;=50,D854&gt;=55),_xlfn.RANK.EQ(H854,$H$2:$H$326,0),_xlfn.IFS(#REF!="FD",999,#REF!="FF",1000))),"")</f>
        <v/>
      </c>
    </row>
    <row r="855" spans="1:16" x14ac:dyDescent="0.35">
      <c r="A855" s="3"/>
      <c r="B855" s="3"/>
      <c r="C855" s="16" t="e">
        <f>IF(_xlfn.BITOR(#REF!="GR",#REF!=""),0,#REF!)</f>
        <v>#REF!</v>
      </c>
      <c r="D855" s="16" t="e">
        <f>IF(_xlfn.BITOR(#REF!="",#REF!="GR"),0,#REF!)</f>
        <v>#REF!</v>
      </c>
      <c r="E855" s="9" t="e">
        <f t="shared" si="54"/>
        <v>#REF!</v>
      </c>
      <c r="F855" s="9" t="e">
        <f>IF(AND(B815&lt;&gt;"",B815&lt;&gt;"GR"),(C855*0.4)+(B815*0.6),E855)</f>
        <v>#REF!</v>
      </c>
      <c r="G855" s="9" t="e">
        <f t="shared" si="56"/>
        <v>#REF!</v>
      </c>
      <c r="H855" s="9" t="e">
        <f t="shared" si="57"/>
        <v>#REF!</v>
      </c>
      <c r="I855" s="9" t="e">
        <f t="shared" si="55"/>
        <v>#REF!</v>
      </c>
      <c r="J855" s="9" t="e">
        <f>IF(I855&lt;&gt;"",IF(_xlfn.RANK.EQ(I855,$I$2:$I$326,0)&lt;=ROUND(COUNTIFS($E$2:$E$326,"&gt;=50",$D$2:$D$326,"&gt;=55")/100*#REF!,0),"",E855),"")</f>
        <v>#REF!</v>
      </c>
      <c r="K855" s="9" t="e">
        <f>IF(J855&lt;&gt;"",IF(_xlfn.RANK.EQ(J855,$J$2:$J$326,0)&lt;=ROUND(COUNTIFS($E$2:$E$326,"&gt;=50",$D$2:$D$326,"&gt;=55")/100*#REF!,0),"",E855),"")</f>
        <v>#REF!</v>
      </c>
      <c r="L855" s="9" t="e">
        <f>IF(K855&lt;&gt;"",IF(_xlfn.RANK.EQ(K855,$K$2:$K$326,0)&lt;=ROUND(COUNTIFS($E$2:$E$326,"&gt;=50",$D$2:$D$326,"&gt;=55")/100*#REF!,0),"",E855),"")</f>
        <v>#REF!</v>
      </c>
      <c r="M855" s="9" t="e">
        <f>IF(L855&lt;&gt;"",IF(_xlfn.RANK.EQ(L855,$L$2:$L$326,0)&lt;=ROUND(COUNTIFS($E$2:$E$326,"&gt;=50",$D$2:$D$326,"&gt;=55")/100*#REF!,0),"",E855),"")</f>
        <v>#REF!</v>
      </c>
      <c r="N855" s="9" t="e">
        <f>IF(M855&lt;&gt;"",IF(_xlfn.RANK.EQ(M855,$M$2:$M$326,0)&lt;=ROUND(COUNTIFS($E$2:$E$326,"&gt;=50",$D$2:$D$326,"&gt;=55")/100*#REF!,0),"",E855),"")</f>
        <v>#REF!</v>
      </c>
      <c r="O855" s="9" t="e">
        <f>IF(N855&lt;&gt;"",IF(_xlfn.RANK.EQ(N855,$N$2:$N$326,0)&lt;=ROUND(COUNTIFS($E$2:$E$326,"&gt;=50",$D$2:$D$326,"&gt;=55")/100*#REF!,0),"",E855),"")</f>
        <v>#REF!</v>
      </c>
      <c r="P855" s="9" t="str" cm="1">
        <f t="array" ref="P855">IF(A815&lt;&gt;"",IF(_xlfn.BITOR(B815&lt;&gt;"GR",B815&lt;&gt;""),IF(AND(H855&gt;=50,B815&gt;=55),_xlfn.RANK.EQ(H855,$H$2:$H$1000,0),_xlfn.IFS(#REF!="FD",999,#REF!="FF",1000)),IF(AND(H855&gt;=50,D855&gt;=55),_xlfn.RANK.EQ(H855,$H$2:$H$326,0),_xlfn.IFS(#REF!="FD",999,#REF!="FF",1000))),"")</f>
        <v/>
      </c>
    </row>
    <row r="856" spans="1:16" x14ac:dyDescent="0.35">
      <c r="A856" s="3"/>
      <c r="B856" s="3"/>
      <c r="C856" s="16" t="e">
        <f>IF(_xlfn.BITOR(#REF!="GR",#REF!=""),0,#REF!)</f>
        <v>#REF!</v>
      </c>
      <c r="D856" s="16" t="e">
        <f>IF(_xlfn.BITOR(#REF!="",#REF!="GR"),0,#REF!)</f>
        <v>#REF!</v>
      </c>
      <c r="E856" s="9" t="e">
        <f t="shared" si="54"/>
        <v>#REF!</v>
      </c>
      <c r="F856" s="9" t="e">
        <f>IF(AND(B816&lt;&gt;"",B816&lt;&gt;"GR"),(C856*0.4)+(B816*0.6),E856)</f>
        <v>#REF!</v>
      </c>
      <c r="G856" s="9" t="e">
        <f t="shared" si="56"/>
        <v>#REF!</v>
      </c>
      <c r="H856" s="9" t="e">
        <f t="shared" si="57"/>
        <v>#REF!</v>
      </c>
      <c r="I856" s="9" t="e">
        <f t="shared" si="55"/>
        <v>#REF!</v>
      </c>
      <c r="J856" s="9" t="e">
        <f>IF(I856&lt;&gt;"",IF(_xlfn.RANK.EQ(I856,$I$2:$I$326,0)&lt;=ROUND(COUNTIFS($E$2:$E$326,"&gt;=50",$D$2:$D$326,"&gt;=55")/100*#REF!,0),"",E856),"")</f>
        <v>#REF!</v>
      </c>
      <c r="K856" s="9" t="e">
        <f>IF(J856&lt;&gt;"",IF(_xlfn.RANK.EQ(J856,$J$2:$J$326,0)&lt;=ROUND(COUNTIFS($E$2:$E$326,"&gt;=50",$D$2:$D$326,"&gt;=55")/100*#REF!,0),"",E856),"")</f>
        <v>#REF!</v>
      </c>
      <c r="L856" s="9" t="e">
        <f>IF(K856&lt;&gt;"",IF(_xlfn.RANK.EQ(K856,$K$2:$K$326,0)&lt;=ROUND(COUNTIFS($E$2:$E$326,"&gt;=50",$D$2:$D$326,"&gt;=55")/100*#REF!,0),"",E856),"")</f>
        <v>#REF!</v>
      </c>
      <c r="M856" s="9" t="e">
        <f>IF(L856&lt;&gt;"",IF(_xlfn.RANK.EQ(L856,$L$2:$L$326,0)&lt;=ROUND(COUNTIFS($E$2:$E$326,"&gt;=50",$D$2:$D$326,"&gt;=55")/100*#REF!,0),"",E856),"")</f>
        <v>#REF!</v>
      </c>
      <c r="N856" s="9" t="e">
        <f>IF(M856&lt;&gt;"",IF(_xlfn.RANK.EQ(M856,$M$2:$M$326,0)&lt;=ROUND(COUNTIFS($E$2:$E$326,"&gt;=50",$D$2:$D$326,"&gt;=55")/100*#REF!,0),"",E856),"")</f>
        <v>#REF!</v>
      </c>
      <c r="O856" s="9" t="e">
        <f>IF(N856&lt;&gt;"",IF(_xlfn.RANK.EQ(N856,$N$2:$N$326,0)&lt;=ROUND(COUNTIFS($E$2:$E$326,"&gt;=50",$D$2:$D$326,"&gt;=55")/100*#REF!,0),"",E856),"")</f>
        <v>#REF!</v>
      </c>
      <c r="P856" s="9" t="str" cm="1">
        <f t="array" ref="P856">IF(A816&lt;&gt;"",IF(_xlfn.BITOR(B816&lt;&gt;"GR",B816&lt;&gt;""),IF(AND(H856&gt;=50,B816&gt;=55),_xlfn.RANK.EQ(H856,$H$2:$H$1000,0),_xlfn.IFS(#REF!="FD",999,#REF!="FF",1000)),IF(AND(H856&gt;=50,D856&gt;=55),_xlfn.RANK.EQ(H856,$H$2:$H$326,0),_xlfn.IFS(#REF!="FD",999,#REF!="FF",1000))),"")</f>
        <v/>
      </c>
    </row>
    <row r="857" spans="1:16" x14ac:dyDescent="0.35">
      <c r="A857" s="3"/>
      <c r="B857" s="3"/>
      <c r="C857" s="16" t="e">
        <f>IF(_xlfn.BITOR(#REF!="GR",#REF!=""),0,#REF!)</f>
        <v>#REF!</v>
      </c>
      <c r="D857" s="16" t="e">
        <f>IF(_xlfn.BITOR(#REF!="",#REF!="GR"),0,#REF!)</f>
        <v>#REF!</v>
      </c>
      <c r="E857" s="9" t="e">
        <f t="shared" si="54"/>
        <v>#REF!</v>
      </c>
      <c r="F857" s="9" t="e">
        <f>IF(AND(B817&lt;&gt;"",B817&lt;&gt;"GR"),(C857*0.4)+(B817*0.6),E857)</f>
        <v>#REF!</v>
      </c>
      <c r="G857" s="9" t="e">
        <f t="shared" si="56"/>
        <v>#REF!</v>
      </c>
      <c r="H857" s="9" t="e">
        <f t="shared" si="57"/>
        <v>#REF!</v>
      </c>
      <c r="I857" s="9" t="e">
        <f t="shared" si="55"/>
        <v>#REF!</v>
      </c>
      <c r="J857" s="9" t="e">
        <f>IF(I857&lt;&gt;"",IF(_xlfn.RANK.EQ(I857,$I$2:$I$326,0)&lt;=ROUND(COUNTIFS($E$2:$E$326,"&gt;=50",$D$2:$D$326,"&gt;=55")/100*#REF!,0),"",E857),"")</f>
        <v>#REF!</v>
      </c>
      <c r="K857" s="9" t="e">
        <f>IF(J857&lt;&gt;"",IF(_xlfn.RANK.EQ(J857,$J$2:$J$326,0)&lt;=ROUND(COUNTIFS($E$2:$E$326,"&gt;=50",$D$2:$D$326,"&gt;=55")/100*#REF!,0),"",E857),"")</f>
        <v>#REF!</v>
      </c>
      <c r="L857" s="9" t="e">
        <f>IF(K857&lt;&gt;"",IF(_xlfn.RANK.EQ(K857,$K$2:$K$326,0)&lt;=ROUND(COUNTIFS($E$2:$E$326,"&gt;=50",$D$2:$D$326,"&gt;=55")/100*#REF!,0),"",E857),"")</f>
        <v>#REF!</v>
      </c>
      <c r="M857" s="9" t="e">
        <f>IF(L857&lt;&gt;"",IF(_xlfn.RANK.EQ(L857,$L$2:$L$326,0)&lt;=ROUND(COUNTIFS($E$2:$E$326,"&gt;=50",$D$2:$D$326,"&gt;=55")/100*#REF!,0),"",E857),"")</f>
        <v>#REF!</v>
      </c>
      <c r="N857" s="9" t="e">
        <f>IF(M857&lt;&gt;"",IF(_xlfn.RANK.EQ(M857,$M$2:$M$326,0)&lt;=ROUND(COUNTIFS($E$2:$E$326,"&gt;=50",$D$2:$D$326,"&gt;=55")/100*#REF!,0),"",E857),"")</f>
        <v>#REF!</v>
      </c>
      <c r="O857" s="9" t="e">
        <f>IF(N857&lt;&gt;"",IF(_xlfn.RANK.EQ(N857,$N$2:$N$326,0)&lt;=ROUND(COUNTIFS($E$2:$E$326,"&gt;=50",$D$2:$D$326,"&gt;=55")/100*#REF!,0),"",E857),"")</f>
        <v>#REF!</v>
      </c>
      <c r="P857" s="9" t="str" cm="1">
        <f t="array" ref="P857">IF(A817&lt;&gt;"",IF(_xlfn.BITOR(B817&lt;&gt;"GR",B817&lt;&gt;""),IF(AND(H857&gt;=50,B817&gt;=55),_xlfn.RANK.EQ(H857,$H$2:$H$1000,0),_xlfn.IFS(#REF!="FD",999,#REF!="FF",1000)),IF(AND(H857&gt;=50,D857&gt;=55),_xlfn.RANK.EQ(H857,$H$2:$H$326,0),_xlfn.IFS(#REF!="FD",999,#REF!="FF",1000))),"")</f>
        <v/>
      </c>
    </row>
    <row r="858" spans="1:16" x14ac:dyDescent="0.35">
      <c r="A858" s="3"/>
      <c r="B858" s="3"/>
      <c r="C858" s="16" t="e">
        <f>IF(_xlfn.BITOR(#REF!="GR",#REF!=""),0,#REF!)</f>
        <v>#REF!</v>
      </c>
      <c r="D858" s="16" t="e">
        <f>IF(_xlfn.BITOR(#REF!="",#REF!="GR"),0,#REF!)</f>
        <v>#REF!</v>
      </c>
      <c r="E858" s="9" t="e">
        <f t="shared" si="54"/>
        <v>#REF!</v>
      </c>
      <c r="F858" s="9" t="e">
        <f>IF(AND(B818&lt;&gt;"",B818&lt;&gt;"GR"),(C858*0.4)+(B818*0.6),E858)</f>
        <v>#REF!</v>
      </c>
      <c r="G858" s="9" t="e">
        <f t="shared" si="56"/>
        <v>#REF!</v>
      </c>
      <c r="H858" s="9" t="e">
        <f t="shared" si="57"/>
        <v>#REF!</v>
      </c>
      <c r="I858" s="9" t="e">
        <f t="shared" si="55"/>
        <v>#REF!</v>
      </c>
      <c r="J858" s="9" t="e">
        <f>IF(I858&lt;&gt;"",IF(_xlfn.RANK.EQ(I858,$I$2:$I$326,0)&lt;=ROUND(COUNTIFS($E$2:$E$326,"&gt;=50",$D$2:$D$326,"&gt;=55")/100*#REF!,0),"",E858),"")</f>
        <v>#REF!</v>
      </c>
      <c r="K858" s="9" t="e">
        <f>IF(J858&lt;&gt;"",IF(_xlfn.RANK.EQ(J858,$J$2:$J$326,0)&lt;=ROUND(COUNTIFS($E$2:$E$326,"&gt;=50",$D$2:$D$326,"&gt;=55")/100*#REF!,0),"",E858),"")</f>
        <v>#REF!</v>
      </c>
      <c r="L858" s="9" t="e">
        <f>IF(K858&lt;&gt;"",IF(_xlfn.RANK.EQ(K858,$K$2:$K$326,0)&lt;=ROUND(COUNTIFS($E$2:$E$326,"&gt;=50",$D$2:$D$326,"&gt;=55")/100*#REF!,0),"",E858),"")</f>
        <v>#REF!</v>
      </c>
      <c r="M858" s="9" t="e">
        <f>IF(L858&lt;&gt;"",IF(_xlfn.RANK.EQ(L858,$L$2:$L$326,0)&lt;=ROUND(COUNTIFS($E$2:$E$326,"&gt;=50",$D$2:$D$326,"&gt;=55")/100*#REF!,0),"",E858),"")</f>
        <v>#REF!</v>
      </c>
      <c r="N858" s="9" t="e">
        <f>IF(M858&lt;&gt;"",IF(_xlfn.RANK.EQ(M858,$M$2:$M$326,0)&lt;=ROUND(COUNTIFS($E$2:$E$326,"&gt;=50",$D$2:$D$326,"&gt;=55")/100*#REF!,0),"",E858),"")</f>
        <v>#REF!</v>
      </c>
      <c r="O858" s="9" t="e">
        <f>IF(N858&lt;&gt;"",IF(_xlfn.RANK.EQ(N858,$N$2:$N$326,0)&lt;=ROUND(COUNTIFS($E$2:$E$326,"&gt;=50",$D$2:$D$326,"&gt;=55")/100*#REF!,0),"",E858),"")</f>
        <v>#REF!</v>
      </c>
      <c r="P858" s="9" t="str" cm="1">
        <f t="array" ref="P858">IF(A818&lt;&gt;"",IF(_xlfn.BITOR(B818&lt;&gt;"GR",B818&lt;&gt;""),IF(AND(H858&gt;=50,B818&gt;=55),_xlfn.RANK.EQ(H858,$H$2:$H$1000,0),_xlfn.IFS(#REF!="FD",999,#REF!="FF",1000)),IF(AND(H858&gt;=50,D858&gt;=55),_xlfn.RANK.EQ(H858,$H$2:$H$326,0),_xlfn.IFS(#REF!="FD",999,#REF!="FF",1000))),"")</f>
        <v/>
      </c>
    </row>
    <row r="859" spans="1:16" x14ac:dyDescent="0.35">
      <c r="A859" s="3"/>
      <c r="B859" s="3"/>
      <c r="C859" s="16" t="e">
        <f>IF(_xlfn.BITOR(#REF!="GR",#REF!=""),0,#REF!)</f>
        <v>#REF!</v>
      </c>
      <c r="D859" s="16" t="e">
        <f>IF(_xlfn.BITOR(#REF!="",#REF!="GR"),0,#REF!)</f>
        <v>#REF!</v>
      </c>
      <c r="E859" s="9" t="e">
        <f t="shared" si="54"/>
        <v>#REF!</v>
      </c>
      <c r="F859" s="9" t="e">
        <f>IF(AND(B819&lt;&gt;"",B819&lt;&gt;"GR"),(C859*0.4)+(B819*0.6),E859)</f>
        <v>#REF!</v>
      </c>
      <c r="G859" s="9" t="e">
        <f t="shared" si="56"/>
        <v>#REF!</v>
      </c>
      <c r="H859" s="9" t="e">
        <f t="shared" si="57"/>
        <v>#REF!</v>
      </c>
      <c r="I859" s="9" t="e">
        <f t="shared" si="55"/>
        <v>#REF!</v>
      </c>
      <c r="J859" s="9" t="e">
        <f>IF(I859&lt;&gt;"",IF(_xlfn.RANK.EQ(I859,$I$2:$I$326,0)&lt;=ROUND(COUNTIFS($E$2:$E$326,"&gt;=50",$D$2:$D$326,"&gt;=55")/100*#REF!,0),"",E859),"")</f>
        <v>#REF!</v>
      </c>
      <c r="K859" s="9" t="e">
        <f>IF(J859&lt;&gt;"",IF(_xlfn.RANK.EQ(J859,$J$2:$J$326,0)&lt;=ROUND(COUNTIFS($E$2:$E$326,"&gt;=50",$D$2:$D$326,"&gt;=55")/100*#REF!,0),"",E859),"")</f>
        <v>#REF!</v>
      </c>
      <c r="L859" s="9" t="e">
        <f>IF(K859&lt;&gt;"",IF(_xlfn.RANK.EQ(K859,$K$2:$K$326,0)&lt;=ROUND(COUNTIFS($E$2:$E$326,"&gt;=50",$D$2:$D$326,"&gt;=55")/100*#REF!,0),"",E859),"")</f>
        <v>#REF!</v>
      </c>
      <c r="M859" s="9" t="e">
        <f>IF(L859&lt;&gt;"",IF(_xlfn.RANK.EQ(L859,$L$2:$L$326,0)&lt;=ROUND(COUNTIFS($E$2:$E$326,"&gt;=50",$D$2:$D$326,"&gt;=55")/100*#REF!,0),"",E859),"")</f>
        <v>#REF!</v>
      </c>
      <c r="N859" s="9" t="e">
        <f>IF(M859&lt;&gt;"",IF(_xlfn.RANK.EQ(M859,$M$2:$M$326,0)&lt;=ROUND(COUNTIFS($E$2:$E$326,"&gt;=50",$D$2:$D$326,"&gt;=55")/100*#REF!,0),"",E859),"")</f>
        <v>#REF!</v>
      </c>
      <c r="O859" s="9" t="e">
        <f>IF(N859&lt;&gt;"",IF(_xlfn.RANK.EQ(N859,$N$2:$N$326,0)&lt;=ROUND(COUNTIFS($E$2:$E$326,"&gt;=50",$D$2:$D$326,"&gt;=55")/100*#REF!,0),"",E859),"")</f>
        <v>#REF!</v>
      </c>
      <c r="P859" s="9" t="str" cm="1">
        <f t="array" ref="P859">IF(A819&lt;&gt;"",IF(_xlfn.BITOR(B819&lt;&gt;"GR",B819&lt;&gt;""),IF(AND(H859&gt;=50,B819&gt;=55),_xlfn.RANK.EQ(H859,$H$2:$H$1000,0),_xlfn.IFS(#REF!="FD",999,#REF!="FF",1000)),IF(AND(H859&gt;=50,D859&gt;=55),_xlfn.RANK.EQ(H859,$H$2:$H$326,0),_xlfn.IFS(#REF!="FD",999,#REF!="FF",1000))),"")</f>
        <v/>
      </c>
    </row>
    <row r="860" spans="1:16" x14ac:dyDescent="0.35">
      <c r="A860" s="3"/>
      <c r="B860" s="3"/>
      <c r="C860" s="16" t="e">
        <f>IF(_xlfn.BITOR(#REF!="GR",#REF!=""),0,#REF!)</f>
        <v>#REF!</v>
      </c>
      <c r="D860" s="16" t="e">
        <f>IF(_xlfn.BITOR(#REF!="",#REF!="GR"),0,#REF!)</f>
        <v>#REF!</v>
      </c>
      <c r="E860" s="9" t="e">
        <f t="shared" si="54"/>
        <v>#REF!</v>
      </c>
      <c r="F860" s="9" t="e">
        <f>IF(AND(B820&lt;&gt;"",B820&lt;&gt;"GR"),(C860*0.4)+(B820*0.6),E860)</f>
        <v>#REF!</v>
      </c>
      <c r="G860" s="9" t="e">
        <f t="shared" si="56"/>
        <v>#REF!</v>
      </c>
      <c r="H860" s="9" t="e">
        <f t="shared" si="57"/>
        <v>#REF!</v>
      </c>
      <c r="I860" s="9" t="e">
        <f t="shared" si="55"/>
        <v>#REF!</v>
      </c>
      <c r="J860" s="9" t="e">
        <f>IF(I860&lt;&gt;"",IF(_xlfn.RANK.EQ(I860,$I$2:$I$326,0)&lt;=ROUND(COUNTIFS($E$2:$E$326,"&gt;=50",$D$2:$D$326,"&gt;=55")/100*#REF!,0),"",E860),"")</f>
        <v>#REF!</v>
      </c>
      <c r="K860" s="9" t="e">
        <f>IF(J860&lt;&gt;"",IF(_xlfn.RANK.EQ(J860,$J$2:$J$326,0)&lt;=ROUND(COUNTIFS($E$2:$E$326,"&gt;=50",$D$2:$D$326,"&gt;=55")/100*#REF!,0),"",E860),"")</f>
        <v>#REF!</v>
      </c>
      <c r="L860" s="9" t="e">
        <f>IF(K860&lt;&gt;"",IF(_xlfn.RANK.EQ(K860,$K$2:$K$326,0)&lt;=ROUND(COUNTIFS($E$2:$E$326,"&gt;=50",$D$2:$D$326,"&gt;=55")/100*#REF!,0),"",E860),"")</f>
        <v>#REF!</v>
      </c>
      <c r="M860" s="9" t="e">
        <f>IF(L860&lt;&gt;"",IF(_xlfn.RANK.EQ(L860,$L$2:$L$326,0)&lt;=ROUND(COUNTIFS($E$2:$E$326,"&gt;=50",$D$2:$D$326,"&gt;=55")/100*#REF!,0),"",E860),"")</f>
        <v>#REF!</v>
      </c>
      <c r="N860" s="9" t="e">
        <f>IF(M860&lt;&gt;"",IF(_xlfn.RANK.EQ(M860,$M$2:$M$326,0)&lt;=ROUND(COUNTIFS($E$2:$E$326,"&gt;=50",$D$2:$D$326,"&gt;=55")/100*#REF!,0),"",E860),"")</f>
        <v>#REF!</v>
      </c>
      <c r="O860" s="9" t="e">
        <f>IF(N860&lt;&gt;"",IF(_xlfn.RANK.EQ(N860,$N$2:$N$326,0)&lt;=ROUND(COUNTIFS($E$2:$E$326,"&gt;=50",$D$2:$D$326,"&gt;=55")/100*#REF!,0),"",E860),"")</f>
        <v>#REF!</v>
      </c>
      <c r="P860" s="9" t="str" cm="1">
        <f t="array" ref="P860">IF(A820&lt;&gt;"",IF(_xlfn.BITOR(B820&lt;&gt;"GR",B820&lt;&gt;""),IF(AND(H860&gt;=50,B820&gt;=55),_xlfn.RANK.EQ(H860,$H$2:$H$1000,0),_xlfn.IFS(#REF!="FD",999,#REF!="FF",1000)),IF(AND(H860&gt;=50,D860&gt;=55),_xlfn.RANK.EQ(H860,$H$2:$H$326,0),_xlfn.IFS(#REF!="FD",999,#REF!="FF",1000))),"")</f>
        <v/>
      </c>
    </row>
    <row r="861" spans="1:16" x14ac:dyDescent="0.35">
      <c r="A861" s="3"/>
      <c r="B861" s="3"/>
      <c r="C861" s="16" t="e">
        <f>IF(_xlfn.BITOR(#REF!="GR",#REF!=""),0,#REF!)</f>
        <v>#REF!</v>
      </c>
      <c r="D861" s="16" t="e">
        <f>IF(_xlfn.BITOR(#REF!="",#REF!="GR"),0,#REF!)</f>
        <v>#REF!</v>
      </c>
      <c r="E861" s="9" t="e">
        <f t="shared" si="54"/>
        <v>#REF!</v>
      </c>
      <c r="F861" s="9" t="e">
        <f>IF(AND(B821&lt;&gt;"",B821&lt;&gt;"GR"),(C861*0.4)+(B821*0.6),E861)</f>
        <v>#REF!</v>
      </c>
      <c r="G861" s="9" t="e">
        <f t="shared" si="56"/>
        <v>#REF!</v>
      </c>
      <c r="H861" s="9" t="e">
        <f t="shared" si="57"/>
        <v>#REF!</v>
      </c>
      <c r="I861" s="9" t="e">
        <f t="shared" si="55"/>
        <v>#REF!</v>
      </c>
      <c r="J861" s="9" t="e">
        <f>IF(I861&lt;&gt;"",IF(_xlfn.RANK.EQ(I861,$I$2:$I$326,0)&lt;=ROUND(COUNTIFS($E$2:$E$326,"&gt;=50",$D$2:$D$326,"&gt;=55")/100*#REF!,0),"",E861),"")</f>
        <v>#REF!</v>
      </c>
      <c r="K861" s="9" t="e">
        <f>IF(J861&lt;&gt;"",IF(_xlfn.RANK.EQ(J861,$J$2:$J$326,0)&lt;=ROUND(COUNTIFS($E$2:$E$326,"&gt;=50",$D$2:$D$326,"&gt;=55")/100*#REF!,0),"",E861),"")</f>
        <v>#REF!</v>
      </c>
      <c r="L861" s="9" t="e">
        <f>IF(K861&lt;&gt;"",IF(_xlfn.RANK.EQ(K861,$K$2:$K$326,0)&lt;=ROUND(COUNTIFS($E$2:$E$326,"&gt;=50",$D$2:$D$326,"&gt;=55")/100*#REF!,0),"",E861),"")</f>
        <v>#REF!</v>
      </c>
      <c r="M861" s="9" t="e">
        <f>IF(L861&lt;&gt;"",IF(_xlfn.RANK.EQ(L861,$L$2:$L$326,0)&lt;=ROUND(COUNTIFS($E$2:$E$326,"&gt;=50",$D$2:$D$326,"&gt;=55")/100*#REF!,0),"",E861),"")</f>
        <v>#REF!</v>
      </c>
      <c r="N861" s="9" t="e">
        <f>IF(M861&lt;&gt;"",IF(_xlfn.RANK.EQ(M861,$M$2:$M$326,0)&lt;=ROUND(COUNTIFS($E$2:$E$326,"&gt;=50",$D$2:$D$326,"&gt;=55")/100*#REF!,0),"",E861),"")</f>
        <v>#REF!</v>
      </c>
      <c r="O861" s="9" t="e">
        <f>IF(N861&lt;&gt;"",IF(_xlfn.RANK.EQ(N861,$N$2:$N$326,0)&lt;=ROUND(COUNTIFS($E$2:$E$326,"&gt;=50",$D$2:$D$326,"&gt;=55")/100*#REF!,0),"",E861),"")</f>
        <v>#REF!</v>
      </c>
      <c r="P861" s="9" t="str" cm="1">
        <f t="array" ref="P861">IF(A821&lt;&gt;"",IF(_xlfn.BITOR(B821&lt;&gt;"GR",B821&lt;&gt;""),IF(AND(H861&gt;=50,B821&gt;=55),_xlfn.RANK.EQ(H861,$H$2:$H$1000,0),_xlfn.IFS(#REF!="FD",999,#REF!="FF",1000)),IF(AND(H861&gt;=50,D861&gt;=55),_xlfn.RANK.EQ(H861,$H$2:$H$326,0),_xlfn.IFS(#REF!="FD",999,#REF!="FF",1000))),"")</f>
        <v/>
      </c>
    </row>
    <row r="862" spans="1:16" x14ac:dyDescent="0.35">
      <c r="A862" s="3"/>
      <c r="B862" s="3"/>
      <c r="C862" s="16" t="e">
        <f>IF(_xlfn.BITOR(#REF!="GR",#REF!=""),0,#REF!)</f>
        <v>#REF!</v>
      </c>
      <c r="D862" s="16" t="e">
        <f>IF(_xlfn.BITOR(#REF!="",#REF!="GR"),0,#REF!)</f>
        <v>#REF!</v>
      </c>
      <c r="E862" s="9" t="e">
        <f t="shared" si="54"/>
        <v>#REF!</v>
      </c>
      <c r="F862" s="9" t="e">
        <f>IF(AND(B822&lt;&gt;"",B822&lt;&gt;"GR"),(C862*0.4)+(B822*0.6),E862)</f>
        <v>#REF!</v>
      </c>
      <c r="G862" s="9" t="e">
        <f t="shared" si="56"/>
        <v>#REF!</v>
      </c>
      <c r="H862" s="9" t="e">
        <f t="shared" si="57"/>
        <v>#REF!</v>
      </c>
      <c r="I862" s="9" t="e">
        <f t="shared" si="55"/>
        <v>#REF!</v>
      </c>
      <c r="J862" s="9" t="e">
        <f>IF(I862&lt;&gt;"",IF(_xlfn.RANK.EQ(I862,$I$2:$I$326,0)&lt;=ROUND(COUNTIFS($E$2:$E$326,"&gt;=50",$D$2:$D$326,"&gt;=55")/100*#REF!,0),"",E862),"")</f>
        <v>#REF!</v>
      </c>
      <c r="K862" s="9" t="e">
        <f>IF(J862&lt;&gt;"",IF(_xlfn.RANK.EQ(J862,$J$2:$J$326,0)&lt;=ROUND(COUNTIFS($E$2:$E$326,"&gt;=50",$D$2:$D$326,"&gt;=55")/100*#REF!,0),"",E862),"")</f>
        <v>#REF!</v>
      </c>
      <c r="L862" s="9" t="e">
        <f>IF(K862&lt;&gt;"",IF(_xlfn.RANK.EQ(K862,$K$2:$K$326,0)&lt;=ROUND(COUNTIFS($E$2:$E$326,"&gt;=50",$D$2:$D$326,"&gt;=55")/100*#REF!,0),"",E862),"")</f>
        <v>#REF!</v>
      </c>
      <c r="M862" s="9" t="e">
        <f>IF(L862&lt;&gt;"",IF(_xlfn.RANK.EQ(L862,$L$2:$L$326,0)&lt;=ROUND(COUNTIFS($E$2:$E$326,"&gt;=50",$D$2:$D$326,"&gt;=55")/100*#REF!,0),"",E862),"")</f>
        <v>#REF!</v>
      </c>
      <c r="N862" s="9" t="e">
        <f>IF(M862&lt;&gt;"",IF(_xlfn.RANK.EQ(M862,$M$2:$M$326,0)&lt;=ROUND(COUNTIFS($E$2:$E$326,"&gt;=50",$D$2:$D$326,"&gt;=55")/100*#REF!,0),"",E862),"")</f>
        <v>#REF!</v>
      </c>
      <c r="O862" s="9" t="e">
        <f>IF(N862&lt;&gt;"",IF(_xlfn.RANK.EQ(N862,$N$2:$N$326,0)&lt;=ROUND(COUNTIFS($E$2:$E$326,"&gt;=50",$D$2:$D$326,"&gt;=55")/100*#REF!,0),"",E862),"")</f>
        <v>#REF!</v>
      </c>
      <c r="P862" s="9" t="str" cm="1">
        <f t="array" ref="P862">IF(A822&lt;&gt;"",IF(_xlfn.BITOR(B822&lt;&gt;"GR",B822&lt;&gt;""),IF(AND(H862&gt;=50,B822&gt;=55),_xlfn.RANK.EQ(H862,$H$2:$H$1000,0),_xlfn.IFS(#REF!="FD",999,#REF!="FF",1000)),IF(AND(H862&gt;=50,D862&gt;=55),_xlfn.RANK.EQ(H862,$H$2:$H$326,0),_xlfn.IFS(#REF!="FD",999,#REF!="FF",1000))),"")</f>
        <v/>
      </c>
    </row>
    <row r="863" spans="1:16" x14ac:dyDescent="0.35">
      <c r="A863" s="3"/>
      <c r="B863" s="3"/>
      <c r="C863" s="16" t="e">
        <f>IF(_xlfn.BITOR(#REF!="GR",#REF!=""),0,#REF!)</f>
        <v>#REF!</v>
      </c>
      <c r="D863" s="16" t="e">
        <f>IF(_xlfn.BITOR(#REF!="",#REF!="GR"),0,#REF!)</f>
        <v>#REF!</v>
      </c>
      <c r="E863" s="9" t="e">
        <f t="shared" si="54"/>
        <v>#REF!</v>
      </c>
      <c r="F863" s="9" t="e">
        <f>IF(AND(B823&lt;&gt;"",B823&lt;&gt;"GR"),(C863*0.4)+(B823*0.6),E863)</f>
        <v>#REF!</v>
      </c>
      <c r="G863" s="9" t="e">
        <f t="shared" si="56"/>
        <v>#REF!</v>
      </c>
      <c r="H863" s="9" t="e">
        <f t="shared" si="57"/>
        <v>#REF!</v>
      </c>
      <c r="I863" s="9" t="e">
        <f t="shared" si="55"/>
        <v>#REF!</v>
      </c>
      <c r="J863" s="9" t="e">
        <f>IF(I863&lt;&gt;"",IF(_xlfn.RANK.EQ(I863,$I$2:$I$326,0)&lt;=ROUND(COUNTIFS($E$2:$E$326,"&gt;=50",$D$2:$D$326,"&gt;=55")/100*#REF!,0),"",E863),"")</f>
        <v>#REF!</v>
      </c>
      <c r="K863" s="9" t="e">
        <f>IF(J863&lt;&gt;"",IF(_xlfn.RANK.EQ(J863,$J$2:$J$326,0)&lt;=ROUND(COUNTIFS($E$2:$E$326,"&gt;=50",$D$2:$D$326,"&gt;=55")/100*#REF!,0),"",E863),"")</f>
        <v>#REF!</v>
      </c>
      <c r="L863" s="9" t="e">
        <f>IF(K863&lt;&gt;"",IF(_xlfn.RANK.EQ(K863,$K$2:$K$326,0)&lt;=ROUND(COUNTIFS($E$2:$E$326,"&gt;=50",$D$2:$D$326,"&gt;=55")/100*#REF!,0),"",E863),"")</f>
        <v>#REF!</v>
      </c>
      <c r="M863" s="9" t="e">
        <f>IF(L863&lt;&gt;"",IF(_xlfn.RANK.EQ(L863,$L$2:$L$326,0)&lt;=ROUND(COUNTIFS($E$2:$E$326,"&gt;=50",$D$2:$D$326,"&gt;=55")/100*#REF!,0),"",E863),"")</f>
        <v>#REF!</v>
      </c>
      <c r="N863" s="9" t="e">
        <f>IF(M863&lt;&gt;"",IF(_xlfn.RANK.EQ(M863,$M$2:$M$326,0)&lt;=ROUND(COUNTIFS($E$2:$E$326,"&gt;=50",$D$2:$D$326,"&gt;=55")/100*#REF!,0),"",E863),"")</f>
        <v>#REF!</v>
      </c>
      <c r="O863" s="9" t="e">
        <f>IF(N863&lt;&gt;"",IF(_xlfn.RANK.EQ(N863,$N$2:$N$326,0)&lt;=ROUND(COUNTIFS($E$2:$E$326,"&gt;=50",$D$2:$D$326,"&gt;=55")/100*#REF!,0),"",E863),"")</f>
        <v>#REF!</v>
      </c>
      <c r="P863" s="9" t="str" cm="1">
        <f t="array" ref="P863">IF(A823&lt;&gt;"",IF(_xlfn.BITOR(B823&lt;&gt;"GR",B823&lt;&gt;""),IF(AND(H863&gt;=50,B823&gt;=55),_xlfn.RANK.EQ(H863,$H$2:$H$1000,0),_xlfn.IFS(#REF!="FD",999,#REF!="FF",1000)),IF(AND(H863&gt;=50,D863&gt;=55),_xlfn.RANK.EQ(H863,$H$2:$H$326,0),_xlfn.IFS(#REF!="FD",999,#REF!="FF",1000))),"")</f>
        <v/>
      </c>
    </row>
    <row r="864" spans="1:16" x14ac:dyDescent="0.35">
      <c r="A864" s="3"/>
      <c r="B864" s="3"/>
      <c r="C864" s="16" t="e">
        <f>IF(_xlfn.BITOR(#REF!="GR",#REF!=""),0,#REF!)</f>
        <v>#REF!</v>
      </c>
      <c r="D864" s="16" t="e">
        <f>IF(_xlfn.BITOR(#REF!="",#REF!="GR"),0,#REF!)</f>
        <v>#REF!</v>
      </c>
      <c r="E864" s="9" t="e">
        <f t="shared" si="54"/>
        <v>#REF!</v>
      </c>
      <c r="F864" s="9" t="e">
        <f>IF(AND(B824&lt;&gt;"",B824&lt;&gt;"GR"),(C864*0.4)+(B824*0.6),E864)</f>
        <v>#REF!</v>
      </c>
      <c r="G864" s="9" t="e">
        <f t="shared" si="56"/>
        <v>#REF!</v>
      </c>
      <c r="H864" s="9" t="e">
        <f t="shared" si="57"/>
        <v>#REF!</v>
      </c>
      <c r="I864" s="9" t="e">
        <f t="shared" si="55"/>
        <v>#REF!</v>
      </c>
      <c r="J864" s="9" t="e">
        <f>IF(I864&lt;&gt;"",IF(_xlfn.RANK.EQ(I864,$I$2:$I$326,0)&lt;=ROUND(COUNTIFS($E$2:$E$326,"&gt;=50",$D$2:$D$326,"&gt;=55")/100*#REF!,0),"",E864),"")</f>
        <v>#REF!</v>
      </c>
      <c r="K864" s="9" t="e">
        <f>IF(J864&lt;&gt;"",IF(_xlfn.RANK.EQ(J864,$J$2:$J$326,0)&lt;=ROUND(COUNTIFS($E$2:$E$326,"&gt;=50",$D$2:$D$326,"&gt;=55")/100*#REF!,0),"",E864),"")</f>
        <v>#REF!</v>
      </c>
      <c r="L864" s="9" t="e">
        <f>IF(K864&lt;&gt;"",IF(_xlfn.RANK.EQ(K864,$K$2:$K$326,0)&lt;=ROUND(COUNTIFS($E$2:$E$326,"&gt;=50",$D$2:$D$326,"&gt;=55")/100*#REF!,0),"",E864),"")</f>
        <v>#REF!</v>
      </c>
      <c r="M864" s="9" t="e">
        <f>IF(L864&lt;&gt;"",IF(_xlfn.RANK.EQ(L864,$L$2:$L$326,0)&lt;=ROUND(COUNTIFS($E$2:$E$326,"&gt;=50",$D$2:$D$326,"&gt;=55")/100*#REF!,0),"",E864),"")</f>
        <v>#REF!</v>
      </c>
      <c r="N864" s="9" t="e">
        <f>IF(M864&lt;&gt;"",IF(_xlfn.RANK.EQ(M864,$M$2:$M$326,0)&lt;=ROUND(COUNTIFS($E$2:$E$326,"&gt;=50",$D$2:$D$326,"&gt;=55")/100*#REF!,0),"",E864),"")</f>
        <v>#REF!</v>
      </c>
      <c r="O864" s="9" t="e">
        <f>IF(N864&lt;&gt;"",IF(_xlfn.RANK.EQ(N864,$N$2:$N$326,0)&lt;=ROUND(COUNTIFS($E$2:$E$326,"&gt;=50",$D$2:$D$326,"&gt;=55")/100*#REF!,0),"",E864),"")</f>
        <v>#REF!</v>
      </c>
      <c r="P864" s="9" t="str" cm="1">
        <f t="array" ref="P864">IF(A824&lt;&gt;"",IF(_xlfn.BITOR(B824&lt;&gt;"GR",B824&lt;&gt;""),IF(AND(H864&gt;=50,B824&gt;=55),_xlfn.RANK.EQ(H864,$H$2:$H$1000,0),_xlfn.IFS(#REF!="FD",999,#REF!="FF",1000)),IF(AND(H864&gt;=50,D864&gt;=55),_xlfn.RANK.EQ(H864,$H$2:$H$326,0),_xlfn.IFS(#REF!="FD",999,#REF!="FF",1000))),"")</f>
        <v/>
      </c>
    </row>
    <row r="865" spans="1:16" x14ac:dyDescent="0.35">
      <c r="A865" s="3"/>
      <c r="B865" s="3"/>
      <c r="C865" s="16" t="e">
        <f>IF(_xlfn.BITOR(#REF!="GR",#REF!=""),0,#REF!)</f>
        <v>#REF!</v>
      </c>
      <c r="D865" s="16" t="e">
        <f>IF(_xlfn.BITOR(#REF!="",#REF!="GR"),0,#REF!)</f>
        <v>#REF!</v>
      </c>
      <c r="E865" s="9" t="e">
        <f t="shared" si="54"/>
        <v>#REF!</v>
      </c>
      <c r="F865" s="9" t="e">
        <f>IF(AND(B825&lt;&gt;"",B825&lt;&gt;"GR"),(C865*0.4)+(B825*0.6),E865)</f>
        <v>#REF!</v>
      </c>
      <c r="G865" s="9" t="e">
        <f t="shared" si="56"/>
        <v>#REF!</v>
      </c>
      <c r="H865" s="9" t="e">
        <f t="shared" si="57"/>
        <v>#REF!</v>
      </c>
      <c r="I865" s="9" t="e">
        <f t="shared" si="55"/>
        <v>#REF!</v>
      </c>
      <c r="J865" s="9" t="e">
        <f>IF(I865&lt;&gt;"",IF(_xlfn.RANK.EQ(I865,$I$2:$I$326,0)&lt;=ROUND(COUNTIFS($E$2:$E$326,"&gt;=50",$D$2:$D$326,"&gt;=55")/100*#REF!,0),"",E865),"")</f>
        <v>#REF!</v>
      </c>
      <c r="K865" s="9" t="e">
        <f>IF(J865&lt;&gt;"",IF(_xlfn.RANK.EQ(J865,$J$2:$J$326,0)&lt;=ROUND(COUNTIFS($E$2:$E$326,"&gt;=50",$D$2:$D$326,"&gt;=55")/100*#REF!,0),"",E865),"")</f>
        <v>#REF!</v>
      </c>
      <c r="L865" s="9" t="e">
        <f>IF(K865&lt;&gt;"",IF(_xlfn.RANK.EQ(K865,$K$2:$K$326,0)&lt;=ROUND(COUNTIFS($E$2:$E$326,"&gt;=50",$D$2:$D$326,"&gt;=55")/100*#REF!,0),"",E865),"")</f>
        <v>#REF!</v>
      </c>
      <c r="M865" s="9" t="e">
        <f>IF(L865&lt;&gt;"",IF(_xlfn.RANK.EQ(L865,$L$2:$L$326,0)&lt;=ROUND(COUNTIFS($E$2:$E$326,"&gt;=50",$D$2:$D$326,"&gt;=55")/100*#REF!,0),"",E865),"")</f>
        <v>#REF!</v>
      </c>
      <c r="N865" s="9" t="e">
        <f>IF(M865&lt;&gt;"",IF(_xlfn.RANK.EQ(M865,$M$2:$M$326,0)&lt;=ROUND(COUNTIFS($E$2:$E$326,"&gt;=50",$D$2:$D$326,"&gt;=55")/100*#REF!,0),"",E865),"")</f>
        <v>#REF!</v>
      </c>
      <c r="O865" s="9" t="e">
        <f>IF(N865&lt;&gt;"",IF(_xlfn.RANK.EQ(N865,$N$2:$N$326,0)&lt;=ROUND(COUNTIFS($E$2:$E$326,"&gt;=50",$D$2:$D$326,"&gt;=55")/100*#REF!,0),"",E865),"")</f>
        <v>#REF!</v>
      </c>
      <c r="P865" s="9" t="str" cm="1">
        <f t="array" ref="P865">IF(A825&lt;&gt;"",IF(_xlfn.BITOR(B825&lt;&gt;"GR",B825&lt;&gt;""),IF(AND(H865&gt;=50,B825&gt;=55),_xlfn.RANK.EQ(H865,$H$2:$H$1000,0),_xlfn.IFS(#REF!="FD",999,#REF!="FF",1000)),IF(AND(H865&gt;=50,D865&gt;=55),_xlfn.RANK.EQ(H865,$H$2:$H$326,0),_xlfn.IFS(#REF!="FD",999,#REF!="FF",1000))),"")</f>
        <v/>
      </c>
    </row>
    <row r="866" spans="1:16" x14ac:dyDescent="0.35">
      <c r="A866" s="3"/>
      <c r="B866" s="3"/>
      <c r="C866" s="16" t="e">
        <f>IF(_xlfn.BITOR(#REF!="GR",#REF!=""),0,#REF!)</f>
        <v>#REF!</v>
      </c>
      <c r="D866" s="16" t="e">
        <f>IF(_xlfn.BITOR(#REF!="",#REF!="GR"),0,#REF!)</f>
        <v>#REF!</v>
      </c>
      <c r="E866" s="9" t="e">
        <f t="shared" si="54"/>
        <v>#REF!</v>
      </c>
      <c r="F866" s="9" t="e">
        <f>IF(AND(B826&lt;&gt;"",B826&lt;&gt;"GR"),(C866*0.4)+(B826*0.6),E866)</f>
        <v>#REF!</v>
      </c>
      <c r="G866" s="9" t="e">
        <f t="shared" si="56"/>
        <v>#REF!</v>
      </c>
      <c r="H866" s="9" t="e">
        <f t="shared" si="57"/>
        <v>#REF!</v>
      </c>
      <c r="I866" s="9" t="e">
        <f t="shared" si="55"/>
        <v>#REF!</v>
      </c>
      <c r="J866" s="9" t="e">
        <f>IF(I866&lt;&gt;"",IF(_xlfn.RANK.EQ(I866,$I$2:$I$326,0)&lt;=ROUND(COUNTIFS($E$2:$E$326,"&gt;=50",$D$2:$D$326,"&gt;=55")/100*#REF!,0),"",E866),"")</f>
        <v>#REF!</v>
      </c>
      <c r="K866" s="9" t="e">
        <f>IF(J866&lt;&gt;"",IF(_xlfn.RANK.EQ(J866,$J$2:$J$326,0)&lt;=ROUND(COUNTIFS($E$2:$E$326,"&gt;=50",$D$2:$D$326,"&gt;=55")/100*#REF!,0),"",E866),"")</f>
        <v>#REF!</v>
      </c>
      <c r="L866" s="9" t="e">
        <f>IF(K866&lt;&gt;"",IF(_xlfn.RANK.EQ(K866,$K$2:$K$326,0)&lt;=ROUND(COUNTIFS($E$2:$E$326,"&gt;=50",$D$2:$D$326,"&gt;=55")/100*#REF!,0),"",E866),"")</f>
        <v>#REF!</v>
      </c>
      <c r="M866" s="9" t="e">
        <f>IF(L866&lt;&gt;"",IF(_xlfn.RANK.EQ(L866,$L$2:$L$326,0)&lt;=ROUND(COUNTIFS($E$2:$E$326,"&gt;=50",$D$2:$D$326,"&gt;=55")/100*#REF!,0),"",E866),"")</f>
        <v>#REF!</v>
      </c>
      <c r="N866" s="9" t="e">
        <f>IF(M866&lt;&gt;"",IF(_xlfn.RANK.EQ(M866,$M$2:$M$326,0)&lt;=ROUND(COUNTIFS($E$2:$E$326,"&gt;=50",$D$2:$D$326,"&gt;=55")/100*#REF!,0),"",E866),"")</f>
        <v>#REF!</v>
      </c>
      <c r="O866" s="9" t="e">
        <f>IF(N866&lt;&gt;"",IF(_xlfn.RANK.EQ(N866,$N$2:$N$326,0)&lt;=ROUND(COUNTIFS($E$2:$E$326,"&gt;=50",$D$2:$D$326,"&gt;=55")/100*#REF!,0),"",E866),"")</f>
        <v>#REF!</v>
      </c>
      <c r="P866" s="9" t="str" cm="1">
        <f t="array" ref="P866">IF(A826&lt;&gt;"",IF(_xlfn.BITOR(B826&lt;&gt;"GR",B826&lt;&gt;""),IF(AND(H866&gt;=50,B826&gt;=55),_xlfn.RANK.EQ(H866,$H$2:$H$1000,0),_xlfn.IFS(#REF!="FD",999,#REF!="FF",1000)),IF(AND(H866&gt;=50,D866&gt;=55),_xlfn.RANK.EQ(H866,$H$2:$H$326,0),_xlfn.IFS(#REF!="FD",999,#REF!="FF",1000))),"")</f>
        <v/>
      </c>
    </row>
    <row r="867" spans="1:16" x14ac:dyDescent="0.35">
      <c r="A867" s="3"/>
      <c r="B867" s="3"/>
      <c r="C867" s="16" t="e">
        <f>IF(_xlfn.BITOR(#REF!="GR",#REF!=""),0,#REF!)</f>
        <v>#REF!</v>
      </c>
      <c r="D867" s="16" t="e">
        <f>IF(_xlfn.BITOR(#REF!="",#REF!="GR"),0,#REF!)</f>
        <v>#REF!</v>
      </c>
      <c r="E867" s="9" t="e">
        <f t="shared" si="54"/>
        <v>#REF!</v>
      </c>
      <c r="F867" s="9" t="e">
        <f>IF(AND(B827&lt;&gt;"",B827&lt;&gt;"GR"),(C867*0.4)+(B827*0.6),E867)</f>
        <v>#REF!</v>
      </c>
      <c r="G867" s="9" t="e">
        <f t="shared" si="56"/>
        <v>#REF!</v>
      </c>
      <c r="H867" s="9" t="e">
        <f t="shared" si="57"/>
        <v>#REF!</v>
      </c>
      <c r="I867" s="9" t="e">
        <f t="shared" si="55"/>
        <v>#REF!</v>
      </c>
      <c r="J867" s="9" t="e">
        <f>IF(I867&lt;&gt;"",IF(_xlfn.RANK.EQ(I867,$I$2:$I$326,0)&lt;=ROUND(COUNTIFS($E$2:$E$326,"&gt;=50",$D$2:$D$326,"&gt;=55")/100*#REF!,0),"",E867),"")</f>
        <v>#REF!</v>
      </c>
      <c r="K867" s="9" t="e">
        <f>IF(J867&lt;&gt;"",IF(_xlfn.RANK.EQ(J867,$J$2:$J$326,0)&lt;=ROUND(COUNTIFS($E$2:$E$326,"&gt;=50",$D$2:$D$326,"&gt;=55")/100*#REF!,0),"",E867),"")</f>
        <v>#REF!</v>
      </c>
      <c r="L867" s="9" t="e">
        <f>IF(K867&lt;&gt;"",IF(_xlfn.RANK.EQ(K867,$K$2:$K$326,0)&lt;=ROUND(COUNTIFS($E$2:$E$326,"&gt;=50",$D$2:$D$326,"&gt;=55")/100*#REF!,0),"",E867),"")</f>
        <v>#REF!</v>
      </c>
      <c r="M867" s="9" t="e">
        <f>IF(L867&lt;&gt;"",IF(_xlfn.RANK.EQ(L867,$L$2:$L$326,0)&lt;=ROUND(COUNTIFS($E$2:$E$326,"&gt;=50",$D$2:$D$326,"&gt;=55")/100*#REF!,0),"",E867),"")</f>
        <v>#REF!</v>
      </c>
      <c r="N867" s="9" t="e">
        <f>IF(M867&lt;&gt;"",IF(_xlfn.RANK.EQ(M867,$M$2:$M$326,0)&lt;=ROUND(COUNTIFS($E$2:$E$326,"&gt;=50",$D$2:$D$326,"&gt;=55")/100*#REF!,0),"",E867),"")</f>
        <v>#REF!</v>
      </c>
      <c r="O867" s="9" t="e">
        <f>IF(N867&lt;&gt;"",IF(_xlfn.RANK.EQ(N867,$N$2:$N$326,0)&lt;=ROUND(COUNTIFS($E$2:$E$326,"&gt;=50",$D$2:$D$326,"&gt;=55")/100*#REF!,0),"",E867),"")</f>
        <v>#REF!</v>
      </c>
      <c r="P867" s="9" t="str" cm="1">
        <f t="array" ref="P867">IF(A827&lt;&gt;"",IF(_xlfn.BITOR(B827&lt;&gt;"GR",B827&lt;&gt;""),IF(AND(H867&gt;=50,B827&gt;=55),_xlfn.RANK.EQ(H867,$H$2:$H$1000,0),_xlfn.IFS(#REF!="FD",999,#REF!="FF",1000)),IF(AND(H867&gt;=50,D867&gt;=55),_xlfn.RANK.EQ(H867,$H$2:$H$326,0),_xlfn.IFS(#REF!="FD",999,#REF!="FF",1000))),"")</f>
        <v/>
      </c>
    </row>
    <row r="868" spans="1:16" x14ac:dyDescent="0.35">
      <c r="A868" s="3"/>
      <c r="B868" s="3"/>
      <c r="C868" s="16" t="e">
        <f>IF(_xlfn.BITOR(#REF!="GR",#REF!=""),0,#REF!)</f>
        <v>#REF!</v>
      </c>
      <c r="D868" s="16" t="e">
        <f>IF(_xlfn.BITOR(#REF!="",#REF!="GR"),0,#REF!)</f>
        <v>#REF!</v>
      </c>
      <c r="E868" s="9" t="e">
        <f t="shared" si="54"/>
        <v>#REF!</v>
      </c>
      <c r="F868" s="9" t="e">
        <f>IF(AND(B828&lt;&gt;"",B828&lt;&gt;"GR"),(C868*0.4)+(B828*0.6),E868)</f>
        <v>#REF!</v>
      </c>
      <c r="G868" s="9" t="e">
        <f t="shared" si="56"/>
        <v>#REF!</v>
      </c>
      <c r="H868" s="9" t="e">
        <f t="shared" si="57"/>
        <v>#REF!</v>
      </c>
      <c r="I868" s="9" t="e">
        <f t="shared" si="55"/>
        <v>#REF!</v>
      </c>
      <c r="J868" s="9" t="e">
        <f>IF(I868&lt;&gt;"",IF(_xlfn.RANK.EQ(I868,$I$2:$I$326,0)&lt;=ROUND(COUNTIFS($E$2:$E$326,"&gt;=50",$D$2:$D$326,"&gt;=55")/100*#REF!,0),"",E868),"")</f>
        <v>#REF!</v>
      </c>
      <c r="K868" s="9" t="e">
        <f>IF(J868&lt;&gt;"",IF(_xlfn.RANK.EQ(J868,$J$2:$J$326,0)&lt;=ROUND(COUNTIFS($E$2:$E$326,"&gt;=50",$D$2:$D$326,"&gt;=55")/100*#REF!,0),"",E868),"")</f>
        <v>#REF!</v>
      </c>
      <c r="L868" s="9" t="e">
        <f>IF(K868&lt;&gt;"",IF(_xlfn.RANK.EQ(K868,$K$2:$K$326,0)&lt;=ROUND(COUNTIFS($E$2:$E$326,"&gt;=50",$D$2:$D$326,"&gt;=55")/100*#REF!,0),"",E868),"")</f>
        <v>#REF!</v>
      </c>
      <c r="M868" s="9" t="e">
        <f>IF(L868&lt;&gt;"",IF(_xlfn.RANK.EQ(L868,$L$2:$L$326,0)&lt;=ROUND(COUNTIFS($E$2:$E$326,"&gt;=50",$D$2:$D$326,"&gt;=55")/100*#REF!,0),"",E868),"")</f>
        <v>#REF!</v>
      </c>
      <c r="N868" s="9" t="e">
        <f>IF(M868&lt;&gt;"",IF(_xlfn.RANK.EQ(M868,$M$2:$M$326,0)&lt;=ROUND(COUNTIFS($E$2:$E$326,"&gt;=50",$D$2:$D$326,"&gt;=55")/100*#REF!,0),"",E868),"")</f>
        <v>#REF!</v>
      </c>
      <c r="O868" s="9" t="e">
        <f>IF(N868&lt;&gt;"",IF(_xlfn.RANK.EQ(N868,$N$2:$N$326,0)&lt;=ROUND(COUNTIFS($E$2:$E$326,"&gt;=50",$D$2:$D$326,"&gt;=55")/100*#REF!,0),"",E868),"")</f>
        <v>#REF!</v>
      </c>
      <c r="P868" s="9" t="str" cm="1">
        <f t="array" ref="P868">IF(A828&lt;&gt;"",IF(_xlfn.BITOR(B828&lt;&gt;"GR",B828&lt;&gt;""),IF(AND(H868&gt;=50,B828&gt;=55),_xlfn.RANK.EQ(H868,$H$2:$H$1000,0),_xlfn.IFS(#REF!="FD",999,#REF!="FF",1000)),IF(AND(H868&gt;=50,D868&gt;=55),_xlfn.RANK.EQ(H868,$H$2:$H$326,0),_xlfn.IFS(#REF!="FD",999,#REF!="FF",1000))),"")</f>
        <v/>
      </c>
    </row>
    <row r="869" spans="1:16" x14ac:dyDescent="0.35">
      <c r="A869" s="3"/>
      <c r="B869" s="3"/>
      <c r="C869" s="16" t="e">
        <f>IF(_xlfn.BITOR(#REF!="GR",#REF!=""),0,#REF!)</f>
        <v>#REF!</v>
      </c>
      <c r="D869" s="16" t="e">
        <f>IF(_xlfn.BITOR(#REF!="",#REF!="GR"),0,#REF!)</f>
        <v>#REF!</v>
      </c>
      <c r="E869" s="9" t="e">
        <f t="shared" si="54"/>
        <v>#REF!</v>
      </c>
      <c r="F869" s="9" t="e">
        <f>IF(AND(B829&lt;&gt;"",B829&lt;&gt;"GR"),(C869*0.4)+(B829*0.6),E869)</f>
        <v>#REF!</v>
      </c>
      <c r="G869" s="9" t="e">
        <f t="shared" si="56"/>
        <v>#REF!</v>
      </c>
      <c r="H869" s="9" t="e">
        <f t="shared" si="57"/>
        <v>#REF!</v>
      </c>
      <c r="I869" s="9" t="e">
        <f t="shared" si="55"/>
        <v>#REF!</v>
      </c>
      <c r="J869" s="9" t="e">
        <f>IF(I869&lt;&gt;"",IF(_xlfn.RANK.EQ(I869,$I$2:$I$326,0)&lt;=ROUND(COUNTIFS($E$2:$E$326,"&gt;=50",$D$2:$D$326,"&gt;=55")/100*#REF!,0),"",E869),"")</f>
        <v>#REF!</v>
      </c>
      <c r="K869" s="9" t="e">
        <f>IF(J869&lt;&gt;"",IF(_xlfn.RANK.EQ(J869,$J$2:$J$326,0)&lt;=ROUND(COUNTIFS($E$2:$E$326,"&gt;=50",$D$2:$D$326,"&gt;=55")/100*#REF!,0),"",E869),"")</f>
        <v>#REF!</v>
      </c>
      <c r="L869" s="9" t="e">
        <f>IF(K869&lt;&gt;"",IF(_xlfn.RANK.EQ(K869,$K$2:$K$326,0)&lt;=ROUND(COUNTIFS($E$2:$E$326,"&gt;=50",$D$2:$D$326,"&gt;=55")/100*#REF!,0),"",E869),"")</f>
        <v>#REF!</v>
      </c>
      <c r="M869" s="9" t="e">
        <f>IF(L869&lt;&gt;"",IF(_xlfn.RANK.EQ(L869,$L$2:$L$326,0)&lt;=ROUND(COUNTIFS($E$2:$E$326,"&gt;=50",$D$2:$D$326,"&gt;=55")/100*#REF!,0),"",E869),"")</f>
        <v>#REF!</v>
      </c>
      <c r="N869" s="9" t="e">
        <f>IF(M869&lt;&gt;"",IF(_xlfn.RANK.EQ(M869,$M$2:$M$326,0)&lt;=ROUND(COUNTIFS($E$2:$E$326,"&gt;=50",$D$2:$D$326,"&gt;=55")/100*#REF!,0),"",E869),"")</f>
        <v>#REF!</v>
      </c>
      <c r="O869" s="9" t="e">
        <f>IF(N869&lt;&gt;"",IF(_xlfn.RANK.EQ(N869,$N$2:$N$326,0)&lt;=ROUND(COUNTIFS($E$2:$E$326,"&gt;=50",$D$2:$D$326,"&gt;=55")/100*#REF!,0),"",E869),"")</f>
        <v>#REF!</v>
      </c>
      <c r="P869" s="9" t="str" cm="1">
        <f t="array" ref="P869">IF(A829&lt;&gt;"",IF(_xlfn.BITOR(B829&lt;&gt;"GR",B829&lt;&gt;""),IF(AND(H869&gt;=50,B829&gt;=55),_xlfn.RANK.EQ(H869,$H$2:$H$1000,0),_xlfn.IFS(#REF!="FD",999,#REF!="FF",1000)),IF(AND(H869&gt;=50,D869&gt;=55),_xlfn.RANK.EQ(H869,$H$2:$H$326,0),_xlfn.IFS(#REF!="FD",999,#REF!="FF",1000))),"")</f>
        <v/>
      </c>
    </row>
    <row r="870" spans="1:16" x14ac:dyDescent="0.35">
      <c r="A870" s="3"/>
      <c r="B870" s="3"/>
      <c r="C870" s="16" t="e">
        <f>IF(_xlfn.BITOR(#REF!="GR",#REF!=""),0,#REF!)</f>
        <v>#REF!</v>
      </c>
      <c r="D870" s="16" t="e">
        <f>IF(_xlfn.BITOR(#REF!="",#REF!="GR"),0,#REF!)</f>
        <v>#REF!</v>
      </c>
      <c r="E870" s="9" t="e">
        <f t="shared" si="54"/>
        <v>#REF!</v>
      </c>
      <c r="F870" s="9" t="e">
        <f>IF(AND(B830&lt;&gt;"",B830&lt;&gt;"GR"),(C870*0.4)+(B830*0.6),E870)</f>
        <v>#REF!</v>
      </c>
      <c r="G870" s="9" t="e">
        <f t="shared" si="56"/>
        <v>#REF!</v>
      </c>
      <c r="H870" s="9" t="e">
        <f t="shared" si="57"/>
        <v>#REF!</v>
      </c>
      <c r="I870" s="9" t="e">
        <f t="shared" si="55"/>
        <v>#REF!</v>
      </c>
      <c r="J870" s="9" t="e">
        <f>IF(I870&lt;&gt;"",IF(_xlfn.RANK.EQ(I870,$I$2:$I$326,0)&lt;=ROUND(COUNTIFS($E$2:$E$326,"&gt;=50",$D$2:$D$326,"&gt;=55")/100*#REF!,0),"",E870),"")</f>
        <v>#REF!</v>
      </c>
      <c r="K870" s="9" t="e">
        <f>IF(J870&lt;&gt;"",IF(_xlfn.RANK.EQ(J870,$J$2:$J$326,0)&lt;=ROUND(COUNTIFS($E$2:$E$326,"&gt;=50",$D$2:$D$326,"&gt;=55")/100*#REF!,0),"",E870),"")</f>
        <v>#REF!</v>
      </c>
      <c r="L870" s="9" t="e">
        <f>IF(K870&lt;&gt;"",IF(_xlfn.RANK.EQ(K870,$K$2:$K$326,0)&lt;=ROUND(COUNTIFS($E$2:$E$326,"&gt;=50",$D$2:$D$326,"&gt;=55")/100*#REF!,0),"",E870),"")</f>
        <v>#REF!</v>
      </c>
      <c r="M870" s="9" t="e">
        <f>IF(L870&lt;&gt;"",IF(_xlfn.RANK.EQ(L870,$L$2:$L$326,0)&lt;=ROUND(COUNTIFS($E$2:$E$326,"&gt;=50",$D$2:$D$326,"&gt;=55")/100*#REF!,0),"",E870),"")</f>
        <v>#REF!</v>
      </c>
      <c r="N870" s="9" t="e">
        <f>IF(M870&lt;&gt;"",IF(_xlfn.RANK.EQ(M870,$M$2:$M$326,0)&lt;=ROUND(COUNTIFS($E$2:$E$326,"&gt;=50",$D$2:$D$326,"&gt;=55")/100*#REF!,0),"",E870),"")</f>
        <v>#REF!</v>
      </c>
      <c r="O870" s="9" t="e">
        <f>IF(N870&lt;&gt;"",IF(_xlfn.RANK.EQ(N870,$N$2:$N$326,0)&lt;=ROUND(COUNTIFS($E$2:$E$326,"&gt;=50",$D$2:$D$326,"&gt;=55")/100*#REF!,0),"",E870),"")</f>
        <v>#REF!</v>
      </c>
      <c r="P870" s="9" t="str" cm="1">
        <f t="array" ref="P870">IF(A830&lt;&gt;"",IF(_xlfn.BITOR(B830&lt;&gt;"GR",B830&lt;&gt;""),IF(AND(H870&gt;=50,B830&gt;=55),_xlfn.RANK.EQ(H870,$H$2:$H$1000,0),_xlfn.IFS(#REF!="FD",999,#REF!="FF",1000)),IF(AND(H870&gt;=50,D870&gt;=55),_xlfn.RANK.EQ(H870,$H$2:$H$326,0),_xlfn.IFS(#REF!="FD",999,#REF!="FF",1000))),"")</f>
        <v/>
      </c>
    </row>
    <row r="871" spans="1:16" x14ac:dyDescent="0.35">
      <c r="A871" s="3"/>
      <c r="B871" s="3"/>
      <c r="C871" s="16" t="e">
        <f>IF(_xlfn.BITOR(#REF!="GR",#REF!=""),0,#REF!)</f>
        <v>#REF!</v>
      </c>
      <c r="D871" s="16" t="e">
        <f>IF(_xlfn.BITOR(#REF!="",#REF!="GR"),0,#REF!)</f>
        <v>#REF!</v>
      </c>
      <c r="E871" s="9" t="e">
        <f t="shared" si="54"/>
        <v>#REF!</v>
      </c>
      <c r="F871" s="9" t="e">
        <f>IF(AND(B831&lt;&gt;"",B831&lt;&gt;"GR"),(C871*0.4)+(B831*0.6),E871)</f>
        <v>#REF!</v>
      </c>
      <c r="G871" s="9" t="e">
        <f t="shared" si="56"/>
        <v>#REF!</v>
      </c>
      <c r="H871" s="9" t="e">
        <f t="shared" si="57"/>
        <v>#REF!</v>
      </c>
      <c r="I871" s="9" t="e">
        <f t="shared" si="55"/>
        <v>#REF!</v>
      </c>
      <c r="J871" s="9" t="e">
        <f>IF(I871&lt;&gt;"",IF(_xlfn.RANK.EQ(I871,$I$2:$I$326,0)&lt;=ROUND(COUNTIFS($E$2:$E$326,"&gt;=50",$D$2:$D$326,"&gt;=55")/100*#REF!,0),"",E871),"")</f>
        <v>#REF!</v>
      </c>
      <c r="K871" s="9" t="e">
        <f>IF(J871&lt;&gt;"",IF(_xlfn.RANK.EQ(J871,$J$2:$J$326,0)&lt;=ROUND(COUNTIFS($E$2:$E$326,"&gt;=50",$D$2:$D$326,"&gt;=55")/100*#REF!,0),"",E871),"")</f>
        <v>#REF!</v>
      </c>
      <c r="L871" s="9" t="e">
        <f>IF(K871&lt;&gt;"",IF(_xlfn.RANK.EQ(K871,$K$2:$K$326,0)&lt;=ROUND(COUNTIFS($E$2:$E$326,"&gt;=50",$D$2:$D$326,"&gt;=55")/100*#REF!,0),"",E871),"")</f>
        <v>#REF!</v>
      </c>
      <c r="M871" s="9" t="e">
        <f>IF(L871&lt;&gt;"",IF(_xlfn.RANK.EQ(L871,$L$2:$L$326,0)&lt;=ROUND(COUNTIFS($E$2:$E$326,"&gt;=50",$D$2:$D$326,"&gt;=55")/100*#REF!,0),"",E871),"")</f>
        <v>#REF!</v>
      </c>
      <c r="N871" s="9" t="e">
        <f>IF(M871&lt;&gt;"",IF(_xlfn.RANK.EQ(M871,$M$2:$M$326,0)&lt;=ROUND(COUNTIFS($E$2:$E$326,"&gt;=50",$D$2:$D$326,"&gt;=55")/100*#REF!,0),"",E871),"")</f>
        <v>#REF!</v>
      </c>
      <c r="O871" s="9" t="e">
        <f>IF(N871&lt;&gt;"",IF(_xlfn.RANK.EQ(N871,$N$2:$N$326,0)&lt;=ROUND(COUNTIFS($E$2:$E$326,"&gt;=50",$D$2:$D$326,"&gt;=55")/100*#REF!,0),"",E871),"")</f>
        <v>#REF!</v>
      </c>
      <c r="P871" s="9" t="str" cm="1">
        <f t="array" ref="P871">IF(A831&lt;&gt;"",IF(_xlfn.BITOR(B831&lt;&gt;"GR",B831&lt;&gt;""),IF(AND(H871&gt;=50,B831&gt;=55),_xlfn.RANK.EQ(H871,$H$2:$H$1000,0),_xlfn.IFS(#REF!="FD",999,#REF!="FF",1000)),IF(AND(H871&gt;=50,D871&gt;=55),_xlfn.RANK.EQ(H871,$H$2:$H$326,0),_xlfn.IFS(#REF!="FD",999,#REF!="FF",1000))),"")</f>
        <v/>
      </c>
    </row>
    <row r="872" spans="1:16" x14ac:dyDescent="0.35">
      <c r="A872" s="3"/>
      <c r="B872" s="3"/>
      <c r="C872" s="16" t="e">
        <f>IF(_xlfn.BITOR(#REF!="GR",#REF!=""),0,#REF!)</f>
        <v>#REF!</v>
      </c>
      <c r="D872" s="16" t="e">
        <f>IF(_xlfn.BITOR(#REF!="",#REF!="GR"),0,#REF!)</f>
        <v>#REF!</v>
      </c>
      <c r="E872" s="9" t="e">
        <f t="shared" si="54"/>
        <v>#REF!</v>
      </c>
      <c r="F872" s="9" t="e">
        <f>IF(AND(B832&lt;&gt;"",B832&lt;&gt;"GR"),(C872*0.4)+(B832*0.6),E872)</f>
        <v>#REF!</v>
      </c>
      <c r="G872" s="9" t="e">
        <f t="shared" si="56"/>
        <v>#REF!</v>
      </c>
      <c r="H872" s="9" t="e">
        <f t="shared" si="57"/>
        <v>#REF!</v>
      </c>
      <c r="I872" s="9" t="e">
        <f t="shared" si="55"/>
        <v>#REF!</v>
      </c>
      <c r="J872" s="9" t="e">
        <f>IF(I872&lt;&gt;"",IF(_xlfn.RANK.EQ(I872,$I$2:$I$326,0)&lt;=ROUND(COUNTIFS($E$2:$E$326,"&gt;=50",$D$2:$D$326,"&gt;=55")/100*#REF!,0),"",E872),"")</f>
        <v>#REF!</v>
      </c>
      <c r="K872" s="9" t="e">
        <f>IF(J872&lt;&gt;"",IF(_xlfn.RANK.EQ(J872,$J$2:$J$326,0)&lt;=ROUND(COUNTIFS($E$2:$E$326,"&gt;=50",$D$2:$D$326,"&gt;=55")/100*#REF!,0),"",E872),"")</f>
        <v>#REF!</v>
      </c>
      <c r="L872" s="9" t="e">
        <f>IF(K872&lt;&gt;"",IF(_xlfn.RANK.EQ(K872,$K$2:$K$326,0)&lt;=ROUND(COUNTIFS($E$2:$E$326,"&gt;=50",$D$2:$D$326,"&gt;=55")/100*#REF!,0),"",E872),"")</f>
        <v>#REF!</v>
      </c>
      <c r="M872" s="9" t="e">
        <f>IF(L872&lt;&gt;"",IF(_xlfn.RANK.EQ(L872,$L$2:$L$326,0)&lt;=ROUND(COUNTIFS($E$2:$E$326,"&gt;=50",$D$2:$D$326,"&gt;=55")/100*#REF!,0),"",E872),"")</f>
        <v>#REF!</v>
      </c>
      <c r="N872" s="9" t="e">
        <f>IF(M872&lt;&gt;"",IF(_xlfn.RANK.EQ(M872,$M$2:$M$326,0)&lt;=ROUND(COUNTIFS($E$2:$E$326,"&gt;=50",$D$2:$D$326,"&gt;=55")/100*#REF!,0),"",E872),"")</f>
        <v>#REF!</v>
      </c>
      <c r="O872" s="9" t="e">
        <f>IF(N872&lt;&gt;"",IF(_xlfn.RANK.EQ(N872,$N$2:$N$326,0)&lt;=ROUND(COUNTIFS($E$2:$E$326,"&gt;=50",$D$2:$D$326,"&gt;=55")/100*#REF!,0),"",E872),"")</f>
        <v>#REF!</v>
      </c>
      <c r="P872" s="9" t="str" cm="1">
        <f t="array" ref="P872">IF(A832&lt;&gt;"",IF(_xlfn.BITOR(B832&lt;&gt;"GR",B832&lt;&gt;""),IF(AND(H872&gt;=50,B832&gt;=55),_xlfn.RANK.EQ(H872,$H$2:$H$1000,0),_xlfn.IFS(#REF!="FD",999,#REF!="FF",1000)),IF(AND(H872&gt;=50,D872&gt;=55),_xlfn.RANK.EQ(H872,$H$2:$H$326,0),_xlfn.IFS(#REF!="FD",999,#REF!="FF",1000))),"")</f>
        <v/>
      </c>
    </row>
    <row r="873" spans="1:16" x14ac:dyDescent="0.35">
      <c r="A873" s="3"/>
      <c r="B873" s="3"/>
      <c r="C873" s="16" t="e">
        <f>IF(_xlfn.BITOR(#REF!="GR",#REF!=""),0,#REF!)</f>
        <v>#REF!</v>
      </c>
      <c r="D873" s="16" t="e">
        <f>IF(_xlfn.BITOR(#REF!="",#REF!="GR"),0,#REF!)</f>
        <v>#REF!</v>
      </c>
      <c r="E873" s="9" t="e">
        <f t="shared" si="54"/>
        <v>#REF!</v>
      </c>
      <c r="F873" s="9" t="e">
        <f>IF(AND(B833&lt;&gt;"",B833&lt;&gt;"GR"),(C873*0.4)+(B833*0.6),E873)</f>
        <v>#REF!</v>
      </c>
      <c r="G873" s="9" t="e">
        <f t="shared" si="56"/>
        <v>#REF!</v>
      </c>
      <c r="H873" s="9" t="e">
        <f t="shared" si="57"/>
        <v>#REF!</v>
      </c>
      <c r="I873" s="9" t="e">
        <f t="shared" si="55"/>
        <v>#REF!</v>
      </c>
      <c r="J873" s="9" t="e">
        <f>IF(I873&lt;&gt;"",IF(_xlfn.RANK.EQ(I873,$I$2:$I$326,0)&lt;=ROUND(COUNTIFS($E$2:$E$326,"&gt;=50",$D$2:$D$326,"&gt;=55")/100*#REF!,0),"",E873),"")</f>
        <v>#REF!</v>
      </c>
      <c r="K873" s="9" t="e">
        <f>IF(J873&lt;&gt;"",IF(_xlfn.RANK.EQ(J873,$J$2:$J$326,0)&lt;=ROUND(COUNTIFS($E$2:$E$326,"&gt;=50",$D$2:$D$326,"&gt;=55")/100*#REF!,0),"",E873),"")</f>
        <v>#REF!</v>
      </c>
      <c r="L873" s="9" t="e">
        <f>IF(K873&lt;&gt;"",IF(_xlfn.RANK.EQ(K873,$K$2:$K$326,0)&lt;=ROUND(COUNTIFS($E$2:$E$326,"&gt;=50",$D$2:$D$326,"&gt;=55")/100*#REF!,0),"",E873),"")</f>
        <v>#REF!</v>
      </c>
      <c r="M873" s="9" t="e">
        <f>IF(L873&lt;&gt;"",IF(_xlfn.RANK.EQ(L873,$L$2:$L$326,0)&lt;=ROUND(COUNTIFS($E$2:$E$326,"&gt;=50",$D$2:$D$326,"&gt;=55")/100*#REF!,0),"",E873),"")</f>
        <v>#REF!</v>
      </c>
      <c r="N873" s="9" t="e">
        <f>IF(M873&lt;&gt;"",IF(_xlfn.RANK.EQ(M873,$M$2:$M$326,0)&lt;=ROUND(COUNTIFS($E$2:$E$326,"&gt;=50",$D$2:$D$326,"&gt;=55")/100*#REF!,0),"",E873),"")</f>
        <v>#REF!</v>
      </c>
      <c r="O873" s="9" t="e">
        <f>IF(N873&lt;&gt;"",IF(_xlfn.RANK.EQ(N873,$N$2:$N$326,0)&lt;=ROUND(COUNTIFS($E$2:$E$326,"&gt;=50",$D$2:$D$326,"&gt;=55")/100*#REF!,0),"",E873),"")</f>
        <v>#REF!</v>
      </c>
      <c r="P873" s="9" t="str" cm="1">
        <f t="array" ref="P873">IF(A833&lt;&gt;"",IF(_xlfn.BITOR(B833&lt;&gt;"GR",B833&lt;&gt;""),IF(AND(H873&gt;=50,B833&gt;=55),_xlfn.RANK.EQ(H873,$H$2:$H$1000,0),_xlfn.IFS(#REF!="FD",999,#REF!="FF",1000)),IF(AND(H873&gt;=50,D873&gt;=55),_xlfn.RANK.EQ(H873,$H$2:$H$326,0),_xlfn.IFS(#REF!="FD",999,#REF!="FF",1000))),"")</f>
        <v/>
      </c>
    </row>
    <row r="874" spans="1:16" x14ac:dyDescent="0.35">
      <c r="A874" s="3"/>
      <c r="B874" s="3"/>
      <c r="C874" s="16" t="e">
        <f>IF(_xlfn.BITOR(#REF!="GR",#REF!=""),0,#REF!)</f>
        <v>#REF!</v>
      </c>
      <c r="D874" s="16" t="e">
        <f>IF(_xlfn.BITOR(#REF!="",#REF!="GR"),0,#REF!)</f>
        <v>#REF!</v>
      </c>
      <c r="E874" s="9" t="e">
        <f t="shared" si="54"/>
        <v>#REF!</v>
      </c>
      <c r="F874" s="9" t="e">
        <f>IF(AND(B834&lt;&gt;"",B834&lt;&gt;"GR"),(C874*0.4)+(B834*0.6),E874)</f>
        <v>#REF!</v>
      </c>
      <c r="G874" s="9" t="e">
        <f t="shared" si="56"/>
        <v>#REF!</v>
      </c>
      <c r="H874" s="9" t="e">
        <f t="shared" si="57"/>
        <v>#REF!</v>
      </c>
      <c r="I874" s="9" t="e">
        <f t="shared" si="55"/>
        <v>#REF!</v>
      </c>
      <c r="J874" s="9" t="e">
        <f>IF(I874&lt;&gt;"",IF(_xlfn.RANK.EQ(I874,$I$2:$I$326,0)&lt;=ROUND(COUNTIFS($E$2:$E$326,"&gt;=50",$D$2:$D$326,"&gt;=55")/100*#REF!,0),"",E874),"")</f>
        <v>#REF!</v>
      </c>
      <c r="K874" s="9" t="e">
        <f>IF(J874&lt;&gt;"",IF(_xlfn.RANK.EQ(J874,$J$2:$J$326,0)&lt;=ROUND(COUNTIFS($E$2:$E$326,"&gt;=50",$D$2:$D$326,"&gt;=55")/100*#REF!,0),"",E874),"")</f>
        <v>#REF!</v>
      </c>
      <c r="L874" s="9" t="e">
        <f>IF(K874&lt;&gt;"",IF(_xlfn.RANK.EQ(K874,$K$2:$K$326,0)&lt;=ROUND(COUNTIFS($E$2:$E$326,"&gt;=50",$D$2:$D$326,"&gt;=55")/100*#REF!,0),"",E874),"")</f>
        <v>#REF!</v>
      </c>
      <c r="M874" s="9" t="e">
        <f>IF(L874&lt;&gt;"",IF(_xlfn.RANK.EQ(L874,$L$2:$L$326,0)&lt;=ROUND(COUNTIFS($E$2:$E$326,"&gt;=50",$D$2:$D$326,"&gt;=55")/100*#REF!,0),"",E874),"")</f>
        <v>#REF!</v>
      </c>
      <c r="N874" s="9" t="e">
        <f>IF(M874&lt;&gt;"",IF(_xlfn.RANK.EQ(M874,$M$2:$M$326,0)&lt;=ROUND(COUNTIFS($E$2:$E$326,"&gt;=50",$D$2:$D$326,"&gt;=55")/100*#REF!,0),"",E874),"")</f>
        <v>#REF!</v>
      </c>
      <c r="O874" s="9" t="e">
        <f>IF(N874&lt;&gt;"",IF(_xlfn.RANK.EQ(N874,$N$2:$N$326,0)&lt;=ROUND(COUNTIFS($E$2:$E$326,"&gt;=50",$D$2:$D$326,"&gt;=55")/100*#REF!,0),"",E874),"")</f>
        <v>#REF!</v>
      </c>
      <c r="P874" s="9" t="str" cm="1">
        <f t="array" ref="P874">IF(A834&lt;&gt;"",IF(_xlfn.BITOR(B834&lt;&gt;"GR",B834&lt;&gt;""),IF(AND(H874&gt;=50,B834&gt;=55),_xlfn.RANK.EQ(H874,$H$2:$H$1000,0),_xlfn.IFS(#REF!="FD",999,#REF!="FF",1000)),IF(AND(H874&gt;=50,D874&gt;=55),_xlfn.RANK.EQ(H874,$H$2:$H$326,0),_xlfn.IFS(#REF!="FD",999,#REF!="FF",1000))),"")</f>
        <v/>
      </c>
    </row>
    <row r="875" spans="1:16" x14ac:dyDescent="0.35">
      <c r="A875" s="3"/>
      <c r="B875" s="3"/>
      <c r="C875" s="16" t="e">
        <f>IF(_xlfn.BITOR(#REF!="GR",#REF!=""),0,#REF!)</f>
        <v>#REF!</v>
      </c>
      <c r="D875" s="16" t="e">
        <f>IF(_xlfn.BITOR(#REF!="",#REF!="GR"),0,#REF!)</f>
        <v>#REF!</v>
      </c>
      <c r="E875" s="9" t="e">
        <f t="shared" si="54"/>
        <v>#REF!</v>
      </c>
      <c r="F875" s="9" t="e">
        <f>IF(AND(B835&lt;&gt;"",B835&lt;&gt;"GR"),(C875*0.4)+(B835*0.6),E875)</f>
        <v>#REF!</v>
      </c>
      <c r="G875" s="9" t="e">
        <f t="shared" si="56"/>
        <v>#REF!</v>
      </c>
      <c r="H875" s="9" t="e">
        <f t="shared" si="57"/>
        <v>#REF!</v>
      </c>
      <c r="I875" s="9" t="e">
        <f t="shared" si="55"/>
        <v>#REF!</v>
      </c>
      <c r="J875" s="9" t="e">
        <f>IF(I875&lt;&gt;"",IF(_xlfn.RANK.EQ(I875,$I$2:$I$326,0)&lt;=ROUND(COUNTIFS($E$2:$E$326,"&gt;=50",$D$2:$D$326,"&gt;=55")/100*#REF!,0),"",E875),"")</f>
        <v>#REF!</v>
      </c>
      <c r="K875" s="9" t="e">
        <f>IF(J875&lt;&gt;"",IF(_xlfn.RANK.EQ(J875,$J$2:$J$326,0)&lt;=ROUND(COUNTIFS($E$2:$E$326,"&gt;=50",$D$2:$D$326,"&gt;=55")/100*#REF!,0),"",E875),"")</f>
        <v>#REF!</v>
      </c>
      <c r="L875" s="9" t="e">
        <f>IF(K875&lt;&gt;"",IF(_xlfn.RANK.EQ(K875,$K$2:$K$326,0)&lt;=ROUND(COUNTIFS($E$2:$E$326,"&gt;=50",$D$2:$D$326,"&gt;=55")/100*#REF!,0),"",E875),"")</f>
        <v>#REF!</v>
      </c>
      <c r="M875" s="9" t="e">
        <f>IF(L875&lt;&gt;"",IF(_xlfn.RANK.EQ(L875,$L$2:$L$326,0)&lt;=ROUND(COUNTIFS($E$2:$E$326,"&gt;=50",$D$2:$D$326,"&gt;=55")/100*#REF!,0),"",E875),"")</f>
        <v>#REF!</v>
      </c>
      <c r="N875" s="9" t="e">
        <f>IF(M875&lt;&gt;"",IF(_xlfn.RANK.EQ(M875,$M$2:$M$326,0)&lt;=ROUND(COUNTIFS($E$2:$E$326,"&gt;=50",$D$2:$D$326,"&gt;=55")/100*#REF!,0),"",E875),"")</f>
        <v>#REF!</v>
      </c>
      <c r="O875" s="9" t="e">
        <f>IF(N875&lt;&gt;"",IF(_xlfn.RANK.EQ(N875,$N$2:$N$326,0)&lt;=ROUND(COUNTIFS($E$2:$E$326,"&gt;=50",$D$2:$D$326,"&gt;=55")/100*#REF!,0),"",E875),"")</f>
        <v>#REF!</v>
      </c>
      <c r="P875" s="9" t="str" cm="1">
        <f t="array" ref="P875">IF(A835&lt;&gt;"",IF(_xlfn.BITOR(B835&lt;&gt;"GR",B835&lt;&gt;""),IF(AND(H875&gt;=50,B835&gt;=55),_xlfn.RANK.EQ(H875,$H$2:$H$1000,0),_xlfn.IFS(#REF!="FD",999,#REF!="FF",1000)),IF(AND(H875&gt;=50,D875&gt;=55),_xlfn.RANK.EQ(H875,$H$2:$H$326,0),_xlfn.IFS(#REF!="FD",999,#REF!="FF",1000))),"")</f>
        <v/>
      </c>
    </row>
    <row r="876" spans="1:16" x14ac:dyDescent="0.35">
      <c r="A876" s="3"/>
      <c r="B876" s="3"/>
      <c r="C876" s="16" t="e">
        <f>IF(_xlfn.BITOR(#REF!="GR",#REF!=""),0,#REF!)</f>
        <v>#REF!</v>
      </c>
      <c r="D876" s="16" t="e">
        <f>IF(_xlfn.BITOR(#REF!="",#REF!="GR"),0,#REF!)</f>
        <v>#REF!</v>
      </c>
      <c r="E876" s="9" t="e">
        <f t="shared" si="54"/>
        <v>#REF!</v>
      </c>
      <c r="F876" s="9" t="e">
        <f>IF(AND(B836&lt;&gt;"",B836&lt;&gt;"GR"),(C876*0.4)+(B836*0.6),E876)</f>
        <v>#REF!</v>
      </c>
      <c r="G876" s="9" t="e">
        <f t="shared" si="56"/>
        <v>#REF!</v>
      </c>
      <c r="H876" s="9" t="e">
        <f t="shared" si="57"/>
        <v>#REF!</v>
      </c>
      <c r="I876" s="9" t="e">
        <f t="shared" si="55"/>
        <v>#REF!</v>
      </c>
      <c r="J876" s="9" t="e">
        <f>IF(I876&lt;&gt;"",IF(_xlfn.RANK.EQ(I876,$I$2:$I$326,0)&lt;=ROUND(COUNTIFS($E$2:$E$326,"&gt;=50",$D$2:$D$326,"&gt;=55")/100*#REF!,0),"",E876),"")</f>
        <v>#REF!</v>
      </c>
      <c r="K876" s="9" t="e">
        <f>IF(J876&lt;&gt;"",IF(_xlfn.RANK.EQ(J876,$J$2:$J$326,0)&lt;=ROUND(COUNTIFS($E$2:$E$326,"&gt;=50",$D$2:$D$326,"&gt;=55")/100*#REF!,0),"",E876),"")</f>
        <v>#REF!</v>
      </c>
      <c r="L876" s="9" t="e">
        <f>IF(K876&lt;&gt;"",IF(_xlfn.RANK.EQ(K876,$K$2:$K$326,0)&lt;=ROUND(COUNTIFS($E$2:$E$326,"&gt;=50",$D$2:$D$326,"&gt;=55")/100*#REF!,0),"",E876),"")</f>
        <v>#REF!</v>
      </c>
      <c r="M876" s="9" t="e">
        <f>IF(L876&lt;&gt;"",IF(_xlfn.RANK.EQ(L876,$L$2:$L$326,0)&lt;=ROUND(COUNTIFS($E$2:$E$326,"&gt;=50",$D$2:$D$326,"&gt;=55")/100*#REF!,0),"",E876),"")</f>
        <v>#REF!</v>
      </c>
      <c r="N876" s="9" t="e">
        <f>IF(M876&lt;&gt;"",IF(_xlfn.RANK.EQ(M876,$M$2:$M$326,0)&lt;=ROUND(COUNTIFS($E$2:$E$326,"&gt;=50",$D$2:$D$326,"&gt;=55")/100*#REF!,0),"",E876),"")</f>
        <v>#REF!</v>
      </c>
      <c r="O876" s="9" t="e">
        <f>IF(N876&lt;&gt;"",IF(_xlfn.RANK.EQ(N876,$N$2:$N$326,0)&lt;=ROUND(COUNTIFS($E$2:$E$326,"&gt;=50",$D$2:$D$326,"&gt;=55")/100*#REF!,0),"",E876),"")</f>
        <v>#REF!</v>
      </c>
      <c r="P876" s="9" t="str" cm="1">
        <f t="array" ref="P876">IF(A836&lt;&gt;"",IF(_xlfn.BITOR(B836&lt;&gt;"GR",B836&lt;&gt;""),IF(AND(H876&gt;=50,B836&gt;=55),_xlfn.RANK.EQ(H876,$H$2:$H$1000,0),_xlfn.IFS(#REF!="FD",999,#REF!="FF",1000)),IF(AND(H876&gt;=50,D876&gt;=55),_xlfn.RANK.EQ(H876,$H$2:$H$326,0),_xlfn.IFS(#REF!="FD",999,#REF!="FF",1000))),"")</f>
        <v/>
      </c>
    </row>
    <row r="877" spans="1:16" x14ac:dyDescent="0.35">
      <c r="A877" s="3"/>
      <c r="B877" s="3"/>
      <c r="C877" s="16" t="e">
        <f>IF(_xlfn.BITOR(#REF!="GR",#REF!=""),0,#REF!)</f>
        <v>#REF!</v>
      </c>
      <c r="D877" s="16" t="e">
        <f>IF(_xlfn.BITOR(#REF!="",#REF!="GR"),0,#REF!)</f>
        <v>#REF!</v>
      </c>
      <c r="E877" s="9" t="e">
        <f t="shared" si="54"/>
        <v>#REF!</v>
      </c>
      <c r="F877" s="9" t="e">
        <f>IF(AND(B837&lt;&gt;"",B837&lt;&gt;"GR"),(C877*0.4)+(B837*0.6),E877)</f>
        <v>#REF!</v>
      </c>
      <c r="G877" s="9" t="e">
        <f t="shared" si="56"/>
        <v>#REF!</v>
      </c>
      <c r="H877" s="9" t="e">
        <f t="shared" si="57"/>
        <v>#REF!</v>
      </c>
      <c r="I877" s="9" t="e">
        <f t="shared" si="55"/>
        <v>#REF!</v>
      </c>
      <c r="J877" s="9" t="e">
        <f>IF(I877&lt;&gt;"",IF(_xlfn.RANK.EQ(I877,$I$2:$I$326,0)&lt;=ROUND(COUNTIFS($E$2:$E$326,"&gt;=50",$D$2:$D$326,"&gt;=55")/100*#REF!,0),"",E877),"")</f>
        <v>#REF!</v>
      </c>
      <c r="K877" s="9" t="e">
        <f>IF(J877&lt;&gt;"",IF(_xlfn.RANK.EQ(J877,$J$2:$J$326,0)&lt;=ROUND(COUNTIFS($E$2:$E$326,"&gt;=50",$D$2:$D$326,"&gt;=55")/100*#REF!,0),"",E877),"")</f>
        <v>#REF!</v>
      </c>
      <c r="L877" s="9" t="e">
        <f>IF(K877&lt;&gt;"",IF(_xlfn.RANK.EQ(K877,$K$2:$K$326,0)&lt;=ROUND(COUNTIFS($E$2:$E$326,"&gt;=50",$D$2:$D$326,"&gt;=55")/100*#REF!,0),"",E877),"")</f>
        <v>#REF!</v>
      </c>
      <c r="M877" s="9" t="e">
        <f>IF(L877&lt;&gt;"",IF(_xlfn.RANK.EQ(L877,$L$2:$L$326,0)&lt;=ROUND(COUNTIFS($E$2:$E$326,"&gt;=50",$D$2:$D$326,"&gt;=55")/100*#REF!,0),"",E877),"")</f>
        <v>#REF!</v>
      </c>
      <c r="N877" s="9" t="e">
        <f>IF(M877&lt;&gt;"",IF(_xlfn.RANK.EQ(M877,$M$2:$M$326,0)&lt;=ROUND(COUNTIFS($E$2:$E$326,"&gt;=50",$D$2:$D$326,"&gt;=55")/100*#REF!,0),"",E877),"")</f>
        <v>#REF!</v>
      </c>
      <c r="O877" s="9" t="e">
        <f>IF(N877&lt;&gt;"",IF(_xlfn.RANK.EQ(N877,$N$2:$N$326,0)&lt;=ROUND(COUNTIFS($E$2:$E$326,"&gt;=50",$D$2:$D$326,"&gt;=55")/100*#REF!,0),"",E877),"")</f>
        <v>#REF!</v>
      </c>
      <c r="P877" s="9" t="str" cm="1">
        <f t="array" ref="P877">IF(A837&lt;&gt;"",IF(_xlfn.BITOR(B837&lt;&gt;"GR",B837&lt;&gt;""),IF(AND(H877&gt;=50,B837&gt;=55),_xlfn.RANK.EQ(H877,$H$2:$H$1000,0),_xlfn.IFS(#REF!="FD",999,#REF!="FF",1000)),IF(AND(H877&gt;=50,D877&gt;=55),_xlfn.RANK.EQ(H877,$H$2:$H$326,0),_xlfn.IFS(#REF!="FD",999,#REF!="FF",1000))),"")</f>
        <v/>
      </c>
    </row>
    <row r="878" spans="1:16" x14ac:dyDescent="0.35">
      <c r="A878" s="3"/>
      <c r="B878" s="3"/>
      <c r="C878" s="16" t="e">
        <f>IF(_xlfn.BITOR(#REF!="GR",#REF!=""),0,#REF!)</f>
        <v>#REF!</v>
      </c>
      <c r="D878" s="16" t="e">
        <f>IF(_xlfn.BITOR(#REF!="",#REF!="GR"),0,#REF!)</f>
        <v>#REF!</v>
      </c>
      <c r="E878" s="9" t="e">
        <f t="shared" si="54"/>
        <v>#REF!</v>
      </c>
      <c r="F878" s="9" t="e">
        <f>IF(AND(B838&lt;&gt;"",B838&lt;&gt;"GR"),(C878*0.4)+(B838*0.6),E878)</f>
        <v>#REF!</v>
      </c>
      <c r="G878" s="9" t="e">
        <f t="shared" si="56"/>
        <v>#REF!</v>
      </c>
      <c r="H878" s="9" t="e">
        <f t="shared" si="57"/>
        <v>#REF!</v>
      </c>
      <c r="I878" s="9" t="e">
        <f t="shared" si="55"/>
        <v>#REF!</v>
      </c>
      <c r="J878" s="9" t="e">
        <f>IF(I878&lt;&gt;"",IF(_xlfn.RANK.EQ(I878,$I$2:$I$326,0)&lt;=ROUND(COUNTIFS($E$2:$E$326,"&gt;=50",$D$2:$D$326,"&gt;=55")/100*#REF!,0),"",E878),"")</f>
        <v>#REF!</v>
      </c>
      <c r="K878" s="9" t="e">
        <f>IF(J878&lt;&gt;"",IF(_xlfn.RANK.EQ(J878,$J$2:$J$326,0)&lt;=ROUND(COUNTIFS($E$2:$E$326,"&gt;=50",$D$2:$D$326,"&gt;=55")/100*#REF!,0),"",E878),"")</f>
        <v>#REF!</v>
      </c>
      <c r="L878" s="9" t="e">
        <f>IF(K878&lt;&gt;"",IF(_xlfn.RANK.EQ(K878,$K$2:$K$326,0)&lt;=ROUND(COUNTIFS($E$2:$E$326,"&gt;=50",$D$2:$D$326,"&gt;=55")/100*#REF!,0),"",E878),"")</f>
        <v>#REF!</v>
      </c>
      <c r="M878" s="9" t="e">
        <f>IF(L878&lt;&gt;"",IF(_xlfn.RANK.EQ(L878,$L$2:$L$326,0)&lt;=ROUND(COUNTIFS($E$2:$E$326,"&gt;=50",$D$2:$D$326,"&gt;=55")/100*#REF!,0),"",E878),"")</f>
        <v>#REF!</v>
      </c>
      <c r="N878" s="9" t="e">
        <f>IF(M878&lt;&gt;"",IF(_xlfn.RANK.EQ(M878,$M$2:$M$326,0)&lt;=ROUND(COUNTIFS($E$2:$E$326,"&gt;=50",$D$2:$D$326,"&gt;=55")/100*#REF!,0),"",E878),"")</f>
        <v>#REF!</v>
      </c>
      <c r="O878" s="9" t="e">
        <f>IF(N878&lt;&gt;"",IF(_xlfn.RANK.EQ(N878,$N$2:$N$326,0)&lt;=ROUND(COUNTIFS($E$2:$E$326,"&gt;=50",$D$2:$D$326,"&gt;=55")/100*#REF!,0),"",E878),"")</f>
        <v>#REF!</v>
      </c>
      <c r="P878" s="9" t="str" cm="1">
        <f t="array" ref="P878">IF(A838&lt;&gt;"",IF(_xlfn.BITOR(B838&lt;&gt;"GR",B838&lt;&gt;""),IF(AND(H878&gt;=50,B838&gt;=55),_xlfn.RANK.EQ(H878,$H$2:$H$1000,0),_xlfn.IFS(#REF!="FD",999,#REF!="FF",1000)),IF(AND(H878&gt;=50,D878&gt;=55),_xlfn.RANK.EQ(H878,$H$2:$H$326,0),_xlfn.IFS(#REF!="FD",999,#REF!="FF",1000))),"")</f>
        <v/>
      </c>
    </row>
    <row r="879" spans="1:16" x14ac:dyDescent="0.35">
      <c r="A879" s="3"/>
      <c r="B879" s="3"/>
      <c r="C879" s="16" t="e">
        <f>IF(_xlfn.BITOR(#REF!="GR",#REF!=""),0,#REF!)</f>
        <v>#REF!</v>
      </c>
      <c r="D879" s="16" t="e">
        <f>IF(_xlfn.BITOR(#REF!="",#REF!="GR"),0,#REF!)</f>
        <v>#REF!</v>
      </c>
      <c r="E879" s="9" t="e">
        <f t="shared" si="54"/>
        <v>#REF!</v>
      </c>
      <c r="F879" s="9" t="e">
        <f>IF(AND(B839&lt;&gt;"",B839&lt;&gt;"GR"),(C879*0.4)+(B839*0.6),E879)</f>
        <v>#REF!</v>
      </c>
      <c r="G879" s="9" t="e">
        <f t="shared" si="56"/>
        <v>#REF!</v>
      </c>
      <c r="H879" s="9" t="e">
        <f t="shared" si="57"/>
        <v>#REF!</v>
      </c>
      <c r="I879" s="9" t="e">
        <f t="shared" si="55"/>
        <v>#REF!</v>
      </c>
      <c r="J879" s="9" t="e">
        <f>IF(I879&lt;&gt;"",IF(_xlfn.RANK.EQ(I879,$I$2:$I$326,0)&lt;=ROUND(COUNTIFS($E$2:$E$326,"&gt;=50",$D$2:$D$326,"&gt;=55")/100*#REF!,0),"",E879),"")</f>
        <v>#REF!</v>
      </c>
      <c r="K879" s="9" t="e">
        <f>IF(J879&lt;&gt;"",IF(_xlfn.RANK.EQ(J879,$J$2:$J$326,0)&lt;=ROUND(COUNTIFS($E$2:$E$326,"&gt;=50",$D$2:$D$326,"&gt;=55")/100*#REF!,0),"",E879),"")</f>
        <v>#REF!</v>
      </c>
      <c r="L879" s="9" t="e">
        <f>IF(K879&lt;&gt;"",IF(_xlfn.RANK.EQ(K879,$K$2:$K$326,0)&lt;=ROUND(COUNTIFS($E$2:$E$326,"&gt;=50",$D$2:$D$326,"&gt;=55")/100*#REF!,0),"",E879),"")</f>
        <v>#REF!</v>
      </c>
      <c r="M879" s="9" t="e">
        <f>IF(L879&lt;&gt;"",IF(_xlfn.RANK.EQ(L879,$L$2:$L$326,0)&lt;=ROUND(COUNTIFS($E$2:$E$326,"&gt;=50",$D$2:$D$326,"&gt;=55")/100*#REF!,0),"",E879),"")</f>
        <v>#REF!</v>
      </c>
      <c r="N879" s="9" t="e">
        <f>IF(M879&lt;&gt;"",IF(_xlfn.RANK.EQ(M879,$M$2:$M$326,0)&lt;=ROUND(COUNTIFS($E$2:$E$326,"&gt;=50",$D$2:$D$326,"&gt;=55")/100*#REF!,0),"",E879),"")</f>
        <v>#REF!</v>
      </c>
      <c r="O879" s="9" t="e">
        <f>IF(N879&lt;&gt;"",IF(_xlfn.RANK.EQ(N879,$N$2:$N$326,0)&lt;=ROUND(COUNTIFS($E$2:$E$326,"&gt;=50",$D$2:$D$326,"&gt;=55")/100*#REF!,0),"",E879),"")</f>
        <v>#REF!</v>
      </c>
      <c r="P879" s="9" t="str" cm="1">
        <f t="array" ref="P879">IF(A839&lt;&gt;"",IF(_xlfn.BITOR(B839&lt;&gt;"GR",B839&lt;&gt;""),IF(AND(H879&gt;=50,B839&gt;=55),_xlfn.RANK.EQ(H879,$H$2:$H$1000,0),_xlfn.IFS(#REF!="FD",999,#REF!="FF",1000)),IF(AND(H879&gt;=50,D879&gt;=55),_xlfn.RANK.EQ(H879,$H$2:$H$326,0),_xlfn.IFS(#REF!="FD",999,#REF!="FF",1000))),"")</f>
        <v/>
      </c>
    </row>
    <row r="880" spans="1:16" x14ac:dyDescent="0.35">
      <c r="A880" s="3"/>
      <c r="B880" s="3"/>
      <c r="C880" s="16" t="e">
        <f>IF(_xlfn.BITOR(#REF!="GR",#REF!=""),0,#REF!)</f>
        <v>#REF!</v>
      </c>
      <c r="D880" s="16" t="e">
        <f>IF(_xlfn.BITOR(#REF!="",#REF!="GR"),0,#REF!)</f>
        <v>#REF!</v>
      </c>
      <c r="E880" s="9" t="e">
        <f t="shared" si="54"/>
        <v>#REF!</v>
      </c>
      <c r="F880" s="9" t="e">
        <f>IF(AND(B840&lt;&gt;"",B840&lt;&gt;"GR"),(C880*0.4)+(B840*0.6),E880)</f>
        <v>#REF!</v>
      </c>
      <c r="G880" s="9" t="e">
        <f t="shared" si="56"/>
        <v>#REF!</v>
      </c>
      <c r="H880" s="9" t="e">
        <f t="shared" si="57"/>
        <v>#REF!</v>
      </c>
      <c r="I880" s="9" t="e">
        <f t="shared" si="55"/>
        <v>#REF!</v>
      </c>
      <c r="J880" s="9" t="e">
        <f>IF(I880&lt;&gt;"",IF(_xlfn.RANK.EQ(I880,$I$2:$I$326,0)&lt;=ROUND(COUNTIFS($E$2:$E$326,"&gt;=50",$D$2:$D$326,"&gt;=55")/100*#REF!,0),"",E880),"")</f>
        <v>#REF!</v>
      </c>
      <c r="K880" s="9" t="e">
        <f>IF(J880&lt;&gt;"",IF(_xlfn.RANK.EQ(J880,$J$2:$J$326,0)&lt;=ROUND(COUNTIFS($E$2:$E$326,"&gt;=50",$D$2:$D$326,"&gt;=55")/100*#REF!,0),"",E880),"")</f>
        <v>#REF!</v>
      </c>
      <c r="L880" s="9" t="e">
        <f>IF(K880&lt;&gt;"",IF(_xlfn.RANK.EQ(K880,$K$2:$K$326,0)&lt;=ROUND(COUNTIFS($E$2:$E$326,"&gt;=50",$D$2:$D$326,"&gt;=55")/100*#REF!,0),"",E880),"")</f>
        <v>#REF!</v>
      </c>
      <c r="M880" s="9" t="e">
        <f>IF(L880&lt;&gt;"",IF(_xlfn.RANK.EQ(L880,$L$2:$L$326,0)&lt;=ROUND(COUNTIFS($E$2:$E$326,"&gt;=50",$D$2:$D$326,"&gt;=55")/100*#REF!,0),"",E880),"")</f>
        <v>#REF!</v>
      </c>
      <c r="N880" s="9" t="e">
        <f>IF(M880&lt;&gt;"",IF(_xlfn.RANK.EQ(M880,$M$2:$M$326,0)&lt;=ROUND(COUNTIFS($E$2:$E$326,"&gt;=50",$D$2:$D$326,"&gt;=55")/100*#REF!,0),"",E880),"")</f>
        <v>#REF!</v>
      </c>
      <c r="O880" s="9" t="e">
        <f>IF(N880&lt;&gt;"",IF(_xlfn.RANK.EQ(N880,$N$2:$N$326,0)&lt;=ROUND(COUNTIFS($E$2:$E$326,"&gt;=50",$D$2:$D$326,"&gt;=55")/100*#REF!,0),"",E880),"")</f>
        <v>#REF!</v>
      </c>
      <c r="P880" s="9" t="str" cm="1">
        <f t="array" ref="P880">IF(A840&lt;&gt;"",IF(_xlfn.BITOR(B840&lt;&gt;"GR",B840&lt;&gt;""),IF(AND(H880&gt;=50,B840&gt;=55),_xlfn.RANK.EQ(H880,$H$2:$H$1000,0),_xlfn.IFS(#REF!="FD",999,#REF!="FF",1000)),IF(AND(H880&gt;=50,D880&gt;=55),_xlfn.RANK.EQ(H880,$H$2:$H$326,0),_xlfn.IFS(#REF!="FD",999,#REF!="FF",1000))),"")</f>
        <v/>
      </c>
    </row>
    <row r="881" spans="1:16" x14ac:dyDescent="0.35">
      <c r="A881" s="3"/>
      <c r="B881" s="3"/>
      <c r="C881" s="16" t="e">
        <f>IF(_xlfn.BITOR(#REF!="GR",#REF!=""),0,#REF!)</f>
        <v>#REF!</v>
      </c>
      <c r="D881" s="16" t="e">
        <f>IF(_xlfn.BITOR(#REF!="",#REF!="GR"),0,#REF!)</f>
        <v>#REF!</v>
      </c>
      <c r="E881" s="9" t="e">
        <f t="shared" si="54"/>
        <v>#REF!</v>
      </c>
      <c r="F881" s="9" t="e">
        <f>IF(AND(B841&lt;&gt;"",B841&lt;&gt;"GR"),(C881*0.4)+(B841*0.6),E881)</f>
        <v>#REF!</v>
      </c>
      <c r="G881" s="9" t="e">
        <f t="shared" si="56"/>
        <v>#REF!</v>
      </c>
      <c r="H881" s="9" t="e">
        <f t="shared" si="57"/>
        <v>#REF!</v>
      </c>
      <c r="I881" s="9" t="e">
        <f t="shared" si="55"/>
        <v>#REF!</v>
      </c>
      <c r="J881" s="9" t="e">
        <f>IF(I881&lt;&gt;"",IF(_xlfn.RANK.EQ(I881,$I$2:$I$326,0)&lt;=ROUND(COUNTIFS($E$2:$E$326,"&gt;=50",$D$2:$D$326,"&gt;=55")/100*#REF!,0),"",E881),"")</f>
        <v>#REF!</v>
      </c>
      <c r="K881" s="9" t="e">
        <f>IF(J881&lt;&gt;"",IF(_xlfn.RANK.EQ(J881,$J$2:$J$326,0)&lt;=ROUND(COUNTIFS($E$2:$E$326,"&gt;=50",$D$2:$D$326,"&gt;=55")/100*#REF!,0),"",E881),"")</f>
        <v>#REF!</v>
      </c>
      <c r="L881" s="9" t="e">
        <f>IF(K881&lt;&gt;"",IF(_xlfn.RANK.EQ(K881,$K$2:$K$326,0)&lt;=ROUND(COUNTIFS($E$2:$E$326,"&gt;=50",$D$2:$D$326,"&gt;=55")/100*#REF!,0),"",E881),"")</f>
        <v>#REF!</v>
      </c>
      <c r="M881" s="9" t="e">
        <f>IF(L881&lt;&gt;"",IF(_xlfn.RANK.EQ(L881,$L$2:$L$326,0)&lt;=ROUND(COUNTIFS($E$2:$E$326,"&gt;=50",$D$2:$D$326,"&gt;=55")/100*#REF!,0),"",E881),"")</f>
        <v>#REF!</v>
      </c>
      <c r="N881" s="9" t="e">
        <f>IF(M881&lt;&gt;"",IF(_xlfn.RANK.EQ(M881,$M$2:$M$326,0)&lt;=ROUND(COUNTIFS($E$2:$E$326,"&gt;=50",$D$2:$D$326,"&gt;=55")/100*#REF!,0),"",E881),"")</f>
        <v>#REF!</v>
      </c>
      <c r="O881" s="9" t="e">
        <f>IF(N881&lt;&gt;"",IF(_xlfn.RANK.EQ(N881,$N$2:$N$326,0)&lt;=ROUND(COUNTIFS($E$2:$E$326,"&gt;=50",$D$2:$D$326,"&gt;=55")/100*#REF!,0),"",E881),"")</f>
        <v>#REF!</v>
      </c>
      <c r="P881" s="9" t="str" cm="1">
        <f t="array" ref="P881">IF(A841&lt;&gt;"",IF(_xlfn.BITOR(B841&lt;&gt;"GR",B841&lt;&gt;""),IF(AND(H881&gt;=50,B841&gt;=55),_xlfn.RANK.EQ(H881,$H$2:$H$1000,0),_xlfn.IFS(#REF!="FD",999,#REF!="FF",1000)),IF(AND(H881&gt;=50,D881&gt;=55),_xlfn.RANK.EQ(H881,$H$2:$H$326,0),_xlfn.IFS(#REF!="FD",999,#REF!="FF",1000))),"")</f>
        <v/>
      </c>
    </row>
    <row r="882" spans="1:16" x14ac:dyDescent="0.35">
      <c r="A882" s="3"/>
      <c r="B882" s="3"/>
      <c r="C882" s="16" t="e">
        <f>IF(_xlfn.BITOR(#REF!="GR",#REF!=""),0,#REF!)</f>
        <v>#REF!</v>
      </c>
      <c r="D882" s="16" t="e">
        <f>IF(_xlfn.BITOR(#REF!="",#REF!="GR"),0,#REF!)</f>
        <v>#REF!</v>
      </c>
      <c r="E882" s="9" t="e">
        <f t="shared" si="54"/>
        <v>#REF!</v>
      </c>
      <c r="F882" s="9" t="e">
        <f>IF(AND(B842&lt;&gt;"",B842&lt;&gt;"GR"),(C882*0.4)+(B842*0.6),E882)</f>
        <v>#REF!</v>
      </c>
      <c r="G882" s="9" t="e">
        <f t="shared" si="56"/>
        <v>#REF!</v>
      </c>
      <c r="H882" s="9" t="e">
        <f t="shared" si="57"/>
        <v>#REF!</v>
      </c>
      <c r="I882" s="9" t="e">
        <f t="shared" si="55"/>
        <v>#REF!</v>
      </c>
      <c r="J882" s="9" t="e">
        <f>IF(I882&lt;&gt;"",IF(_xlfn.RANK.EQ(I882,$I$2:$I$326,0)&lt;=ROUND(COUNTIFS($E$2:$E$326,"&gt;=50",$D$2:$D$326,"&gt;=55")/100*#REF!,0),"",E882),"")</f>
        <v>#REF!</v>
      </c>
      <c r="K882" s="9" t="e">
        <f>IF(J882&lt;&gt;"",IF(_xlfn.RANK.EQ(J882,$J$2:$J$326,0)&lt;=ROUND(COUNTIFS($E$2:$E$326,"&gt;=50",$D$2:$D$326,"&gt;=55")/100*#REF!,0),"",E882),"")</f>
        <v>#REF!</v>
      </c>
      <c r="L882" s="9" t="e">
        <f>IF(K882&lt;&gt;"",IF(_xlfn.RANK.EQ(K882,$K$2:$K$326,0)&lt;=ROUND(COUNTIFS($E$2:$E$326,"&gt;=50",$D$2:$D$326,"&gt;=55")/100*#REF!,0),"",E882),"")</f>
        <v>#REF!</v>
      </c>
      <c r="M882" s="9" t="e">
        <f>IF(L882&lt;&gt;"",IF(_xlfn.RANK.EQ(L882,$L$2:$L$326,0)&lt;=ROUND(COUNTIFS($E$2:$E$326,"&gt;=50",$D$2:$D$326,"&gt;=55")/100*#REF!,0),"",E882),"")</f>
        <v>#REF!</v>
      </c>
      <c r="N882" s="9" t="e">
        <f>IF(M882&lt;&gt;"",IF(_xlfn.RANK.EQ(M882,$M$2:$M$326,0)&lt;=ROUND(COUNTIFS($E$2:$E$326,"&gt;=50",$D$2:$D$326,"&gt;=55")/100*#REF!,0),"",E882),"")</f>
        <v>#REF!</v>
      </c>
      <c r="O882" s="9" t="e">
        <f>IF(N882&lt;&gt;"",IF(_xlfn.RANK.EQ(N882,$N$2:$N$326,0)&lt;=ROUND(COUNTIFS($E$2:$E$326,"&gt;=50",$D$2:$D$326,"&gt;=55")/100*#REF!,0),"",E882),"")</f>
        <v>#REF!</v>
      </c>
      <c r="P882" s="9" t="str" cm="1">
        <f t="array" ref="P882">IF(A842&lt;&gt;"",IF(_xlfn.BITOR(B842&lt;&gt;"GR",B842&lt;&gt;""),IF(AND(H882&gt;=50,B842&gt;=55),_xlfn.RANK.EQ(H882,$H$2:$H$1000,0),_xlfn.IFS(#REF!="FD",999,#REF!="FF",1000)),IF(AND(H882&gt;=50,D882&gt;=55),_xlfn.RANK.EQ(H882,$H$2:$H$326,0),_xlfn.IFS(#REF!="FD",999,#REF!="FF",1000))),"")</f>
        <v/>
      </c>
    </row>
    <row r="883" spans="1:16" x14ac:dyDescent="0.35">
      <c r="A883" s="3"/>
      <c r="B883" s="3"/>
      <c r="C883" s="16" t="e">
        <f>IF(_xlfn.BITOR(#REF!="GR",#REF!=""),0,#REF!)</f>
        <v>#REF!</v>
      </c>
      <c r="D883" s="16" t="e">
        <f>IF(_xlfn.BITOR(#REF!="",#REF!="GR"),0,#REF!)</f>
        <v>#REF!</v>
      </c>
      <c r="E883" s="9" t="e">
        <f t="shared" si="54"/>
        <v>#REF!</v>
      </c>
      <c r="F883" s="9" t="e">
        <f>IF(AND(B843&lt;&gt;"",B843&lt;&gt;"GR"),(C883*0.4)+(B843*0.6),E883)</f>
        <v>#REF!</v>
      </c>
      <c r="G883" s="9" t="e">
        <f t="shared" si="56"/>
        <v>#REF!</v>
      </c>
      <c r="H883" s="9" t="e">
        <f t="shared" si="57"/>
        <v>#REF!</v>
      </c>
      <c r="I883" s="9" t="e">
        <f t="shared" si="55"/>
        <v>#REF!</v>
      </c>
      <c r="J883" s="9" t="e">
        <f>IF(I883&lt;&gt;"",IF(_xlfn.RANK.EQ(I883,$I$2:$I$326,0)&lt;=ROUND(COUNTIFS($E$2:$E$326,"&gt;=50",$D$2:$D$326,"&gt;=55")/100*#REF!,0),"",E883),"")</f>
        <v>#REF!</v>
      </c>
      <c r="K883" s="9" t="e">
        <f>IF(J883&lt;&gt;"",IF(_xlfn.RANK.EQ(J883,$J$2:$J$326,0)&lt;=ROUND(COUNTIFS($E$2:$E$326,"&gt;=50",$D$2:$D$326,"&gt;=55")/100*#REF!,0),"",E883),"")</f>
        <v>#REF!</v>
      </c>
      <c r="L883" s="9" t="e">
        <f>IF(K883&lt;&gt;"",IF(_xlfn.RANK.EQ(K883,$K$2:$K$326,0)&lt;=ROUND(COUNTIFS($E$2:$E$326,"&gt;=50",$D$2:$D$326,"&gt;=55")/100*#REF!,0),"",E883),"")</f>
        <v>#REF!</v>
      </c>
      <c r="M883" s="9" t="e">
        <f>IF(L883&lt;&gt;"",IF(_xlfn.RANK.EQ(L883,$L$2:$L$326,0)&lt;=ROUND(COUNTIFS($E$2:$E$326,"&gt;=50",$D$2:$D$326,"&gt;=55")/100*#REF!,0),"",E883),"")</f>
        <v>#REF!</v>
      </c>
      <c r="N883" s="9" t="e">
        <f>IF(M883&lt;&gt;"",IF(_xlfn.RANK.EQ(M883,$M$2:$M$326,0)&lt;=ROUND(COUNTIFS($E$2:$E$326,"&gt;=50",$D$2:$D$326,"&gt;=55")/100*#REF!,0),"",E883),"")</f>
        <v>#REF!</v>
      </c>
      <c r="O883" s="9" t="e">
        <f>IF(N883&lt;&gt;"",IF(_xlfn.RANK.EQ(N883,$N$2:$N$326,0)&lt;=ROUND(COUNTIFS($E$2:$E$326,"&gt;=50",$D$2:$D$326,"&gt;=55")/100*#REF!,0),"",E883),"")</f>
        <v>#REF!</v>
      </c>
      <c r="P883" s="9" t="str" cm="1">
        <f t="array" ref="P883">IF(A843&lt;&gt;"",IF(_xlfn.BITOR(B843&lt;&gt;"GR",B843&lt;&gt;""),IF(AND(H883&gt;=50,B843&gt;=55),_xlfn.RANK.EQ(H883,$H$2:$H$1000,0),_xlfn.IFS(#REF!="FD",999,#REF!="FF",1000)),IF(AND(H883&gt;=50,D883&gt;=55),_xlfn.RANK.EQ(H883,$H$2:$H$326,0),_xlfn.IFS(#REF!="FD",999,#REF!="FF",1000))),"")</f>
        <v/>
      </c>
    </row>
    <row r="884" spans="1:16" x14ac:dyDescent="0.35">
      <c r="A884" s="3"/>
      <c r="B884" s="3"/>
      <c r="C884" s="16" t="e">
        <f>IF(_xlfn.BITOR(#REF!="GR",#REF!=""),0,#REF!)</f>
        <v>#REF!</v>
      </c>
      <c r="D884" s="16" t="e">
        <f>IF(_xlfn.BITOR(#REF!="",#REF!="GR"),0,#REF!)</f>
        <v>#REF!</v>
      </c>
      <c r="E884" s="9" t="e">
        <f t="shared" si="54"/>
        <v>#REF!</v>
      </c>
      <c r="F884" s="9" t="e">
        <f>IF(AND(B844&lt;&gt;"",B844&lt;&gt;"GR"),(C884*0.4)+(B844*0.6),E884)</f>
        <v>#REF!</v>
      </c>
      <c r="G884" s="9" t="e">
        <f t="shared" si="56"/>
        <v>#REF!</v>
      </c>
      <c r="H884" s="9" t="e">
        <f t="shared" si="57"/>
        <v>#REF!</v>
      </c>
      <c r="I884" s="9" t="e">
        <f t="shared" si="55"/>
        <v>#REF!</v>
      </c>
      <c r="J884" s="9" t="e">
        <f>IF(I884&lt;&gt;"",IF(_xlfn.RANK.EQ(I884,$I$2:$I$326,0)&lt;=ROUND(COUNTIFS($E$2:$E$326,"&gt;=50",$D$2:$D$326,"&gt;=55")/100*#REF!,0),"",E884),"")</f>
        <v>#REF!</v>
      </c>
      <c r="K884" s="9" t="e">
        <f>IF(J884&lt;&gt;"",IF(_xlfn.RANK.EQ(J884,$J$2:$J$326,0)&lt;=ROUND(COUNTIFS($E$2:$E$326,"&gt;=50",$D$2:$D$326,"&gt;=55")/100*#REF!,0),"",E884),"")</f>
        <v>#REF!</v>
      </c>
      <c r="L884" s="9" t="e">
        <f>IF(K884&lt;&gt;"",IF(_xlfn.RANK.EQ(K884,$K$2:$K$326,0)&lt;=ROUND(COUNTIFS($E$2:$E$326,"&gt;=50",$D$2:$D$326,"&gt;=55")/100*#REF!,0),"",E884),"")</f>
        <v>#REF!</v>
      </c>
      <c r="M884" s="9" t="e">
        <f>IF(L884&lt;&gt;"",IF(_xlfn.RANK.EQ(L884,$L$2:$L$326,0)&lt;=ROUND(COUNTIFS($E$2:$E$326,"&gt;=50",$D$2:$D$326,"&gt;=55")/100*#REF!,0),"",E884),"")</f>
        <v>#REF!</v>
      </c>
      <c r="N884" s="9" t="e">
        <f>IF(M884&lt;&gt;"",IF(_xlfn.RANK.EQ(M884,$M$2:$M$326,0)&lt;=ROUND(COUNTIFS($E$2:$E$326,"&gt;=50",$D$2:$D$326,"&gt;=55")/100*#REF!,0),"",E884),"")</f>
        <v>#REF!</v>
      </c>
      <c r="O884" s="9" t="e">
        <f>IF(N884&lt;&gt;"",IF(_xlfn.RANK.EQ(N884,$N$2:$N$326,0)&lt;=ROUND(COUNTIFS($E$2:$E$326,"&gt;=50",$D$2:$D$326,"&gt;=55")/100*#REF!,0),"",E884),"")</f>
        <v>#REF!</v>
      </c>
      <c r="P884" s="9" t="str" cm="1">
        <f t="array" ref="P884">IF(A844&lt;&gt;"",IF(_xlfn.BITOR(B844&lt;&gt;"GR",B844&lt;&gt;""),IF(AND(H884&gt;=50,B844&gt;=55),_xlfn.RANK.EQ(H884,$H$2:$H$1000,0),_xlfn.IFS(#REF!="FD",999,#REF!="FF",1000)),IF(AND(H884&gt;=50,D884&gt;=55),_xlfn.RANK.EQ(H884,$H$2:$H$326,0),_xlfn.IFS(#REF!="FD",999,#REF!="FF",1000))),"")</f>
        <v/>
      </c>
    </row>
    <row r="885" spans="1:16" x14ac:dyDescent="0.35">
      <c r="A885" s="3"/>
      <c r="B885" s="3"/>
      <c r="C885" s="16" t="e">
        <f>IF(_xlfn.BITOR(#REF!="GR",#REF!=""),0,#REF!)</f>
        <v>#REF!</v>
      </c>
      <c r="D885" s="16" t="e">
        <f>IF(_xlfn.BITOR(#REF!="",#REF!="GR"),0,#REF!)</f>
        <v>#REF!</v>
      </c>
      <c r="E885" s="9" t="e">
        <f t="shared" si="54"/>
        <v>#REF!</v>
      </c>
      <c r="F885" s="9" t="e">
        <f>IF(AND(B845&lt;&gt;"",B845&lt;&gt;"GR"),(C885*0.4)+(B845*0.6),E885)</f>
        <v>#REF!</v>
      </c>
      <c r="G885" s="9" t="e">
        <f t="shared" si="56"/>
        <v>#REF!</v>
      </c>
      <c r="H885" s="9" t="e">
        <f t="shared" si="57"/>
        <v>#REF!</v>
      </c>
      <c r="I885" s="9" t="e">
        <f t="shared" si="55"/>
        <v>#REF!</v>
      </c>
      <c r="J885" s="9" t="e">
        <f>IF(I885&lt;&gt;"",IF(_xlfn.RANK.EQ(I885,$I$2:$I$326,0)&lt;=ROUND(COUNTIFS($E$2:$E$326,"&gt;=50",$D$2:$D$326,"&gt;=55")/100*#REF!,0),"",E885),"")</f>
        <v>#REF!</v>
      </c>
      <c r="K885" s="9" t="e">
        <f>IF(J885&lt;&gt;"",IF(_xlfn.RANK.EQ(J885,$J$2:$J$326,0)&lt;=ROUND(COUNTIFS($E$2:$E$326,"&gt;=50",$D$2:$D$326,"&gt;=55")/100*#REF!,0),"",E885),"")</f>
        <v>#REF!</v>
      </c>
      <c r="L885" s="9" t="e">
        <f>IF(K885&lt;&gt;"",IF(_xlfn.RANK.EQ(K885,$K$2:$K$326,0)&lt;=ROUND(COUNTIFS($E$2:$E$326,"&gt;=50",$D$2:$D$326,"&gt;=55")/100*#REF!,0),"",E885),"")</f>
        <v>#REF!</v>
      </c>
      <c r="M885" s="9" t="e">
        <f>IF(L885&lt;&gt;"",IF(_xlfn.RANK.EQ(L885,$L$2:$L$326,0)&lt;=ROUND(COUNTIFS($E$2:$E$326,"&gt;=50",$D$2:$D$326,"&gt;=55")/100*#REF!,0),"",E885),"")</f>
        <v>#REF!</v>
      </c>
      <c r="N885" s="9" t="e">
        <f>IF(M885&lt;&gt;"",IF(_xlfn.RANK.EQ(M885,$M$2:$M$326,0)&lt;=ROUND(COUNTIFS($E$2:$E$326,"&gt;=50",$D$2:$D$326,"&gt;=55")/100*#REF!,0),"",E885),"")</f>
        <v>#REF!</v>
      </c>
      <c r="O885" s="9" t="e">
        <f>IF(N885&lt;&gt;"",IF(_xlfn.RANK.EQ(N885,$N$2:$N$326,0)&lt;=ROUND(COUNTIFS($E$2:$E$326,"&gt;=50",$D$2:$D$326,"&gt;=55")/100*#REF!,0),"",E885),"")</f>
        <v>#REF!</v>
      </c>
      <c r="P885" s="9" t="str" cm="1">
        <f t="array" ref="P885">IF(A845&lt;&gt;"",IF(_xlfn.BITOR(B845&lt;&gt;"GR",B845&lt;&gt;""),IF(AND(H885&gt;=50,B845&gt;=55),_xlfn.RANK.EQ(H885,$H$2:$H$1000,0),_xlfn.IFS(#REF!="FD",999,#REF!="FF",1000)),IF(AND(H885&gt;=50,D885&gt;=55),_xlfn.RANK.EQ(H885,$H$2:$H$326,0),_xlfn.IFS(#REF!="FD",999,#REF!="FF",1000))),"")</f>
        <v/>
      </c>
    </row>
    <row r="886" spans="1:16" x14ac:dyDescent="0.35">
      <c r="A886" s="3"/>
      <c r="B886" s="3"/>
      <c r="C886" s="16" t="e">
        <f>IF(_xlfn.BITOR(#REF!="GR",#REF!=""),0,#REF!)</f>
        <v>#REF!</v>
      </c>
      <c r="D886" s="16" t="e">
        <f>IF(_xlfn.BITOR(#REF!="",#REF!="GR"),0,#REF!)</f>
        <v>#REF!</v>
      </c>
      <c r="E886" s="9" t="e">
        <f t="shared" si="54"/>
        <v>#REF!</v>
      </c>
      <c r="F886" s="9" t="e">
        <f>IF(AND(B846&lt;&gt;"",B846&lt;&gt;"GR"),(C886*0.4)+(B846*0.6),E886)</f>
        <v>#REF!</v>
      </c>
      <c r="G886" s="9" t="e">
        <f t="shared" si="56"/>
        <v>#REF!</v>
      </c>
      <c r="H886" s="9" t="e">
        <f t="shared" si="57"/>
        <v>#REF!</v>
      </c>
      <c r="I886" s="9" t="e">
        <f t="shared" si="55"/>
        <v>#REF!</v>
      </c>
      <c r="J886" s="9" t="e">
        <f>IF(I886&lt;&gt;"",IF(_xlfn.RANK.EQ(I886,$I$2:$I$326,0)&lt;=ROUND(COUNTIFS($E$2:$E$326,"&gt;=50",$D$2:$D$326,"&gt;=55")/100*#REF!,0),"",E886),"")</f>
        <v>#REF!</v>
      </c>
      <c r="K886" s="9" t="e">
        <f>IF(J886&lt;&gt;"",IF(_xlfn.RANK.EQ(J886,$J$2:$J$326,0)&lt;=ROUND(COUNTIFS($E$2:$E$326,"&gt;=50",$D$2:$D$326,"&gt;=55")/100*#REF!,0),"",E886),"")</f>
        <v>#REF!</v>
      </c>
      <c r="L886" s="9" t="e">
        <f>IF(K886&lt;&gt;"",IF(_xlfn.RANK.EQ(K886,$K$2:$K$326,0)&lt;=ROUND(COUNTIFS($E$2:$E$326,"&gt;=50",$D$2:$D$326,"&gt;=55")/100*#REF!,0),"",E886),"")</f>
        <v>#REF!</v>
      </c>
      <c r="M886" s="9" t="e">
        <f>IF(L886&lt;&gt;"",IF(_xlfn.RANK.EQ(L886,$L$2:$L$326,0)&lt;=ROUND(COUNTIFS($E$2:$E$326,"&gt;=50",$D$2:$D$326,"&gt;=55")/100*#REF!,0),"",E886),"")</f>
        <v>#REF!</v>
      </c>
      <c r="N886" s="9" t="e">
        <f>IF(M886&lt;&gt;"",IF(_xlfn.RANK.EQ(M886,$M$2:$M$326,0)&lt;=ROUND(COUNTIFS($E$2:$E$326,"&gt;=50",$D$2:$D$326,"&gt;=55")/100*#REF!,0),"",E886),"")</f>
        <v>#REF!</v>
      </c>
      <c r="O886" s="9" t="e">
        <f>IF(N886&lt;&gt;"",IF(_xlfn.RANK.EQ(N886,$N$2:$N$326,0)&lt;=ROUND(COUNTIFS($E$2:$E$326,"&gt;=50",$D$2:$D$326,"&gt;=55")/100*#REF!,0),"",E886),"")</f>
        <v>#REF!</v>
      </c>
      <c r="P886" s="9" t="str" cm="1">
        <f t="array" ref="P886">IF(A846&lt;&gt;"",IF(_xlfn.BITOR(B846&lt;&gt;"GR",B846&lt;&gt;""),IF(AND(H886&gt;=50,B846&gt;=55),_xlfn.RANK.EQ(H886,$H$2:$H$1000,0),_xlfn.IFS(#REF!="FD",999,#REF!="FF",1000)),IF(AND(H886&gt;=50,D886&gt;=55),_xlfn.RANK.EQ(H886,$H$2:$H$326,0),_xlfn.IFS(#REF!="FD",999,#REF!="FF",1000))),"")</f>
        <v/>
      </c>
    </row>
    <row r="887" spans="1:16" x14ac:dyDescent="0.35">
      <c r="A887" s="3"/>
      <c r="B887" s="3"/>
      <c r="C887" s="16" t="e">
        <f>IF(_xlfn.BITOR(#REF!="GR",#REF!=""),0,#REF!)</f>
        <v>#REF!</v>
      </c>
      <c r="D887" s="16" t="e">
        <f>IF(_xlfn.BITOR(#REF!="",#REF!="GR"),0,#REF!)</f>
        <v>#REF!</v>
      </c>
      <c r="E887" s="9" t="e">
        <f t="shared" si="54"/>
        <v>#REF!</v>
      </c>
      <c r="F887" s="9" t="e">
        <f>IF(AND(B847&lt;&gt;"",B847&lt;&gt;"GR"),(C887*0.4)+(B847*0.6),E887)</f>
        <v>#REF!</v>
      </c>
      <c r="G887" s="9" t="e">
        <f t="shared" si="56"/>
        <v>#REF!</v>
      </c>
      <c r="H887" s="9" t="e">
        <f t="shared" si="57"/>
        <v>#REF!</v>
      </c>
      <c r="I887" s="9" t="e">
        <f t="shared" si="55"/>
        <v>#REF!</v>
      </c>
      <c r="J887" s="9" t="e">
        <f>IF(I887&lt;&gt;"",IF(_xlfn.RANK.EQ(I887,$I$2:$I$326,0)&lt;=ROUND(COUNTIFS($E$2:$E$326,"&gt;=50",$D$2:$D$326,"&gt;=55")/100*#REF!,0),"",E887),"")</f>
        <v>#REF!</v>
      </c>
      <c r="K887" s="9" t="e">
        <f>IF(J887&lt;&gt;"",IF(_xlfn.RANK.EQ(J887,$J$2:$J$326,0)&lt;=ROUND(COUNTIFS($E$2:$E$326,"&gt;=50",$D$2:$D$326,"&gt;=55")/100*#REF!,0),"",E887),"")</f>
        <v>#REF!</v>
      </c>
      <c r="L887" s="9" t="e">
        <f>IF(K887&lt;&gt;"",IF(_xlfn.RANK.EQ(K887,$K$2:$K$326,0)&lt;=ROUND(COUNTIFS($E$2:$E$326,"&gt;=50",$D$2:$D$326,"&gt;=55")/100*#REF!,0),"",E887),"")</f>
        <v>#REF!</v>
      </c>
      <c r="M887" s="9" t="e">
        <f>IF(L887&lt;&gt;"",IF(_xlfn.RANK.EQ(L887,$L$2:$L$326,0)&lt;=ROUND(COUNTIFS($E$2:$E$326,"&gt;=50",$D$2:$D$326,"&gt;=55")/100*#REF!,0),"",E887),"")</f>
        <v>#REF!</v>
      </c>
      <c r="N887" s="9" t="e">
        <f>IF(M887&lt;&gt;"",IF(_xlfn.RANK.EQ(M887,$M$2:$M$326,0)&lt;=ROUND(COUNTIFS($E$2:$E$326,"&gt;=50",$D$2:$D$326,"&gt;=55")/100*#REF!,0),"",E887),"")</f>
        <v>#REF!</v>
      </c>
      <c r="O887" s="9" t="e">
        <f>IF(N887&lt;&gt;"",IF(_xlfn.RANK.EQ(N887,$N$2:$N$326,0)&lt;=ROUND(COUNTIFS($E$2:$E$326,"&gt;=50",$D$2:$D$326,"&gt;=55")/100*#REF!,0),"",E887),"")</f>
        <v>#REF!</v>
      </c>
      <c r="P887" s="9" t="str" cm="1">
        <f t="array" ref="P887">IF(A847&lt;&gt;"",IF(_xlfn.BITOR(B847&lt;&gt;"GR",B847&lt;&gt;""),IF(AND(H887&gt;=50,B847&gt;=55),_xlfn.RANK.EQ(H887,$H$2:$H$1000,0),_xlfn.IFS(#REF!="FD",999,#REF!="FF",1000)),IF(AND(H887&gt;=50,D887&gt;=55),_xlfn.RANK.EQ(H887,$H$2:$H$326,0),_xlfn.IFS(#REF!="FD",999,#REF!="FF",1000))),"")</f>
        <v/>
      </c>
    </row>
    <row r="888" spans="1:16" x14ac:dyDescent="0.35">
      <c r="A888" s="3"/>
      <c r="B888" s="3"/>
      <c r="C888" s="16" t="e">
        <f>IF(_xlfn.BITOR(#REF!="GR",#REF!=""),0,#REF!)</f>
        <v>#REF!</v>
      </c>
      <c r="D888" s="16" t="e">
        <f>IF(_xlfn.BITOR(#REF!="",#REF!="GR"),0,#REF!)</f>
        <v>#REF!</v>
      </c>
      <c r="E888" s="9" t="e">
        <f t="shared" si="54"/>
        <v>#REF!</v>
      </c>
      <c r="F888" s="9" t="e">
        <f>IF(AND(B848&lt;&gt;"",B848&lt;&gt;"GR"),(C888*0.4)+(B848*0.6),E888)</f>
        <v>#REF!</v>
      </c>
      <c r="G888" s="9" t="e">
        <f t="shared" si="56"/>
        <v>#REF!</v>
      </c>
      <c r="H888" s="9" t="e">
        <f t="shared" si="57"/>
        <v>#REF!</v>
      </c>
      <c r="I888" s="9" t="e">
        <f t="shared" si="55"/>
        <v>#REF!</v>
      </c>
      <c r="J888" s="9" t="e">
        <f>IF(I888&lt;&gt;"",IF(_xlfn.RANK.EQ(I888,$I$2:$I$326,0)&lt;=ROUND(COUNTIFS($E$2:$E$326,"&gt;=50",$D$2:$D$326,"&gt;=55")/100*#REF!,0),"",E888),"")</f>
        <v>#REF!</v>
      </c>
      <c r="K888" s="9" t="e">
        <f>IF(J888&lt;&gt;"",IF(_xlfn.RANK.EQ(J888,$J$2:$J$326,0)&lt;=ROUND(COUNTIFS($E$2:$E$326,"&gt;=50",$D$2:$D$326,"&gt;=55")/100*#REF!,0),"",E888),"")</f>
        <v>#REF!</v>
      </c>
      <c r="L888" s="9" t="e">
        <f>IF(K888&lt;&gt;"",IF(_xlfn.RANK.EQ(K888,$K$2:$K$326,0)&lt;=ROUND(COUNTIFS($E$2:$E$326,"&gt;=50",$D$2:$D$326,"&gt;=55")/100*#REF!,0),"",E888),"")</f>
        <v>#REF!</v>
      </c>
      <c r="M888" s="9" t="e">
        <f>IF(L888&lt;&gt;"",IF(_xlfn.RANK.EQ(L888,$L$2:$L$326,0)&lt;=ROUND(COUNTIFS($E$2:$E$326,"&gt;=50",$D$2:$D$326,"&gt;=55")/100*#REF!,0),"",E888),"")</f>
        <v>#REF!</v>
      </c>
      <c r="N888" s="9" t="e">
        <f>IF(M888&lt;&gt;"",IF(_xlfn.RANK.EQ(M888,$M$2:$M$326,0)&lt;=ROUND(COUNTIFS($E$2:$E$326,"&gt;=50",$D$2:$D$326,"&gt;=55")/100*#REF!,0),"",E888),"")</f>
        <v>#REF!</v>
      </c>
      <c r="O888" s="9" t="e">
        <f>IF(N888&lt;&gt;"",IF(_xlfn.RANK.EQ(N888,$N$2:$N$326,0)&lt;=ROUND(COUNTIFS($E$2:$E$326,"&gt;=50",$D$2:$D$326,"&gt;=55")/100*#REF!,0),"",E888),"")</f>
        <v>#REF!</v>
      </c>
      <c r="P888" s="9" t="str" cm="1">
        <f t="array" ref="P888">IF(A848&lt;&gt;"",IF(_xlfn.BITOR(B848&lt;&gt;"GR",B848&lt;&gt;""),IF(AND(H888&gt;=50,B848&gt;=55),_xlfn.RANK.EQ(H888,$H$2:$H$1000,0),_xlfn.IFS(#REF!="FD",999,#REF!="FF",1000)),IF(AND(H888&gt;=50,D888&gt;=55),_xlfn.RANK.EQ(H888,$H$2:$H$326,0),_xlfn.IFS(#REF!="FD",999,#REF!="FF",1000))),"")</f>
        <v/>
      </c>
    </row>
    <row r="889" spans="1:16" x14ac:dyDescent="0.35">
      <c r="A889" s="3"/>
      <c r="B889" s="3"/>
      <c r="C889" s="16" t="e">
        <f>IF(_xlfn.BITOR(#REF!="GR",#REF!=""),0,#REF!)</f>
        <v>#REF!</v>
      </c>
      <c r="D889" s="16" t="e">
        <f>IF(_xlfn.BITOR(#REF!="",#REF!="GR"),0,#REF!)</f>
        <v>#REF!</v>
      </c>
      <c r="E889" s="9" t="e">
        <f t="shared" si="54"/>
        <v>#REF!</v>
      </c>
      <c r="F889" s="9" t="e">
        <f>IF(AND(B849&lt;&gt;"",B849&lt;&gt;"GR"),(C889*0.4)+(B849*0.6),E889)</f>
        <v>#REF!</v>
      </c>
      <c r="G889" s="9" t="e">
        <f t="shared" si="56"/>
        <v>#REF!</v>
      </c>
      <c r="H889" s="9" t="e">
        <f t="shared" si="57"/>
        <v>#REF!</v>
      </c>
      <c r="I889" s="9" t="e">
        <f t="shared" si="55"/>
        <v>#REF!</v>
      </c>
      <c r="J889" s="9" t="e">
        <f>IF(I889&lt;&gt;"",IF(_xlfn.RANK.EQ(I889,$I$2:$I$326,0)&lt;=ROUND(COUNTIFS($E$2:$E$326,"&gt;=50",$D$2:$D$326,"&gt;=55")/100*#REF!,0),"",E889),"")</f>
        <v>#REF!</v>
      </c>
      <c r="K889" s="9" t="e">
        <f>IF(J889&lt;&gt;"",IF(_xlfn.RANK.EQ(J889,$J$2:$J$326,0)&lt;=ROUND(COUNTIFS($E$2:$E$326,"&gt;=50",$D$2:$D$326,"&gt;=55")/100*#REF!,0),"",E889),"")</f>
        <v>#REF!</v>
      </c>
      <c r="L889" s="9" t="e">
        <f>IF(K889&lt;&gt;"",IF(_xlfn.RANK.EQ(K889,$K$2:$K$326,0)&lt;=ROUND(COUNTIFS($E$2:$E$326,"&gt;=50",$D$2:$D$326,"&gt;=55")/100*#REF!,0),"",E889),"")</f>
        <v>#REF!</v>
      </c>
      <c r="M889" s="9" t="e">
        <f>IF(L889&lt;&gt;"",IF(_xlfn.RANK.EQ(L889,$L$2:$L$326,0)&lt;=ROUND(COUNTIFS($E$2:$E$326,"&gt;=50",$D$2:$D$326,"&gt;=55")/100*#REF!,0),"",E889),"")</f>
        <v>#REF!</v>
      </c>
      <c r="N889" s="9" t="e">
        <f>IF(M889&lt;&gt;"",IF(_xlfn.RANK.EQ(M889,$M$2:$M$326,0)&lt;=ROUND(COUNTIFS($E$2:$E$326,"&gt;=50",$D$2:$D$326,"&gt;=55")/100*#REF!,0),"",E889),"")</f>
        <v>#REF!</v>
      </c>
      <c r="O889" s="9" t="e">
        <f>IF(N889&lt;&gt;"",IF(_xlfn.RANK.EQ(N889,$N$2:$N$326,0)&lt;=ROUND(COUNTIFS($E$2:$E$326,"&gt;=50",$D$2:$D$326,"&gt;=55")/100*#REF!,0),"",E889),"")</f>
        <v>#REF!</v>
      </c>
      <c r="P889" s="9" t="str" cm="1">
        <f t="array" ref="P889">IF(A849&lt;&gt;"",IF(_xlfn.BITOR(B849&lt;&gt;"GR",B849&lt;&gt;""),IF(AND(H889&gt;=50,B849&gt;=55),_xlfn.RANK.EQ(H889,$H$2:$H$1000,0),_xlfn.IFS(#REF!="FD",999,#REF!="FF",1000)),IF(AND(H889&gt;=50,D889&gt;=55),_xlfn.RANK.EQ(H889,$H$2:$H$326,0),_xlfn.IFS(#REF!="FD",999,#REF!="FF",1000))),"")</f>
        <v/>
      </c>
    </row>
    <row r="890" spans="1:16" x14ac:dyDescent="0.35">
      <c r="A890" s="3"/>
      <c r="B890" s="3"/>
      <c r="C890" s="16" t="e">
        <f>IF(_xlfn.BITOR(#REF!="GR",#REF!=""),0,#REF!)</f>
        <v>#REF!</v>
      </c>
      <c r="D890" s="16" t="e">
        <f>IF(_xlfn.BITOR(#REF!="",#REF!="GR"),0,#REF!)</f>
        <v>#REF!</v>
      </c>
      <c r="E890" s="9" t="e">
        <f t="shared" si="54"/>
        <v>#REF!</v>
      </c>
      <c r="F890" s="9" t="e">
        <f>IF(AND(B850&lt;&gt;"",B850&lt;&gt;"GR"),(C890*0.4)+(B850*0.6),E890)</f>
        <v>#REF!</v>
      </c>
      <c r="G890" s="9" t="e">
        <f t="shared" si="56"/>
        <v>#REF!</v>
      </c>
      <c r="H890" s="9" t="e">
        <f t="shared" si="57"/>
        <v>#REF!</v>
      </c>
      <c r="I890" s="9" t="e">
        <f t="shared" si="55"/>
        <v>#REF!</v>
      </c>
      <c r="J890" s="9" t="e">
        <f>IF(I890&lt;&gt;"",IF(_xlfn.RANK.EQ(I890,$I$2:$I$326,0)&lt;=ROUND(COUNTIFS($E$2:$E$326,"&gt;=50",$D$2:$D$326,"&gt;=55")/100*#REF!,0),"",E890),"")</f>
        <v>#REF!</v>
      </c>
      <c r="K890" s="9" t="e">
        <f>IF(J890&lt;&gt;"",IF(_xlfn.RANK.EQ(J890,$J$2:$J$326,0)&lt;=ROUND(COUNTIFS($E$2:$E$326,"&gt;=50",$D$2:$D$326,"&gt;=55")/100*#REF!,0),"",E890),"")</f>
        <v>#REF!</v>
      </c>
      <c r="L890" s="9" t="e">
        <f>IF(K890&lt;&gt;"",IF(_xlfn.RANK.EQ(K890,$K$2:$K$326,0)&lt;=ROUND(COUNTIFS($E$2:$E$326,"&gt;=50",$D$2:$D$326,"&gt;=55")/100*#REF!,0),"",E890),"")</f>
        <v>#REF!</v>
      </c>
      <c r="M890" s="9" t="e">
        <f>IF(L890&lt;&gt;"",IF(_xlfn.RANK.EQ(L890,$L$2:$L$326,0)&lt;=ROUND(COUNTIFS($E$2:$E$326,"&gt;=50",$D$2:$D$326,"&gt;=55")/100*#REF!,0),"",E890),"")</f>
        <v>#REF!</v>
      </c>
      <c r="N890" s="9" t="e">
        <f>IF(M890&lt;&gt;"",IF(_xlfn.RANK.EQ(M890,$M$2:$M$326,0)&lt;=ROUND(COUNTIFS($E$2:$E$326,"&gt;=50",$D$2:$D$326,"&gt;=55")/100*#REF!,0),"",E890),"")</f>
        <v>#REF!</v>
      </c>
      <c r="O890" s="9" t="e">
        <f>IF(N890&lt;&gt;"",IF(_xlfn.RANK.EQ(N890,$N$2:$N$326,0)&lt;=ROUND(COUNTIFS($E$2:$E$326,"&gt;=50",$D$2:$D$326,"&gt;=55")/100*#REF!,0),"",E890),"")</f>
        <v>#REF!</v>
      </c>
      <c r="P890" s="9" t="str" cm="1">
        <f t="array" ref="P890">IF(A850&lt;&gt;"",IF(_xlfn.BITOR(B850&lt;&gt;"GR",B850&lt;&gt;""),IF(AND(H890&gt;=50,B850&gt;=55),_xlfn.RANK.EQ(H890,$H$2:$H$1000,0),_xlfn.IFS(#REF!="FD",999,#REF!="FF",1000)),IF(AND(H890&gt;=50,D890&gt;=55),_xlfn.RANK.EQ(H890,$H$2:$H$326,0),_xlfn.IFS(#REF!="FD",999,#REF!="FF",1000))),"")</f>
        <v/>
      </c>
    </row>
    <row r="891" spans="1:16" x14ac:dyDescent="0.35">
      <c r="A891" s="3"/>
      <c r="B891" s="3"/>
      <c r="C891" s="16" t="e">
        <f>IF(_xlfn.BITOR(#REF!="GR",#REF!=""),0,#REF!)</f>
        <v>#REF!</v>
      </c>
      <c r="D891" s="16" t="e">
        <f>IF(_xlfn.BITOR(#REF!="",#REF!="GR"),0,#REF!)</f>
        <v>#REF!</v>
      </c>
      <c r="E891" s="9" t="e">
        <f t="shared" si="54"/>
        <v>#REF!</v>
      </c>
      <c r="F891" s="9" t="e">
        <f>IF(AND(B851&lt;&gt;"",B851&lt;&gt;"GR"),(C891*0.4)+(B851*0.6),E891)</f>
        <v>#REF!</v>
      </c>
      <c r="G891" s="9" t="e">
        <f t="shared" si="56"/>
        <v>#REF!</v>
      </c>
      <c r="H891" s="9" t="e">
        <f t="shared" si="57"/>
        <v>#REF!</v>
      </c>
      <c r="I891" s="9" t="e">
        <f t="shared" si="55"/>
        <v>#REF!</v>
      </c>
      <c r="J891" s="9" t="e">
        <f>IF(I891&lt;&gt;"",IF(_xlfn.RANK.EQ(I891,$I$2:$I$326,0)&lt;=ROUND(COUNTIFS($E$2:$E$326,"&gt;=50",$D$2:$D$326,"&gt;=55")/100*#REF!,0),"",E891),"")</f>
        <v>#REF!</v>
      </c>
      <c r="K891" s="9" t="e">
        <f>IF(J891&lt;&gt;"",IF(_xlfn.RANK.EQ(J891,$J$2:$J$326,0)&lt;=ROUND(COUNTIFS($E$2:$E$326,"&gt;=50",$D$2:$D$326,"&gt;=55")/100*#REF!,0),"",E891),"")</f>
        <v>#REF!</v>
      </c>
      <c r="L891" s="9" t="e">
        <f>IF(K891&lt;&gt;"",IF(_xlfn.RANK.EQ(K891,$K$2:$K$326,0)&lt;=ROUND(COUNTIFS($E$2:$E$326,"&gt;=50",$D$2:$D$326,"&gt;=55")/100*#REF!,0),"",E891),"")</f>
        <v>#REF!</v>
      </c>
      <c r="M891" s="9" t="e">
        <f>IF(L891&lt;&gt;"",IF(_xlfn.RANK.EQ(L891,$L$2:$L$326,0)&lt;=ROUND(COUNTIFS($E$2:$E$326,"&gt;=50",$D$2:$D$326,"&gt;=55")/100*#REF!,0),"",E891),"")</f>
        <v>#REF!</v>
      </c>
      <c r="N891" s="9" t="e">
        <f>IF(M891&lt;&gt;"",IF(_xlfn.RANK.EQ(M891,$M$2:$M$326,0)&lt;=ROUND(COUNTIFS($E$2:$E$326,"&gt;=50",$D$2:$D$326,"&gt;=55")/100*#REF!,0),"",E891),"")</f>
        <v>#REF!</v>
      </c>
      <c r="O891" s="9" t="e">
        <f>IF(N891&lt;&gt;"",IF(_xlfn.RANK.EQ(N891,$N$2:$N$326,0)&lt;=ROUND(COUNTIFS($E$2:$E$326,"&gt;=50",$D$2:$D$326,"&gt;=55")/100*#REF!,0),"",E891),"")</f>
        <v>#REF!</v>
      </c>
      <c r="P891" s="9" t="str" cm="1">
        <f t="array" ref="P891">IF(A851&lt;&gt;"",IF(_xlfn.BITOR(B851&lt;&gt;"GR",B851&lt;&gt;""),IF(AND(H891&gt;=50,B851&gt;=55),_xlfn.RANK.EQ(H891,$H$2:$H$1000,0),_xlfn.IFS(#REF!="FD",999,#REF!="FF",1000)),IF(AND(H891&gt;=50,D891&gt;=55),_xlfn.RANK.EQ(H891,$H$2:$H$326,0),_xlfn.IFS(#REF!="FD",999,#REF!="FF",1000))),"")</f>
        <v/>
      </c>
    </row>
    <row r="892" spans="1:16" x14ac:dyDescent="0.35">
      <c r="A892" s="3"/>
      <c r="B892" s="3"/>
      <c r="C892" s="16" t="e">
        <f>IF(_xlfn.BITOR(#REF!="GR",#REF!=""),0,#REF!)</f>
        <v>#REF!</v>
      </c>
      <c r="D892" s="16" t="e">
        <f>IF(_xlfn.BITOR(#REF!="",#REF!="GR"),0,#REF!)</f>
        <v>#REF!</v>
      </c>
      <c r="E892" s="9" t="e">
        <f t="shared" si="54"/>
        <v>#REF!</v>
      </c>
      <c r="F892" s="9" t="e">
        <f>IF(AND(B852&lt;&gt;"",B852&lt;&gt;"GR"),(C892*0.4)+(B852*0.6),E892)</f>
        <v>#REF!</v>
      </c>
      <c r="G892" s="9" t="e">
        <f t="shared" si="56"/>
        <v>#REF!</v>
      </c>
      <c r="H892" s="9" t="e">
        <f t="shared" si="57"/>
        <v>#REF!</v>
      </c>
      <c r="I892" s="9" t="e">
        <f t="shared" si="55"/>
        <v>#REF!</v>
      </c>
      <c r="J892" s="9" t="e">
        <f>IF(I892&lt;&gt;"",IF(_xlfn.RANK.EQ(I892,$I$2:$I$326,0)&lt;=ROUND(COUNTIFS($E$2:$E$326,"&gt;=50",$D$2:$D$326,"&gt;=55")/100*#REF!,0),"",E892),"")</f>
        <v>#REF!</v>
      </c>
      <c r="K892" s="9" t="e">
        <f>IF(J892&lt;&gt;"",IF(_xlfn.RANK.EQ(J892,$J$2:$J$326,0)&lt;=ROUND(COUNTIFS($E$2:$E$326,"&gt;=50",$D$2:$D$326,"&gt;=55")/100*#REF!,0),"",E892),"")</f>
        <v>#REF!</v>
      </c>
      <c r="L892" s="9" t="e">
        <f>IF(K892&lt;&gt;"",IF(_xlfn.RANK.EQ(K892,$K$2:$K$326,0)&lt;=ROUND(COUNTIFS($E$2:$E$326,"&gt;=50",$D$2:$D$326,"&gt;=55")/100*#REF!,0),"",E892),"")</f>
        <v>#REF!</v>
      </c>
      <c r="M892" s="9" t="e">
        <f>IF(L892&lt;&gt;"",IF(_xlfn.RANK.EQ(L892,$L$2:$L$326,0)&lt;=ROUND(COUNTIFS($E$2:$E$326,"&gt;=50",$D$2:$D$326,"&gt;=55")/100*#REF!,0),"",E892),"")</f>
        <v>#REF!</v>
      </c>
      <c r="N892" s="9" t="e">
        <f>IF(M892&lt;&gt;"",IF(_xlfn.RANK.EQ(M892,$M$2:$M$326,0)&lt;=ROUND(COUNTIFS($E$2:$E$326,"&gt;=50",$D$2:$D$326,"&gt;=55")/100*#REF!,0),"",E892),"")</f>
        <v>#REF!</v>
      </c>
      <c r="O892" s="9" t="e">
        <f>IF(N892&lt;&gt;"",IF(_xlfn.RANK.EQ(N892,$N$2:$N$326,0)&lt;=ROUND(COUNTIFS($E$2:$E$326,"&gt;=50",$D$2:$D$326,"&gt;=55")/100*#REF!,0),"",E892),"")</f>
        <v>#REF!</v>
      </c>
      <c r="P892" s="9" t="str" cm="1">
        <f t="array" ref="P892">IF(A852&lt;&gt;"",IF(_xlfn.BITOR(B852&lt;&gt;"GR",B852&lt;&gt;""),IF(AND(H892&gt;=50,B852&gt;=55),_xlfn.RANK.EQ(H892,$H$2:$H$1000,0),_xlfn.IFS(#REF!="FD",999,#REF!="FF",1000)),IF(AND(H892&gt;=50,D892&gt;=55),_xlfn.RANK.EQ(H892,$H$2:$H$326,0),_xlfn.IFS(#REF!="FD",999,#REF!="FF",1000))),"")</f>
        <v/>
      </c>
    </row>
    <row r="893" spans="1:16" x14ac:dyDescent="0.35">
      <c r="A893" s="3"/>
      <c r="B893" s="3"/>
      <c r="C893" s="16" t="e">
        <f>IF(_xlfn.BITOR(#REF!="GR",#REF!=""),0,#REF!)</f>
        <v>#REF!</v>
      </c>
      <c r="D893" s="16" t="e">
        <f>IF(_xlfn.BITOR(#REF!="",#REF!="GR"),0,#REF!)</f>
        <v>#REF!</v>
      </c>
      <c r="E893" s="9" t="e">
        <f t="shared" si="54"/>
        <v>#REF!</v>
      </c>
      <c r="F893" s="9" t="e">
        <f>IF(AND(B853&lt;&gt;"",B853&lt;&gt;"GR"),(C893*0.4)+(B853*0.6),E893)</f>
        <v>#REF!</v>
      </c>
      <c r="G893" s="9" t="e">
        <f t="shared" si="56"/>
        <v>#REF!</v>
      </c>
      <c r="H893" s="9" t="e">
        <f t="shared" si="57"/>
        <v>#REF!</v>
      </c>
      <c r="I893" s="9" t="e">
        <f t="shared" si="55"/>
        <v>#REF!</v>
      </c>
      <c r="J893" s="9" t="e">
        <f>IF(I893&lt;&gt;"",IF(_xlfn.RANK.EQ(I893,$I$2:$I$326,0)&lt;=ROUND(COUNTIFS($E$2:$E$326,"&gt;=50",$D$2:$D$326,"&gt;=55")/100*#REF!,0),"",E893),"")</f>
        <v>#REF!</v>
      </c>
      <c r="K893" s="9" t="e">
        <f>IF(J893&lt;&gt;"",IF(_xlfn.RANK.EQ(J893,$J$2:$J$326,0)&lt;=ROUND(COUNTIFS($E$2:$E$326,"&gt;=50",$D$2:$D$326,"&gt;=55")/100*#REF!,0),"",E893),"")</f>
        <v>#REF!</v>
      </c>
      <c r="L893" s="9" t="e">
        <f>IF(K893&lt;&gt;"",IF(_xlfn.RANK.EQ(K893,$K$2:$K$326,0)&lt;=ROUND(COUNTIFS($E$2:$E$326,"&gt;=50",$D$2:$D$326,"&gt;=55")/100*#REF!,0),"",E893),"")</f>
        <v>#REF!</v>
      </c>
      <c r="M893" s="9" t="e">
        <f>IF(L893&lt;&gt;"",IF(_xlfn.RANK.EQ(L893,$L$2:$L$326,0)&lt;=ROUND(COUNTIFS($E$2:$E$326,"&gt;=50",$D$2:$D$326,"&gt;=55")/100*#REF!,0),"",E893),"")</f>
        <v>#REF!</v>
      </c>
      <c r="N893" s="9" t="e">
        <f>IF(M893&lt;&gt;"",IF(_xlfn.RANK.EQ(M893,$M$2:$M$326,0)&lt;=ROUND(COUNTIFS($E$2:$E$326,"&gt;=50",$D$2:$D$326,"&gt;=55")/100*#REF!,0),"",E893),"")</f>
        <v>#REF!</v>
      </c>
      <c r="O893" s="9" t="e">
        <f>IF(N893&lt;&gt;"",IF(_xlfn.RANK.EQ(N893,$N$2:$N$326,0)&lt;=ROUND(COUNTIFS($E$2:$E$326,"&gt;=50",$D$2:$D$326,"&gt;=55")/100*#REF!,0),"",E893),"")</f>
        <v>#REF!</v>
      </c>
      <c r="P893" s="9" t="str" cm="1">
        <f t="array" ref="P893">IF(A853&lt;&gt;"",IF(_xlfn.BITOR(B853&lt;&gt;"GR",B853&lt;&gt;""),IF(AND(H893&gt;=50,B853&gt;=55),_xlfn.RANK.EQ(H893,$H$2:$H$1000,0),_xlfn.IFS(#REF!="FD",999,#REF!="FF",1000)),IF(AND(H893&gt;=50,D893&gt;=55),_xlfn.RANK.EQ(H893,$H$2:$H$326,0),_xlfn.IFS(#REF!="FD",999,#REF!="FF",1000))),"")</f>
        <v/>
      </c>
    </row>
    <row r="894" spans="1:16" x14ac:dyDescent="0.35">
      <c r="A894" s="3"/>
      <c r="B894" s="3"/>
      <c r="C894" s="16" t="e">
        <f>IF(_xlfn.BITOR(#REF!="GR",#REF!=""),0,#REF!)</f>
        <v>#REF!</v>
      </c>
      <c r="D894" s="16" t="e">
        <f>IF(_xlfn.BITOR(#REF!="",#REF!="GR"),0,#REF!)</f>
        <v>#REF!</v>
      </c>
      <c r="E894" s="9" t="e">
        <f t="shared" si="54"/>
        <v>#REF!</v>
      </c>
      <c r="F894" s="9" t="e">
        <f>IF(AND(B854&lt;&gt;"",B854&lt;&gt;"GR"),(C894*0.4)+(B854*0.6),E894)</f>
        <v>#REF!</v>
      </c>
      <c r="G894" s="9" t="e">
        <f t="shared" si="56"/>
        <v>#REF!</v>
      </c>
      <c r="H894" s="9" t="e">
        <f t="shared" si="57"/>
        <v>#REF!</v>
      </c>
      <c r="I894" s="9" t="e">
        <f t="shared" si="55"/>
        <v>#REF!</v>
      </c>
      <c r="J894" s="9" t="e">
        <f>IF(I894&lt;&gt;"",IF(_xlfn.RANK.EQ(I894,$I$2:$I$326,0)&lt;=ROUND(COUNTIFS($E$2:$E$326,"&gt;=50",$D$2:$D$326,"&gt;=55")/100*#REF!,0),"",E894),"")</f>
        <v>#REF!</v>
      </c>
      <c r="K894" s="9" t="e">
        <f>IF(J894&lt;&gt;"",IF(_xlfn.RANK.EQ(J894,$J$2:$J$326,0)&lt;=ROUND(COUNTIFS($E$2:$E$326,"&gt;=50",$D$2:$D$326,"&gt;=55")/100*#REF!,0),"",E894),"")</f>
        <v>#REF!</v>
      </c>
      <c r="L894" s="9" t="e">
        <f>IF(K894&lt;&gt;"",IF(_xlfn.RANK.EQ(K894,$K$2:$K$326,0)&lt;=ROUND(COUNTIFS($E$2:$E$326,"&gt;=50",$D$2:$D$326,"&gt;=55")/100*#REF!,0),"",E894),"")</f>
        <v>#REF!</v>
      </c>
      <c r="M894" s="9" t="e">
        <f>IF(L894&lt;&gt;"",IF(_xlfn.RANK.EQ(L894,$L$2:$L$326,0)&lt;=ROUND(COUNTIFS($E$2:$E$326,"&gt;=50",$D$2:$D$326,"&gt;=55")/100*#REF!,0),"",E894),"")</f>
        <v>#REF!</v>
      </c>
      <c r="N894" s="9" t="e">
        <f>IF(M894&lt;&gt;"",IF(_xlfn.RANK.EQ(M894,$M$2:$M$326,0)&lt;=ROUND(COUNTIFS($E$2:$E$326,"&gt;=50",$D$2:$D$326,"&gt;=55")/100*#REF!,0),"",E894),"")</f>
        <v>#REF!</v>
      </c>
      <c r="O894" s="9" t="e">
        <f>IF(N894&lt;&gt;"",IF(_xlfn.RANK.EQ(N894,$N$2:$N$326,0)&lt;=ROUND(COUNTIFS($E$2:$E$326,"&gt;=50",$D$2:$D$326,"&gt;=55")/100*#REF!,0),"",E894),"")</f>
        <v>#REF!</v>
      </c>
      <c r="P894" s="9" t="str" cm="1">
        <f t="array" ref="P894">IF(A854&lt;&gt;"",IF(_xlfn.BITOR(B854&lt;&gt;"GR",B854&lt;&gt;""),IF(AND(H894&gt;=50,B854&gt;=55),_xlfn.RANK.EQ(H894,$H$2:$H$1000,0),_xlfn.IFS(#REF!="FD",999,#REF!="FF",1000)),IF(AND(H894&gt;=50,D894&gt;=55),_xlfn.RANK.EQ(H894,$H$2:$H$326,0),_xlfn.IFS(#REF!="FD",999,#REF!="FF",1000))),"")</f>
        <v/>
      </c>
    </row>
    <row r="895" spans="1:16" x14ac:dyDescent="0.35">
      <c r="A895" s="3"/>
      <c r="B895" s="3"/>
      <c r="C895" s="16" t="e">
        <f>IF(_xlfn.BITOR(#REF!="GR",#REF!=""),0,#REF!)</f>
        <v>#REF!</v>
      </c>
      <c r="D895" s="16" t="e">
        <f>IF(_xlfn.BITOR(#REF!="",#REF!="GR"),0,#REF!)</f>
        <v>#REF!</v>
      </c>
      <c r="E895" s="9" t="e">
        <f t="shared" si="54"/>
        <v>#REF!</v>
      </c>
      <c r="F895" s="9" t="e">
        <f>IF(AND(B855&lt;&gt;"",B855&lt;&gt;"GR"),(C895*0.4)+(B855*0.6),E895)</f>
        <v>#REF!</v>
      </c>
      <c r="G895" s="9" t="e">
        <f t="shared" si="56"/>
        <v>#REF!</v>
      </c>
      <c r="H895" s="9" t="e">
        <f t="shared" si="57"/>
        <v>#REF!</v>
      </c>
      <c r="I895" s="9" t="e">
        <f t="shared" si="55"/>
        <v>#REF!</v>
      </c>
      <c r="J895" s="9" t="e">
        <f>IF(I895&lt;&gt;"",IF(_xlfn.RANK.EQ(I895,$I$2:$I$326,0)&lt;=ROUND(COUNTIFS($E$2:$E$326,"&gt;=50",$D$2:$D$326,"&gt;=55")/100*#REF!,0),"",E895),"")</f>
        <v>#REF!</v>
      </c>
      <c r="K895" s="9" t="e">
        <f>IF(J895&lt;&gt;"",IF(_xlfn.RANK.EQ(J895,$J$2:$J$326,0)&lt;=ROUND(COUNTIFS($E$2:$E$326,"&gt;=50",$D$2:$D$326,"&gt;=55")/100*#REF!,0),"",E895),"")</f>
        <v>#REF!</v>
      </c>
      <c r="L895" s="9" t="e">
        <f>IF(K895&lt;&gt;"",IF(_xlfn.RANK.EQ(K895,$K$2:$K$326,0)&lt;=ROUND(COUNTIFS($E$2:$E$326,"&gt;=50",$D$2:$D$326,"&gt;=55")/100*#REF!,0),"",E895),"")</f>
        <v>#REF!</v>
      </c>
      <c r="M895" s="9" t="e">
        <f>IF(L895&lt;&gt;"",IF(_xlfn.RANK.EQ(L895,$L$2:$L$326,0)&lt;=ROUND(COUNTIFS($E$2:$E$326,"&gt;=50",$D$2:$D$326,"&gt;=55")/100*#REF!,0),"",E895),"")</f>
        <v>#REF!</v>
      </c>
      <c r="N895" s="9" t="e">
        <f>IF(M895&lt;&gt;"",IF(_xlfn.RANK.EQ(M895,$M$2:$M$326,0)&lt;=ROUND(COUNTIFS($E$2:$E$326,"&gt;=50",$D$2:$D$326,"&gt;=55")/100*#REF!,0),"",E895),"")</f>
        <v>#REF!</v>
      </c>
      <c r="O895" s="9" t="e">
        <f>IF(N895&lt;&gt;"",IF(_xlfn.RANK.EQ(N895,$N$2:$N$326,0)&lt;=ROUND(COUNTIFS($E$2:$E$326,"&gt;=50",$D$2:$D$326,"&gt;=55")/100*#REF!,0),"",E895),"")</f>
        <v>#REF!</v>
      </c>
      <c r="P895" s="9" t="str" cm="1">
        <f t="array" ref="P895">IF(A855&lt;&gt;"",IF(_xlfn.BITOR(B855&lt;&gt;"GR",B855&lt;&gt;""),IF(AND(H895&gt;=50,B855&gt;=55),_xlfn.RANK.EQ(H895,$H$2:$H$1000,0),_xlfn.IFS(#REF!="FD",999,#REF!="FF",1000)),IF(AND(H895&gt;=50,D895&gt;=55),_xlfn.RANK.EQ(H895,$H$2:$H$326,0),_xlfn.IFS(#REF!="FD",999,#REF!="FF",1000))),"")</f>
        <v/>
      </c>
    </row>
    <row r="896" spans="1:16" x14ac:dyDescent="0.35">
      <c r="A896" s="3"/>
      <c r="B896" s="3"/>
      <c r="C896" s="16" t="e">
        <f>IF(_xlfn.BITOR(#REF!="GR",#REF!=""),0,#REF!)</f>
        <v>#REF!</v>
      </c>
      <c r="D896" s="16" t="e">
        <f>IF(_xlfn.BITOR(#REF!="",#REF!="GR"),0,#REF!)</f>
        <v>#REF!</v>
      </c>
      <c r="E896" s="9" t="e">
        <f t="shared" si="54"/>
        <v>#REF!</v>
      </c>
      <c r="F896" s="9" t="e">
        <f>IF(AND(B856&lt;&gt;"",B856&lt;&gt;"GR"),(C896*0.4)+(B856*0.6),E896)</f>
        <v>#REF!</v>
      </c>
      <c r="G896" s="9" t="e">
        <f t="shared" si="56"/>
        <v>#REF!</v>
      </c>
      <c r="H896" s="9" t="e">
        <f t="shared" si="57"/>
        <v>#REF!</v>
      </c>
      <c r="I896" s="9" t="e">
        <f t="shared" si="55"/>
        <v>#REF!</v>
      </c>
      <c r="J896" s="9" t="e">
        <f>IF(I896&lt;&gt;"",IF(_xlfn.RANK.EQ(I896,$I$2:$I$326,0)&lt;=ROUND(COUNTIFS($E$2:$E$326,"&gt;=50",$D$2:$D$326,"&gt;=55")/100*#REF!,0),"",E896),"")</f>
        <v>#REF!</v>
      </c>
      <c r="K896" s="9" t="e">
        <f>IF(J896&lt;&gt;"",IF(_xlfn.RANK.EQ(J896,$J$2:$J$326,0)&lt;=ROUND(COUNTIFS($E$2:$E$326,"&gt;=50",$D$2:$D$326,"&gt;=55")/100*#REF!,0),"",E896),"")</f>
        <v>#REF!</v>
      </c>
      <c r="L896" s="9" t="e">
        <f>IF(K896&lt;&gt;"",IF(_xlfn.RANK.EQ(K896,$K$2:$K$326,0)&lt;=ROUND(COUNTIFS($E$2:$E$326,"&gt;=50",$D$2:$D$326,"&gt;=55")/100*#REF!,0),"",E896),"")</f>
        <v>#REF!</v>
      </c>
      <c r="M896" s="9" t="e">
        <f>IF(L896&lt;&gt;"",IF(_xlfn.RANK.EQ(L896,$L$2:$L$326,0)&lt;=ROUND(COUNTIFS($E$2:$E$326,"&gt;=50",$D$2:$D$326,"&gt;=55")/100*#REF!,0),"",E896),"")</f>
        <v>#REF!</v>
      </c>
      <c r="N896" s="9" t="e">
        <f>IF(M896&lt;&gt;"",IF(_xlfn.RANK.EQ(M896,$M$2:$M$326,0)&lt;=ROUND(COUNTIFS($E$2:$E$326,"&gt;=50",$D$2:$D$326,"&gt;=55")/100*#REF!,0),"",E896),"")</f>
        <v>#REF!</v>
      </c>
      <c r="O896" s="9" t="e">
        <f>IF(N896&lt;&gt;"",IF(_xlfn.RANK.EQ(N896,$N$2:$N$326,0)&lt;=ROUND(COUNTIFS($E$2:$E$326,"&gt;=50",$D$2:$D$326,"&gt;=55")/100*#REF!,0),"",E896),"")</f>
        <v>#REF!</v>
      </c>
      <c r="P896" s="9" t="str" cm="1">
        <f t="array" ref="P896">IF(A856&lt;&gt;"",IF(_xlfn.BITOR(B856&lt;&gt;"GR",B856&lt;&gt;""),IF(AND(H896&gt;=50,B856&gt;=55),_xlfn.RANK.EQ(H896,$H$2:$H$1000,0),_xlfn.IFS(#REF!="FD",999,#REF!="FF",1000)),IF(AND(H896&gt;=50,D896&gt;=55),_xlfn.RANK.EQ(H896,$H$2:$H$326,0),_xlfn.IFS(#REF!="FD",999,#REF!="FF",1000))),"")</f>
        <v/>
      </c>
    </row>
    <row r="897" spans="1:16" x14ac:dyDescent="0.35">
      <c r="A897" s="3"/>
      <c r="B897" s="3"/>
      <c r="C897" s="16" t="e">
        <f>IF(_xlfn.BITOR(#REF!="GR",#REF!=""),0,#REF!)</f>
        <v>#REF!</v>
      </c>
      <c r="D897" s="16" t="e">
        <f>IF(_xlfn.BITOR(#REF!="",#REF!="GR"),0,#REF!)</f>
        <v>#REF!</v>
      </c>
      <c r="E897" s="9" t="e">
        <f t="shared" si="54"/>
        <v>#REF!</v>
      </c>
      <c r="F897" s="9" t="e">
        <f>IF(AND(B857&lt;&gt;"",B857&lt;&gt;"GR"),(C897*0.4)+(B857*0.6),E897)</f>
        <v>#REF!</v>
      </c>
      <c r="G897" s="9" t="e">
        <f t="shared" si="56"/>
        <v>#REF!</v>
      </c>
      <c r="H897" s="9" t="e">
        <f t="shared" si="57"/>
        <v>#REF!</v>
      </c>
      <c r="I897" s="9" t="e">
        <f t="shared" si="55"/>
        <v>#REF!</v>
      </c>
      <c r="J897" s="9" t="e">
        <f>IF(I897&lt;&gt;"",IF(_xlfn.RANK.EQ(I897,$I$2:$I$326,0)&lt;=ROUND(COUNTIFS($E$2:$E$326,"&gt;=50",$D$2:$D$326,"&gt;=55")/100*#REF!,0),"",E897),"")</f>
        <v>#REF!</v>
      </c>
      <c r="K897" s="9" t="e">
        <f>IF(J897&lt;&gt;"",IF(_xlfn.RANK.EQ(J897,$J$2:$J$326,0)&lt;=ROUND(COUNTIFS($E$2:$E$326,"&gt;=50",$D$2:$D$326,"&gt;=55")/100*#REF!,0),"",E897),"")</f>
        <v>#REF!</v>
      </c>
      <c r="L897" s="9" t="e">
        <f>IF(K897&lt;&gt;"",IF(_xlfn.RANK.EQ(K897,$K$2:$K$326,0)&lt;=ROUND(COUNTIFS($E$2:$E$326,"&gt;=50",$D$2:$D$326,"&gt;=55")/100*#REF!,0),"",E897),"")</f>
        <v>#REF!</v>
      </c>
      <c r="M897" s="9" t="e">
        <f>IF(L897&lt;&gt;"",IF(_xlfn.RANK.EQ(L897,$L$2:$L$326,0)&lt;=ROUND(COUNTIFS($E$2:$E$326,"&gt;=50",$D$2:$D$326,"&gt;=55")/100*#REF!,0),"",E897),"")</f>
        <v>#REF!</v>
      </c>
      <c r="N897" s="9" t="e">
        <f>IF(M897&lt;&gt;"",IF(_xlfn.RANK.EQ(M897,$M$2:$M$326,0)&lt;=ROUND(COUNTIFS($E$2:$E$326,"&gt;=50",$D$2:$D$326,"&gt;=55")/100*#REF!,0),"",E897),"")</f>
        <v>#REF!</v>
      </c>
      <c r="O897" s="9" t="e">
        <f>IF(N897&lt;&gt;"",IF(_xlfn.RANK.EQ(N897,$N$2:$N$326,0)&lt;=ROUND(COUNTIFS($E$2:$E$326,"&gt;=50",$D$2:$D$326,"&gt;=55")/100*#REF!,0),"",E897),"")</f>
        <v>#REF!</v>
      </c>
      <c r="P897" s="9" t="str" cm="1">
        <f t="array" ref="P897">IF(A857&lt;&gt;"",IF(_xlfn.BITOR(B857&lt;&gt;"GR",B857&lt;&gt;""),IF(AND(H897&gt;=50,B857&gt;=55),_xlfn.RANK.EQ(H897,$H$2:$H$1000,0),_xlfn.IFS(#REF!="FD",999,#REF!="FF",1000)),IF(AND(H897&gt;=50,D897&gt;=55),_xlfn.RANK.EQ(H897,$H$2:$H$326,0),_xlfn.IFS(#REF!="FD",999,#REF!="FF",1000))),"")</f>
        <v/>
      </c>
    </row>
    <row r="898" spans="1:16" x14ac:dyDescent="0.35">
      <c r="A898" s="3"/>
      <c r="B898" s="3"/>
      <c r="C898" s="16" t="e">
        <f>IF(_xlfn.BITOR(#REF!="GR",#REF!=""),0,#REF!)</f>
        <v>#REF!</v>
      </c>
      <c r="D898" s="16" t="e">
        <f>IF(_xlfn.BITOR(#REF!="",#REF!="GR"),0,#REF!)</f>
        <v>#REF!</v>
      </c>
      <c r="E898" s="9" t="e">
        <f t="shared" ref="E898:E961" si="58">(C898*0.4)+(D898*0.6)</f>
        <v>#REF!</v>
      </c>
      <c r="F898" s="9" t="e">
        <f>IF(AND(B858&lt;&gt;"",B858&lt;&gt;"GR"),(C898*0.4)+(B858*0.6),E898)</f>
        <v>#REF!</v>
      </c>
      <c r="G898" s="9" t="e">
        <f t="shared" si="56"/>
        <v>#REF!</v>
      </c>
      <c r="H898" s="9" t="e">
        <f t="shared" si="57"/>
        <v>#REF!</v>
      </c>
      <c r="I898" s="9" t="e">
        <f t="shared" si="55"/>
        <v>#REF!</v>
      </c>
      <c r="J898" s="9" t="e">
        <f>IF(I898&lt;&gt;"",IF(_xlfn.RANK.EQ(I898,$I$2:$I$326,0)&lt;=ROUND(COUNTIFS($E$2:$E$326,"&gt;=50",$D$2:$D$326,"&gt;=55")/100*#REF!,0),"",E898),"")</f>
        <v>#REF!</v>
      </c>
      <c r="K898" s="9" t="e">
        <f>IF(J898&lt;&gt;"",IF(_xlfn.RANK.EQ(J898,$J$2:$J$326,0)&lt;=ROUND(COUNTIFS($E$2:$E$326,"&gt;=50",$D$2:$D$326,"&gt;=55")/100*#REF!,0),"",E898),"")</f>
        <v>#REF!</v>
      </c>
      <c r="L898" s="9" t="e">
        <f>IF(K898&lt;&gt;"",IF(_xlfn.RANK.EQ(K898,$K$2:$K$326,0)&lt;=ROUND(COUNTIFS($E$2:$E$326,"&gt;=50",$D$2:$D$326,"&gt;=55")/100*#REF!,0),"",E898),"")</f>
        <v>#REF!</v>
      </c>
      <c r="M898" s="9" t="e">
        <f>IF(L898&lt;&gt;"",IF(_xlfn.RANK.EQ(L898,$L$2:$L$326,0)&lt;=ROUND(COUNTIFS($E$2:$E$326,"&gt;=50",$D$2:$D$326,"&gt;=55")/100*#REF!,0),"",E898),"")</f>
        <v>#REF!</v>
      </c>
      <c r="N898" s="9" t="e">
        <f>IF(M898&lt;&gt;"",IF(_xlfn.RANK.EQ(M898,$M$2:$M$326,0)&lt;=ROUND(COUNTIFS($E$2:$E$326,"&gt;=50",$D$2:$D$326,"&gt;=55")/100*#REF!,0),"",E898),"")</f>
        <v>#REF!</v>
      </c>
      <c r="O898" s="9" t="e">
        <f>IF(N898&lt;&gt;"",IF(_xlfn.RANK.EQ(N898,$N$2:$N$326,0)&lt;=ROUND(COUNTIFS($E$2:$E$326,"&gt;=50",$D$2:$D$326,"&gt;=55")/100*#REF!,0),"",E898),"")</f>
        <v>#REF!</v>
      </c>
      <c r="P898" s="9" t="str" cm="1">
        <f t="array" ref="P898">IF(A858&lt;&gt;"",IF(_xlfn.BITOR(B858&lt;&gt;"GR",B858&lt;&gt;""),IF(AND(H898&gt;=50,B858&gt;=55),_xlfn.RANK.EQ(H898,$H$2:$H$1000,0),_xlfn.IFS(#REF!="FD",999,#REF!="FF",1000)),IF(AND(H898&gt;=50,D898&gt;=55),_xlfn.RANK.EQ(H898,$H$2:$H$326,0),_xlfn.IFS(#REF!="FD",999,#REF!="FF",1000))),"")</f>
        <v/>
      </c>
    </row>
    <row r="899" spans="1:16" x14ac:dyDescent="0.35">
      <c r="A899" s="3"/>
      <c r="B899" s="3"/>
      <c r="C899" s="16" t="e">
        <f>IF(_xlfn.BITOR(#REF!="GR",#REF!=""),0,#REF!)</f>
        <v>#REF!</v>
      </c>
      <c r="D899" s="16" t="e">
        <f>IF(_xlfn.BITOR(#REF!="",#REF!="GR"),0,#REF!)</f>
        <v>#REF!</v>
      </c>
      <c r="E899" s="9" t="e">
        <f t="shared" si="58"/>
        <v>#REF!</v>
      </c>
      <c r="F899" s="9" t="e">
        <f>IF(AND(B859&lt;&gt;"",B859&lt;&gt;"GR"),(C899*0.4)+(B859*0.6),E899)</f>
        <v>#REF!</v>
      </c>
      <c r="G899" s="9" t="e">
        <f t="shared" si="56"/>
        <v>#REF!</v>
      </c>
      <c r="H899" s="9" t="e">
        <f t="shared" si="57"/>
        <v>#REF!</v>
      </c>
      <c r="I899" s="9" t="e">
        <f t="shared" ref="I899:I962" si="59">IF(AND(E899&gt;=50,D899&gt;=55),E899,"")</f>
        <v>#REF!</v>
      </c>
      <c r="J899" s="9" t="e">
        <f>IF(I899&lt;&gt;"",IF(_xlfn.RANK.EQ(I899,$I$2:$I$326,0)&lt;=ROUND(COUNTIFS($E$2:$E$326,"&gt;=50",$D$2:$D$326,"&gt;=55")/100*#REF!,0),"",E899),"")</f>
        <v>#REF!</v>
      </c>
      <c r="K899" s="9" t="e">
        <f>IF(J899&lt;&gt;"",IF(_xlfn.RANK.EQ(J899,$J$2:$J$326,0)&lt;=ROUND(COUNTIFS($E$2:$E$326,"&gt;=50",$D$2:$D$326,"&gt;=55")/100*#REF!,0),"",E899),"")</f>
        <v>#REF!</v>
      </c>
      <c r="L899" s="9" t="e">
        <f>IF(K899&lt;&gt;"",IF(_xlfn.RANK.EQ(K899,$K$2:$K$326,0)&lt;=ROUND(COUNTIFS($E$2:$E$326,"&gt;=50",$D$2:$D$326,"&gt;=55")/100*#REF!,0),"",E899),"")</f>
        <v>#REF!</v>
      </c>
      <c r="M899" s="9" t="e">
        <f>IF(L899&lt;&gt;"",IF(_xlfn.RANK.EQ(L899,$L$2:$L$326,0)&lt;=ROUND(COUNTIFS($E$2:$E$326,"&gt;=50",$D$2:$D$326,"&gt;=55")/100*#REF!,0),"",E899),"")</f>
        <v>#REF!</v>
      </c>
      <c r="N899" s="9" t="e">
        <f>IF(M899&lt;&gt;"",IF(_xlfn.RANK.EQ(M899,$M$2:$M$326,0)&lt;=ROUND(COUNTIFS($E$2:$E$326,"&gt;=50",$D$2:$D$326,"&gt;=55")/100*#REF!,0),"",E899),"")</f>
        <v>#REF!</v>
      </c>
      <c r="O899" s="9" t="e">
        <f>IF(N899&lt;&gt;"",IF(_xlfn.RANK.EQ(N899,$N$2:$N$326,0)&lt;=ROUND(COUNTIFS($E$2:$E$326,"&gt;=50",$D$2:$D$326,"&gt;=55")/100*#REF!,0),"",E899),"")</f>
        <v>#REF!</v>
      </c>
      <c r="P899" s="9" t="str" cm="1">
        <f t="array" ref="P899">IF(A859&lt;&gt;"",IF(_xlfn.BITOR(B859&lt;&gt;"GR",B859&lt;&gt;""),IF(AND(H899&gt;=50,B859&gt;=55),_xlfn.RANK.EQ(H899,$H$2:$H$1000,0),_xlfn.IFS(#REF!="FD",999,#REF!="FF",1000)),IF(AND(H899&gt;=50,D899&gt;=55),_xlfn.RANK.EQ(H899,$H$2:$H$326,0),_xlfn.IFS(#REF!="FD",999,#REF!="FF",1000))),"")</f>
        <v/>
      </c>
    </row>
    <row r="900" spans="1:16" x14ac:dyDescent="0.35">
      <c r="A900" s="3"/>
      <c r="B900" s="3"/>
      <c r="C900" s="16" t="e">
        <f>IF(_xlfn.BITOR(#REF!="GR",#REF!=""),0,#REF!)</f>
        <v>#REF!</v>
      </c>
      <c r="D900" s="16" t="e">
        <f>IF(_xlfn.BITOR(#REF!="",#REF!="GR"),0,#REF!)</f>
        <v>#REF!</v>
      </c>
      <c r="E900" s="9" t="e">
        <f t="shared" si="58"/>
        <v>#REF!</v>
      </c>
      <c r="F900" s="9" t="e">
        <f>IF(AND(B860&lt;&gt;"",B860&lt;&gt;"GR"),(C900*0.4)+(B860*0.6),E900)</f>
        <v>#REF!</v>
      </c>
      <c r="G900" s="9" t="e">
        <f t="shared" si="56"/>
        <v>#REF!</v>
      </c>
      <c r="H900" s="9" t="e">
        <f t="shared" si="57"/>
        <v>#REF!</v>
      </c>
      <c r="I900" s="9" t="e">
        <f t="shared" si="59"/>
        <v>#REF!</v>
      </c>
      <c r="J900" s="9" t="e">
        <f>IF(I900&lt;&gt;"",IF(_xlfn.RANK.EQ(I900,$I$2:$I$326,0)&lt;=ROUND(COUNTIFS($E$2:$E$326,"&gt;=50",$D$2:$D$326,"&gt;=55")/100*#REF!,0),"",E900),"")</f>
        <v>#REF!</v>
      </c>
      <c r="K900" s="9" t="e">
        <f>IF(J900&lt;&gt;"",IF(_xlfn.RANK.EQ(J900,$J$2:$J$326,0)&lt;=ROUND(COUNTIFS($E$2:$E$326,"&gt;=50",$D$2:$D$326,"&gt;=55")/100*#REF!,0),"",E900),"")</f>
        <v>#REF!</v>
      </c>
      <c r="L900" s="9" t="e">
        <f>IF(K900&lt;&gt;"",IF(_xlfn.RANK.EQ(K900,$K$2:$K$326,0)&lt;=ROUND(COUNTIFS($E$2:$E$326,"&gt;=50",$D$2:$D$326,"&gt;=55")/100*#REF!,0),"",E900),"")</f>
        <v>#REF!</v>
      </c>
      <c r="M900" s="9" t="e">
        <f>IF(L900&lt;&gt;"",IF(_xlfn.RANK.EQ(L900,$L$2:$L$326,0)&lt;=ROUND(COUNTIFS($E$2:$E$326,"&gt;=50",$D$2:$D$326,"&gt;=55")/100*#REF!,0),"",E900),"")</f>
        <v>#REF!</v>
      </c>
      <c r="N900" s="9" t="e">
        <f>IF(M900&lt;&gt;"",IF(_xlfn.RANK.EQ(M900,$M$2:$M$326,0)&lt;=ROUND(COUNTIFS($E$2:$E$326,"&gt;=50",$D$2:$D$326,"&gt;=55")/100*#REF!,0),"",E900),"")</f>
        <v>#REF!</v>
      </c>
      <c r="O900" s="9" t="e">
        <f>IF(N900&lt;&gt;"",IF(_xlfn.RANK.EQ(N900,$N$2:$N$326,0)&lt;=ROUND(COUNTIFS($E$2:$E$326,"&gt;=50",$D$2:$D$326,"&gt;=55")/100*#REF!,0),"",E900),"")</f>
        <v>#REF!</v>
      </c>
      <c r="P900" s="9" t="str" cm="1">
        <f t="array" ref="P900">IF(A860&lt;&gt;"",IF(_xlfn.BITOR(B860&lt;&gt;"GR",B860&lt;&gt;""),IF(AND(H900&gt;=50,B860&gt;=55),_xlfn.RANK.EQ(H900,$H$2:$H$1000,0),_xlfn.IFS(#REF!="FD",999,#REF!="FF",1000)),IF(AND(H900&gt;=50,D900&gt;=55),_xlfn.RANK.EQ(H900,$H$2:$H$326,0),_xlfn.IFS(#REF!="FD",999,#REF!="FF",1000))),"")</f>
        <v/>
      </c>
    </row>
    <row r="901" spans="1:16" x14ac:dyDescent="0.35">
      <c r="A901" s="3"/>
      <c r="B901" s="3"/>
      <c r="C901" s="16" t="e">
        <f>IF(_xlfn.BITOR(#REF!="GR",#REF!=""),0,#REF!)</f>
        <v>#REF!</v>
      </c>
      <c r="D901" s="16" t="e">
        <f>IF(_xlfn.BITOR(#REF!="",#REF!="GR"),0,#REF!)</f>
        <v>#REF!</v>
      </c>
      <c r="E901" s="9" t="e">
        <f t="shared" si="58"/>
        <v>#REF!</v>
      </c>
      <c r="F901" s="9" t="e">
        <f>IF(AND(B861&lt;&gt;"",B861&lt;&gt;"GR"),(C901*0.4)+(B861*0.6),E901)</f>
        <v>#REF!</v>
      </c>
      <c r="G901" s="9" t="e">
        <f t="shared" si="56"/>
        <v>#REF!</v>
      </c>
      <c r="H901" s="9" t="e">
        <f t="shared" si="57"/>
        <v>#REF!</v>
      </c>
      <c r="I901" s="9" t="e">
        <f t="shared" si="59"/>
        <v>#REF!</v>
      </c>
      <c r="J901" s="9" t="e">
        <f>IF(I901&lt;&gt;"",IF(_xlfn.RANK.EQ(I901,$I$2:$I$326,0)&lt;=ROUND(COUNTIFS($E$2:$E$326,"&gt;=50",$D$2:$D$326,"&gt;=55")/100*#REF!,0),"",E901),"")</f>
        <v>#REF!</v>
      </c>
      <c r="K901" s="9" t="e">
        <f>IF(J901&lt;&gt;"",IF(_xlfn.RANK.EQ(J901,$J$2:$J$326,0)&lt;=ROUND(COUNTIFS($E$2:$E$326,"&gt;=50",$D$2:$D$326,"&gt;=55")/100*#REF!,0),"",E901),"")</f>
        <v>#REF!</v>
      </c>
      <c r="L901" s="9" t="e">
        <f>IF(K901&lt;&gt;"",IF(_xlfn.RANK.EQ(K901,$K$2:$K$326,0)&lt;=ROUND(COUNTIFS($E$2:$E$326,"&gt;=50",$D$2:$D$326,"&gt;=55")/100*#REF!,0),"",E901),"")</f>
        <v>#REF!</v>
      </c>
      <c r="M901" s="9" t="e">
        <f>IF(L901&lt;&gt;"",IF(_xlfn.RANK.EQ(L901,$L$2:$L$326,0)&lt;=ROUND(COUNTIFS($E$2:$E$326,"&gt;=50",$D$2:$D$326,"&gt;=55")/100*#REF!,0),"",E901),"")</f>
        <v>#REF!</v>
      </c>
      <c r="N901" s="9" t="e">
        <f>IF(M901&lt;&gt;"",IF(_xlfn.RANK.EQ(M901,$M$2:$M$326,0)&lt;=ROUND(COUNTIFS($E$2:$E$326,"&gt;=50",$D$2:$D$326,"&gt;=55")/100*#REF!,0),"",E901),"")</f>
        <v>#REF!</v>
      </c>
      <c r="O901" s="9" t="e">
        <f>IF(N901&lt;&gt;"",IF(_xlfn.RANK.EQ(N901,$N$2:$N$326,0)&lt;=ROUND(COUNTIFS($E$2:$E$326,"&gt;=50",$D$2:$D$326,"&gt;=55")/100*#REF!,0),"",E901),"")</f>
        <v>#REF!</v>
      </c>
      <c r="P901" s="9" t="str" cm="1">
        <f t="array" ref="P901">IF(A861&lt;&gt;"",IF(_xlfn.BITOR(B861&lt;&gt;"GR",B861&lt;&gt;""),IF(AND(H901&gt;=50,B861&gt;=55),_xlfn.RANK.EQ(H901,$H$2:$H$1000,0),_xlfn.IFS(#REF!="FD",999,#REF!="FF",1000)),IF(AND(H901&gt;=50,D901&gt;=55),_xlfn.RANK.EQ(H901,$H$2:$H$326,0),_xlfn.IFS(#REF!="FD",999,#REF!="FF",1000))),"")</f>
        <v/>
      </c>
    </row>
    <row r="902" spans="1:16" x14ac:dyDescent="0.35">
      <c r="A902" s="3"/>
      <c r="B902" s="3"/>
      <c r="C902" s="16" t="e">
        <f>IF(_xlfn.BITOR(#REF!="GR",#REF!=""),0,#REF!)</f>
        <v>#REF!</v>
      </c>
      <c r="D902" s="16" t="e">
        <f>IF(_xlfn.BITOR(#REF!="",#REF!="GR"),0,#REF!)</f>
        <v>#REF!</v>
      </c>
      <c r="E902" s="9" t="e">
        <f t="shared" si="58"/>
        <v>#REF!</v>
      </c>
      <c r="F902" s="9" t="e">
        <f>IF(AND(B862&lt;&gt;"",B862&lt;&gt;"GR"),(C902*0.4)+(B862*0.6),E902)</f>
        <v>#REF!</v>
      </c>
      <c r="G902" s="9" t="e">
        <f t="shared" si="56"/>
        <v>#REF!</v>
      </c>
      <c r="H902" s="9" t="e">
        <f t="shared" si="57"/>
        <v>#REF!</v>
      </c>
      <c r="I902" s="9" t="e">
        <f t="shared" si="59"/>
        <v>#REF!</v>
      </c>
      <c r="J902" s="9" t="e">
        <f>IF(I902&lt;&gt;"",IF(_xlfn.RANK.EQ(I902,$I$2:$I$326,0)&lt;=ROUND(COUNTIFS($E$2:$E$326,"&gt;=50",$D$2:$D$326,"&gt;=55")/100*#REF!,0),"",E902),"")</f>
        <v>#REF!</v>
      </c>
      <c r="K902" s="9" t="e">
        <f>IF(J902&lt;&gt;"",IF(_xlfn.RANK.EQ(J902,$J$2:$J$326,0)&lt;=ROUND(COUNTIFS($E$2:$E$326,"&gt;=50",$D$2:$D$326,"&gt;=55")/100*#REF!,0),"",E902),"")</f>
        <v>#REF!</v>
      </c>
      <c r="L902" s="9" t="e">
        <f>IF(K902&lt;&gt;"",IF(_xlfn.RANK.EQ(K902,$K$2:$K$326,0)&lt;=ROUND(COUNTIFS($E$2:$E$326,"&gt;=50",$D$2:$D$326,"&gt;=55")/100*#REF!,0),"",E902),"")</f>
        <v>#REF!</v>
      </c>
      <c r="M902" s="9" t="e">
        <f>IF(L902&lt;&gt;"",IF(_xlfn.RANK.EQ(L902,$L$2:$L$326,0)&lt;=ROUND(COUNTIFS($E$2:$E$326,"&gt;=50",$D$2:$D$326,"&gt;=55")/100*#REF!,0),"",E902),"")</f>
        <v>#REF!</v>
      </c>
      <c r="N902" s="9" t="e">
        <f>IF(M902&lt;&gt;"",IF(_xlfn.RANK.EQ(M902,$M$2:$M$326,0)&lt;=ROUND(COUNTIFS($E$2:$E$326,"&gt;=50",$D$2:$D$326,"&gt;=55")/100*#REF!,0),"",E902),"")</f>
        <v>#REF!</v>
      </c>
      <c r="O902" s="9" t="e">
        <f>IF(N902&lt;&gt;"",IF(_xlfn.RANK.EQ(N902,$N$2:$N$326,0)&lt;=ROUND(COUNTIFS($E$2:$E$326,"&gt;=50",$D$2:$D$326,"&gt;=55")/100*#REF!,0),"",E902),"")</f>
        <v>#REF!</v>
      </c>
      <c r="P902" s="9" t="str" cm="1">
        <f t="array" ref="P902">IF(A862&lt;&gt;"",IF(_xlfn.BITOR(B862&lt;&gt;"GR",B862&lt;&gt;""),IF(AND(H902&gt;=50,B862&gt;=55),_xlfn.RANK.EQ(H902,$H$2:$H$1000,0),_xlfn.IFS(#REF!="FD",999,#REF!="FF",1000)),IF(AND(H902&gt;=50,D902&gt;=55),_xlfn.RANK.EQ(H902,$H$2:$H$326,0),_xlfn.IFS(#REF!="FD",999,#REF!="FF",1000))),"")</f>
        <v/>
      </c>
    </row>
    <row r="903" spans="1:16" x14ac:dyDescent="0.35">
      <c r="A903" s="3"/>
      <c r="B903" s="3"/>
      <c r="C903" s="16" t="e">
        <f>IF(_xlfn.BITOR(#REF!="GR",#REF!=""),0,#REF!)</f>
        <v>#REF!</v>
      </c>
      <c r="D903" s="16" t="e">
        <f>IF(_xlfn.BITOR(#REF!="",#REF!="GR"),0,#REF!)</f>
        <v>#REF!</v>
      </c>
      <c r="E903" s="9" t="e">
        <f t="shared" si="58"/>
        <v>#REF!</v>
      </c>
      <c r="F903" s="9" t="e">
        <f>IF(AND(B863&lt;&gt;"",B863&lt;&gt;"GR"),(C903*0.4)+(B863*0.6),E903)</f>
        <v>#REF!</v>
      </c>
      <c r="G903" s="9" t="e">
        <f t="shared" ref="G903:G966" si="60">ROUND(E903,0)</f>
        <v>#REF!</v>
      </c>
      <c r="H903" s="9" t="e">
        <f t="shared" ref="H903:H966" si="61">ROUND(F903,0)</f>
        <v>#REF!</v>
      </c>
      <c r="I903" s="9" t="e">
        <f t="shared" si="59"/>
        <v>#REF!</v>
      </c>
      <c r="J903" s="9" t="e">
        <f>IF(I903&lt;&gt;"",IF(_xlfn.RANK.EQ(I903,$I$2:$I$326,0)&lt;=ROUND(COUNTIFS($E$2:$E$326,"&gt;=50",$D$2:$D$326,"&gt;=55")/100*#REF!,0),"",E903),"")</f>
        <v>#REF!</v>
      </c>
      <c r="K903" s="9" t="e">
        <f>IF(J903&lt;&gt;"",IF(_xlfn.RANK.EQ(J903,$J$2:$J$326,0)&lt;=ROUND(COUNTIFS($E$2:$E$326,"&gt;=50",$D$2:$D$326,"&gt;=55")/100*#REF!,0),"",E903),"")</f>
        <v>#REF!</v>
      </c>
      <c r="L903" s="9" t="e">
        <f>IF(K903&lt;&gt;"",IF(_xlfn.RANK.EQ(K903,$K$2:$K$326,0)&lt;=ROUND(COUNTIFS($E$2:$E$326,"&gt;=50",$D$2:$D$326,"&gt;=55")/100*#REF!,0),"",E903),"")</f>
        <v>#REF!</v>
      </c>
      <c r="M903" s="9" t="e">
        <f>IF(L903&lt;&gt;"",IF(_xlfn.RANK.EQ(L903,$L$2:$L$326,0)&lt;=ROUND(COUNTIFS($E$2:$E$326,"&gt;=50",$D$2:$D$326,"&gt;=55")/100*#REF!,0),"",E903),"")</f>
        <v>#REF!</v>
      </c>
      <c r="N903" s="9" t="e">
        <f>IF(M903&lt;&gt;"",IF(_xlfn.RANK.EQ(M903,$M$2:$M$326,0)&lt;=ROUND(COUNTIFS($E$2:$E$326,"&gt;=50",$D$2:$D$326,"&gt;=55")/100*#REF!,0),"",E903),"")</f>
        <v>#REF!</v>
      </c>
      <c r="O903" s="9" t="e">
        <f>IF(N903&lt;&gt;"",IF(_xlfn.RANK.EQ(N903,$N$2:$N$326,0)&lt;=ROUND(COUNTIFS($E$2:$E$326,"&gt;=50",$D$2:$D$326,"&gt;=55")/100*#REF!,0),"",E903),"")</f>
        <v>#REF!</v>
      </c>
      <c r="P903" s="9" t="str" cm="1">
        <f t="array" ref="P903">IF(A863&lt;&gt;"",IF(_xlfn.BITOR(B863&lt;&gt;"GR",B863&lt;&gt;""),IF(AND(H903&gt;=50,B863&gt;=55),_xlfn.RANK.EQ(H903,$H$2:$H$1000,0),_xlfn.IFS(#REF!="FD",999,#REF!="FF",1000)),IF(AND(H903&gt;=50,D903&gt;=55),_xlfn.RANK.EQ(H903,$H$2:$H$326,0),_xlfn.IFS(#REF!="FD",999,#REF!="FF",1000))),"")</f>
        <v/>
      </c>
    </row>
    <row r="904" spans="1:16" x14ac:dyDescent="0.35">
      <c r="A904" s="3"/>
      <c r="B904" s="3"/>
      <c r="C904" s="16" t="e">
        <f>IF(_xlfn.BITOR(#REF!="GR",#REF!=""),0,#REF!)</f>
        <v>#REF!</v>
      </c>
      <c r="D904" s="16" t="e">
        <f>IF(_xlfn.BITOR(#REF!="",#REF!="GR"),0,#REF!)</f>
        <v>#REF!</v>
      </c>
      <c r="E904" s="9" t="e">
        <f t="shared" si="58"/>
        <v>#REF!</v>
      </c>
      <c r="F904" s="9" t="e">
        <f>IF(AND(B864&lt;&gt;"",B864&lt;&gt;"GR"),(C904*0.4)+(B864*0.6),E904)</f>
        <v>#REF!</v>
      </c>
      <c r="G904" s="9" t="e">
        <f t="shared" si="60"/>
        <v>#REF!</v>
      </c>
      <c r="H904" s="9" t="e">
        <f t="shared" si="61"/>
        <v>#REF!</v>
      </c>
      <c r="I904" s="9" t="e">
        <f t="shared" si="59"/>
        <v>#REF!</v>
      </c>
      <c r="J904" s="9" t="e">
        <f>IF(I904&lt;&gt;"",IF(_xlfn.RANK.EQ(I904,$I$2:$I$326,0)&lt;=ROUND(COUNTIFS($E$2:$E$326,"&gt;=50",$D$2:$D$326,"&gt;=55")/100*#REF!,0),"",E904),"")</f>
        <v>#REF!</v>
      </c>
      <c r="K904" s="9" t="e">
        <f>IF(J904&lt;&gt;"",IF(_xlfn.RANK.EQ(J904,$J$2:$J$326,0)&lt;=ROUND(COUNTIFS($E$2:$E$326,"&gt;=50",$D$2:$D$326,"&gt;=55")/100*#REF!,0),"",E904),"")</f>
        <v>#REF!</v>
      </c>
      <c r="L904" s="9" t="e">
        <f>IF(K904&lt;&gt;"",IF(_xlfn.RANK.EQ(K904,$K$2:$K$326,0)&lt;=ROUND(COUNTIFS($E$2:$E$326,"&gt;=50",$D$2:$D$326,"&gt;=55")/100*#REF!,0),"",E904),"")</f>
        <v>#REF!</v>
      </c>
      <c r="M904" s="9" t="e">
        <f>IF(L904&lt;&gt;"",IF(_xlfn.RANK.EQ(L904,$L$2:$L$326,0)&lt;=ROUND(COUNTIFS($E$2:$E$326,"&gt;=50",$D$2:$D$326,"&gt;=55")/100*#REF!,0),"",E904),"")</f>
        <v>#REF!</v>
      </c>
      <c r="N904" s="9" t="e">
        <f>IF(M904&lt;&gt;"",IF(_xlfn.RANK.EQ(M904,$M$2:$M$326,0)&lt;=ROUND(COUNTIFS($E$2:$E$326,"&gt;=50",$D$2:$D$326,"&gt;=55")/100*#REF!,0),"",E904),"")</f>
        <v>#REF!</v>
      </c>
      <c r="O904" s="9" t="e">
        <f>IF(N904&lt;&gt;"",IF(_xlfn.RANK.EQ(N904,$N$2:$N$326,0)&lt;=ROUND(COUNTIFS($E$2:$E$326,"&gt;=50",$D$2:$D$326,"&gt;=55")/100*#REF!,0),"",E904),"")</f>
        <v>#REF!</v>
      </c>
      <c r="P904" s="9" t="str" cm="1">
        <f t="array" ref="P904">IF(A864&lt;&gt;"",IF(_xlfn.BITOR(B864&lt;&gt;"GR",B864&lt;&gt;""),IF(AND(H904&gt;=50,B864&gt;=55),_xlfn.RANK.EQ(H904,$H$2:$H$1000,0),_xlfn.IFS(#REF!="FD",999,#REF!="FF",1000)),IF(AND(H904&gt;=50,D904&gt;=55),_xlfn.RANK.EQ(H904,$H$2:$H$326,0),_xlfn.IFS(#REF!="FD",999,#REF!="FF",1000))),"")</f>
        <v/>
      </c>
    </row>
    <row r="905" spans="1:16" x14ac:dyDescent="0.35">
      <c r="A905" s="3"/>
      <c r="B905" s="3"/>
      <c r="C905" s="16" t="e">
        <f>IF(_xlfn.BITOR(#REF!="GR",#REF!=""),0,#REF!)</f>
        <v>#REF!</v>
      </c>
      <c r="D905" s="16" t="e">
        <f>IF(_xlfn.BITOR(#REF!="",#REF!="GR"),0,#REF!)</f>
        <v>#REF!</v>
      </c>
      <c r="E905" s="9" t="e">
        <f t="shared" si="58"/>
        <v>#REF!</v>
      </c>
      <c r="F905" s="9" t="e">
        <f>IF(AND(B865&lt;&gt;"",B865&lt;&gt;"GR"),(C905*0.4)+(B865*0.6),E905)</f>
        <v>#REF!</v>
      </c>
      <c r="G905" s="9" t="e">
        <f t="shared" si="60"/>
        <v>#REF!</v>
      </c>
      <c r="H905" s="9" t="e">
        <f t="shared" si="61"/>
        <v>#REF!</v>
      </c>
      <c r="I905" s="9" t="e">
        <f t="shared" si="59"/>
        <v>#REF!</v>
      </c>
      <c r="J905" s="9" t="e">
        <f>IF(I905&lt;&gt;"",IF(_xlfn.RANK.EQ(I905,$I$2:$I$326,0)&lt;=ROUND(COUNTIFS($E$2:$E$326,"&gt;=50",$D$2:$D$326,"&gt;=55")/100*#REF!,0),"",E905),"")</f>
        <v>#REF!</v>
      </c>
      <c r="K905" s="9" t="e">
        <f>IF(J905&lt;&gt;"",IF(_xlfn.RANK.EQ(J905,$J$2:$J$326,0)&lt;=ROUND(COUNTIFS($E$2:$E$326,"&gt;=50",$D$2:$D$326,"&gt;=55")/100*#REF!,0),"",E905),"")</f>
        <v>#REF!</v>
      </c>
      <c r="L905" s="9" t="e">
        <f>IF(K905&lt;&gt;"",IF(_xlfn.RANK.EQ(K905,$K$2:$K$326,0)&lt;=ROUND(COUNTIFS($E$2:$E$326,"&gt;=50",$D$2:$D$326,"&gt;=55")/100*#REF!,0),"",E905),"")</f>
        <v>#REF!</v>
      </c>
      <c r="M905" s="9" t="e">
        <f>IF(L905&lt;&gt;"",IF(_xlfn.RANK.EQ(L905,$L$2:$L$326,0)&lt;=ROUND(COUNTIFS($E$2:$E$326,"&gt;=50",$D$2:$D$326,"&gt;=55")/100*#REF!,0),"",E905),"")</f>
        <v>#REF!</v>
      </c>
      <c r="N905" s="9" t="e">
        <f>IF(M905&lt;&gt;"",IF(_xlfn.RANK.EQ(M905,$M$2:$M$326,0)&lt;=ROUND(COUNTIFS($E$2:$E$326,"&gt;=50",$D$2:$D$326,"&gt;=55")/100*#REF!,0),"",E905),"")</f>
        <v>#REF!</v>
      </c>
      <c r="O905" s="9" t="e">
        <f>IF(N905&lt;&gt;"",IF(_xlfn.RANK.EQ(N905,$N$2:$N$326,0)&lt;=ROUND(COUNTIFS($E$2:$E$326,"&gt;=50",$D$2:$D$326,"&gt;=55")/100*#REF!,0),"",E905),"")</f>
        <v>#REF!</v>
      </c>
      <c r="P905" s="9" t="str" cm="1">
        <f t="array" ref="P905">IF(A865&lt;&gt;"",IF(_xlfn.BITOR(B865&lt;&gt;"GR",B865&lt;&gt;""),IF(AND(H905&gt;=50,B865&gt;=55),_xlfn.RANK.EQ(H905,$H$2:$H$1000,0),_xlfn.IFS(#REF!="FD",999,#REF!="FF",1000)),IF(AND(H905&gt;=50,D905&gt;=55),_xlfn.RANK.EQ(H905,$H$2:$H$326,0),_xlfn.IFS(#REF!="FD",999,#REF!="FF",1000))),"")</f>
        <v/>
      </c>
    </row>
    <row r="906" spans="1:16" x14ac:dyDescent="0.35">
      <c r="A906" s="3"/>
      <c r="B906" s="3"/>
      <c r="C906" s="16" t="e">
        <f>IF(_xlfn.BITOR(#REF!="GR",#REF!=""),0,#REF!)</f>
        <v>#REF!</v>
      </c>
      <c r="D906" s="16" t="e">
        <f>IF(_xlfn.BITOR(#REF!="",#REF!="GR"),0,#REF!)</f>
        <v>#REF!</v>
      </c>
      <c r="E906" s="9" t="e">
        <f t="shared" si="58"/>
        <v>#REF!</v>
      </c>
      <c r="F906" s="9" t="e">
        <f>IF(AND(B866&lt;&gt;"",B866&lt;&gt;"GR"),(C906*0.4)+(B866*0.6),E906)</f>
        <v>#REF!</v>
      </c>
      <c r="G906" s="9" t="e">
        <f t="shared" si="60"/>
        <v>#REF!</v>
      </c>
      <c r="H906" s="9" t="e">
        <f t="shared" si="61"/>
        <v>#REF!</v>
      </c>
      <c r="I906" s="9" t="e">
        <f t="shared" si="59"/>
        <v>#REF!</v>
      </c>
      <c r="J906" s="9" t="e">
        <f>IF(I906&lt;&gt;"",IF(_xlfn.RANK.EQ(I906,$I$2:$I$326,0)&lt;=ROUND(COUNTIFS($E$2:$E$326,"&gt;=50",$D$2:$D$326,"&gt;=55")/100*#REF!,0),"",E906),"")</f>
        <v>#REF!</v>
      </c>
      <c r="K906" s="9" t="e">
        <f>IF(J906&lt;&gt;"",IF(_xlfn.RANK.EQ(J906,$J$2:$J$326,0)&lt;=ROUND(COUNTIFS($E$2:$E$326,"&gt;=50",$D$2:$D$326,"&gt;=55")/100*#REF!,0),"",E906),"")</f>
        <v>#REF!</v>
      </c>
      <c r="L906" s="9" t="e">
        <f>IF(K906&lt;&gt;"",IF(_xlfn.RANK.EQ(K906,$K$2:$K$326,0)&lt;=ROUND(COUNTIFS($E$2:$E$326,"&gt;=50",$D$2:$D$326,"&gt;=55")/100*#REF!,0),"",E906),"")</f>
        <v>#REF!</v>
      </c>
      <c r="M906" s="9" t="e">
        <f>IF(L906&lt;&gt;"",IF(_xlfn.RANK.EQ(L906,$L$2:$L$326,0)&lt;=ROUND(COUNTIFS($E$2:$E$326,"&gt;=50",$D$2:$D$326,"&gt;=55")/100*#REF!,0),"",E906),"")</f>
        <v>#REF!</v>
      </c>
      <c r="N906" s="9" t="e">
        <f>IF(M906&lt;&gt;"",IF(_xlfn.RANK.EQ(M906,$M$2:$M$326,0)&lt;=ROUND(COUNTIFS($E$2:$E$326,"&gt;=50",$D$2:$D$326,"&gt;=55")/100*#REF!,0),"",E906),"")</f>
        <v>#REF!</v>
      </c>
      <c r="O906" s="9" t="e">
        <f>IF(N906&lt;&gt;"",IF(_xlfn.RANK.EQ(N906,$N$2:$N$326,0)&lt;=ROUND(COUNTIFS($E$2:$E$326,"&gt;=50",$D$2:$D$326,"&gt;=55")/100*#REF!,0),"",E906),"")</f>
        <v>#REF!</v>
      </c>
      <c r="P906" s="9" t="str" cm="1">
        <f t="array" ref="P906">IF(A866&lt;&gt;"",IF(_xlfn.BITOR(B866&lt;&gt;"GR",B866&lt;&gt;""),IF(AND(H906&gt;=50,B866&gt;=55),_xlfn.RANK.EQ(H906,$H$2:$H$1000,0),_xlfn.IFS(#REF!="FD",999,#REF!="FF",1000)),IF(AND(H906&gt;=50,D906&gt;=55),_xlfn.RANK.EQ(H906,$H$2:$H$326,0),_xlfn.IFS(#REF!="FD",999,#REF!="FF",1000))),"")</f>
        <v/>
      </c>
    </row>
    <row r="907" spans="1:16" x14ac:dyDescent="0.35">
      <c r="A907" s="3"/>
      <c r="B907" s="3"/>
      <c r="C907" s="16" t="e">
        <f>IF(_xlfn.BITOR(#REF!="GR",#REF!=""),0,#REF!)</f>
        <v>#REF!</v>
      </c>
      <c r="D907" s="16" t="e">
        <f>IF(_xlfn.BITOR(#REF!="",#REF!="GR"),0,#REF!)</f>
        <v>#REF!</v>
      </c>
      <c r="E907" s="9" t="e">
        <f t="shared" si="58"/>
        <v>#REF!</v>
      </c>
      <c r="F907" s="9" t="e">
        <f>IF(AND(B867&lt;&gt;"",B867&lt;&gt;"GR"),(C907*0.4)+(B867*0.6),E907)</f>
        <v>#REF!</v>
      </c>
      <c r="G907" s="9" t="e">
        <f t="shared" si="60"/>
        <v>#REF!</v>
      </c>
      <c r="H907" s="9" t="e">
        <f t="shared" si="61"/>
        <v>#REF!</v>
      </c>
      <c r="I907" s="9" t="e">
        <f t="shared" si="59"/>
        <v>#REF!</v>
      </c>
      <c r="J907" s="9" t="e">
        <f>IF(I907&lt;&gt;"",IF(_xlfn.RANK.EQ(I907,$I$2:$I$326,0)&lt;=ROUND(COUNTIFS($E$2:$E$326,"&gt;=50",$D$2:$D$326,"&gt;=55")/100*#REF!,0),"",E907),"")</f>
        <v>#REF!</v>
      </c>
      <c r="K907" s="9" t="e">
        <f>IF(J907&lt;&gt;"",IF(_xlfn.RANK.EQ(J907,$J$2:$J$326,0)&lt;=ROUND(COUNTIFS($E$2:$E$326,"&gt;=50",$D$2:$D$326,"&gt;=55")/100*#REF!,0),"",E907),"")</f>
        <v>#REF!</v>
      </c>
      <c r="L907" s="9" t="e">
        <f>IF(K907&lt;&gt;"",IF(_xlfn.RANK.EQ(K907,$K$2:$K$326,0)&lt;=ROUND(COUNTIFS($E$2:$E$326,"&gt;=50",$D$2:$D$326,"&gt;=55")/100*#REF!,0),"",E907),"")</f>
        <v>#REF!</v>
      </c>
      <c r="M907" s="9" t="e">
        <f>IF(L907&lt;&gt;"",IF(_xlfn.RANK.EQ(L907,$L$2:$L$326,0)&lt;=ROUND(COUNTIFS($E$2:$E$326,"&gt;=50",$D$2:$D$326,"&gt;=55")/100*#REF!,0),"",E907),"")</f>
        <v>#REF!</v>
      </c>
      <c r="N907" s="9" t="e">
        <f>IF(M907&lt;&gt;"",IF(_xlfn.RANK.EQ(M907,$M$2:$M$326,0)&lt;=ROUND(COUNTIFS($E$2:$E$326,"&gt;=50",$D$2:$D$326,"&gt;=55")/100*#REF!,0),"",E907),"")</f>
        <v>#REF!</v>
      </c>
      <c r="O907" s="9" t="e">
        <f>IF(N907&lt;&gt;"",IF(_xlfn.RANK.EQ(N907,$N$2:$N$326,0)&lt;=ROUND(COUNTIFS($E$2:$E$326,"&gt;=50",$D$2:$D$326,"&gt;=55")/100*#REF!,0),"",E907),"")</f>
        <v>#REF!</v>
      </c>
      <c r="P907" s="9" t="str" cm="1">
        <f t="array" ref="P907">IF(A867&lt;&gt;"",IF(_xlfn.BITOR(B867&lt;&gt;"GR",B867&lt;&gt;""),IF(AND(H907&gt;=50,B867&gt;=55),_xlfn.RANK.EQ(H907,$H$2:$H$1000,0),_xlfn.IFS(#REF!="FD",999,#REF!="FF",1000)),IF(AND(H907&gt;=50,D907&gt;=55),_xlfn.RANK.EQ(H907,$H$2:$H$326,0),_xlfn.IFS(#REF!="FD",999,#REF!="FF",1000))),"")</f>
        <v/>
      </c>
    </row>
    <row r="908" spans="1:16" x14ac:dyDescent="0.35">
      <c r="A908" s="3"/>
      <c r="B908" s="3"/>
      <c r="C908" s="16" t="e">
        <f>IF(_xlfn.BITOR(#REF!="GR",#REF!=""),0,#REF!)</f>
        <v>#REF!</v>
      </c>
      <c r="D908" s="16" t="e">
        <f>IF(_xlfn.BITOR(#REF!="",#REF!="GR"),0,#REF!)</f>
        <v>#REF!</v>
      </c>
      <c r="E908" s="9" t="e">
        <f t="shared" si="58"/>
        <v>#REF!</v>
      </c>
      <c r="F908" s="9" t="e">
        <f>IF(AND(B868&lt;&gt;"",B868&lt;&gt;"GR"),(C908*0.4)+(B868*0.6),E908)</f>
        <v>#REF!</v>
      </c>
      <c r="G908" s="9" t="e">
        <f t="shared" si="60"/>
        <v>#REF!</v>
      </c>
      <c r="H908" s="9" t="e">
        <f t="shared" si="61"/>
        <v>#REF!</v>
      </c>
      <c r="I908" s="9" t="e">
        <f t="shared" si="59"/>
        <v>#REF!</v>
      </c>
      <c r="J908" s="9" t="e">
        <f>IF(I908&lt;&gt;"",IF(_xlfn.RANK.EQ(I908,$I$2:$I$326,0)&lt;=ROUND(COUNTIFS($E$2:$E$326,"&gt;=50",$D$2:$D$326,"&gt;=55")/100*#REF!,0),"",E908),"")</f>
        <v>#REF!</v>
      </c>
      <c r="K908" s="9" t="e">
        <f>IF(J908&lt;&gt;"",IF(_xlfn.RANK.EQ(J908,$J$2:$J$326,0)&lt;=ROUND(COUNTIFS($E$2:$E$326,"&gt;=50",$D$2:$D$326,"&gt;=55")/100*#REF!,0),"",E908),"")</f>
        <v>#REF!</v>
      </c>
      <c r="L908" s="9" t="e">
        <f>IF(K908&lt;&gt;"",IF(_xlfn.RANK.EQ(K908,$K$2:$K$326,0)&lt;=ROUND(COUNTIFS($E$2:$E$326,"&gt;=50",$D$2:$D$326,"&gt;=55")/100*#REF!,0),"",E908),"")</f>
        <v>#REF!</v>
      </c>
      <c r="M908" s="9" t="e">
        <f>IF(L908&lt;&gt;"",IF(_xlfn.RANK.EQ(L908,$L$2:$L$326,0)&lt;=ROUND(COUNTIFS($E$2:$E$326,"&gt;=50",$D$2:$D$326,"&gt;=55")/100*#REF!,0),"",E908),"")</f>
        <v>#REF!</v>
      </c>
      <c r="N908" s="9" t="e">
        <f>IF(M908&lt;&gt;"",IF(_xlfn.RANK.EQ(M908,$M$2:$M$326,0)&lt;=ROUND(COUNTIFS($E$2:$E$326,"&gt;=50",$D$2:$D$326,"&gt;=55")/100*#REF!,0),"",E908),"")</f>
        <v>#REF!</v>
      </c>
      <c r="O908" s="9" t="e">
        <f>IF(N908&lt;&gt;"",IF(_xlfn.RANK.EQ(N908,$N$2:$N$326,0)&lt;=ROUND(COUNTIFS($E$2:$E$326,"&gt;=50",$D$2:$D$326,"&gt;=55")/100*#REF!,0),"",E908),"")</f>
        <v>#REF!</v>
      </c>
      <c r="P908" s="9" t="str" cm="1">
        <f t="array" ref="P908">IF(A868&lt;&gt;"",IF(_xlfn.BITOR(B868&lt;&gt;"GR",B868&lt;&gt;""),IF(AND(H908&gt;=50,B868&gt;=55),_xlfn.RANK.EQ(H908,$H$2:$H$1000,0),_xlfn.IFS(#REF!="FD",999,#REF!="FF",1000)),IF(AND(H908&gt;=50,D908&gt;=55),_xlfn.RANK.EQ(H908,$H$2:$H$326,0),_xlfn.IFS(#REF!="FD",999,#REF!="FF",1000))),"")</f>
        <v/>
      </c>
    </row>
    <row r="909" spans="1:16" x14ac:dyDescent="0.35">
      <c r="A909" s="3"/>
      <c r="B909" s="3"/>
      <c r="C909" s="16" t="e">
        <f>IF(_xlfn.BITOR(#REF!="GR",#REF!=""),0,#REF!)</f>
        <v>#REF!</v>
      </c>
      <c r="D909" s="16" t="e">
        <f>IF(_xlfn.BITOR(#REF!="",#REF!="GR"),0,#REF!)</f>
        <v>#REF!</v>
      </c>
      <c r="E909" s="9" t="e">
        <f t="shared" si="58"/>
        <v>#REF!</v>
      </c>
      <c r="F909" s="9" t="e">
        <f>IF(AND(B869&lt;&gt;"",B869&lt;&gt;"GR"),(C909*0.4)+(B869*0.6),E909)</f>
        <v>#REF!</v>
      </c>
      <c r="G909" s="9" t="e">
        <f t="shared" si="60"/>
        <v>#REF!</v>
      </c>
      <c r="H909" s="9" t="e">
        <f t="shared" si="61"/>
        <v>#REF!</v>
      </c>
      <c r="I909" s="9" t="e">
        <f t="shared" si="59"/>
        <v>#REF!</v>
      </c>
      <c r="J909" s="9" t="e">
        <f>IF(I909&lt;&gt;"",IF(_xlfn.RANK.EQ(I909,$I$2:$I$326,0)&lt;=ROUND(COUNTIFS($E$2:$E$326,"&gt;=50",$D$2:$D$326,"&gt;=55")/100*#REF!,0),"",E909),"")</f>
        <v>#REF!</v>
      </c>
      <c r="K909" s="9" t="e">
        <f>IF(J909&lt;&gt;"",IF(_xlfn.RANK.EQ(J909,$J$2:$J$326,0)&lt;=ROUND(COUNTIFS($E$2:$E$326,"&gt;=50",$D$2:$D$326,"&gt;=55")/100*#REF!,0),"",E909),"")</f>
        <v>#REF!</v>
      </c>
      <c r="L909" s="9" t="e">
        <f>IF(K909&lt;&gt;"",IF(_xlfn.RANK.EQ(K909,$K$2:$K$326,0)&lt;=ROUND(COUNTIFS($E$2:$E$326,"&gt;=50",$D$2:$D$326,"&gt;=55")/100*#REF!,0),"",E909),"")</f>
        <v>#REF!</v>
      </c>
      <c r="M909" s="9" t="e">
        <f>IF(L909&lt;&gt;"",IF(_xlfn.RANK.EQ(L909,$L$2:$L$326,0)&lt;=ROUND(COUNTIFS($E$2:$E$326,"&gt;=50",$D$2:$D$326,"&gt;=55")/100*#REF!,0),"",E909),"")</f>
        <v>#REF!</v>
      </c>
      <c r="N909" s="9" t="e">
        <f>IF(M909&lt;&gt;"",IF(_xlfn.RANK.EQ(M909,$M$2:$M$326,0)&lt;=ROUND(COUNTIFS($E$2:$E$326,"&gt;=50",$D$2:$D$326,"&gt;=55")/100*#REF!,0),"",E909),"")</f>
        <v>#REF!</v>
      </c>
      <c r="O909" s="9" t="e">
        <f>IF(N909&lt;&gt;"",IF(_xlfn.RANK.EQ(N909,$N$2:$N$326,0)&lt;=ROUND(COUNTIFS($E$2:$E$326,"&gt;=50",$D$2:$D$326,"&gt;=55")/100*#REF!,0),"",E909),"")</f>
        <v>#REF!</v>
      </c>
      <c r="P909" s="9" t="str" cm="1">
        <f t="array" ref="P909">IF(A869&lt;&gt;"",IF(_xlfn.BITOR(B869&lt;&gt;"GR",B869&lt;&gt;""),IF(AND(H909&gt;=50,B869&gt;=55),_xlfn.RANK.EQ(H909,$H$2:$H$1000,0),_xlfn.IFS(#REF!="FD",999,#REF!="FF",1000)),IF(AND(H909&gt;=50,D909&gt;=55),_xlfn.RANK.EQ(H909,$H$2:$H$326,0),_xlfn.IFS(#REF!="FD",999,#REF!="FF",1000))),"")</f>
        <v/>
      </c>
    </row>
    <row r="910" spans="1:16" x14ac:dyDescent="0.35">
      <c r="A910" s="3"/>
      <c r="B910" s="3"/>
      <c r="C910" s="16" t="e">
        <f>IF(_xlfn.BITOR(#REF!="GR",#REF!=""),0,#REF!)</f>
        <v>#REF!</v>
      </c>
      <c r="D910" s="16" t="e">
        <f>IF(_xlfn.BITOR(#REF!="",#REF!="GR"),0,#REF!)</f>
        <v>#REF!</v>
      </c>
      <c r="E910" s="9" t="e">
        <f t="shared" si="58"/>
        <v>#REF!</v>
      </c>
      <c r="F910" s="9" t="e">
        <f>IF(AND(B870&lt;&gt;"",B870&lt;&gt;"GR"),(C910*0.4)+(B870*0.6),E910)</f>
        <v>#REF!</v>
      </c>
      <c r="G910" s="9" t="e">
        <f t="shared" si="60"/>
        <v>#REF!</v>
      </c>
      <c r="H910" s="9" t="e">
        <f t="shared" si="61"/>
        <v>#REF!</v>
      </c>
      <c r="I910" s="9" t="e">
        <f t="shared" si="59"/>
        <v>#REF!</v>
      </c>
      <c r="J910" s="9" t="e">
        <f>IF(I910&lt;&gt;"",IF(_xlfn.RANK.EQ(I910,$I$2:$I$326,0)&lt;=ROUND(COUNTIFS($E$2:$E$326,"&gt;=50",$D$2:$D$326,"&gt;=55")/100*#REF!,0),"",E910),"")</f>
        <v>#REF!</v>
      </c>
      <c r="K910" s="9" t="e">
        <f>IF(J910&lt;&gt;"",IF(_xlfn.RANK.EQ(J910,$J$2:$J$326,0)&lt;=ROUND(COUNTIFS($E$2:$E$326,"&gt;=50",$D$2:$D$326,"&gt;=55")/100*#REF!,0),"",E910),"")</f>
        <v>#REF!</v>
      </c>
      <c r="L910" s="9" t="e">
        <f>IF(K910&lt;&gt;"",IF(_xlfn.RANK.EQ(K910,$K$2:$K$326,0)&lt;=ROUND(COUNTIFS($E$2:$E$326,"&gt;=50",$D$2:$D$326,"&gt;=55")/100*#REF!,0),"",E910),"")</f>
        <v>#REF!</v>
      </c>
      <c r="M910" s="9" t="e">
        <f>IF(L910&lt;&gt;"",IF(_xlfn.RANK.EQ(L910,$L$2:$L$326,0)&lt;=ROUND(COUNTIFS($E$2:$E$326,"&gt;=50",$D$2:$D$326,"&gt;=55")/100*#REF!,0),"",E910),"")</f>
        <v>#REF!</v>
      </c>
      <c r="N910" s="9" t="e">
        <f>IF(M910&lt;&gt;"",IF(_xlfn.RANK.EQ(M910,$M$2:$M$326,0)&lt;=ROUND(COUNTIFS($E$2:$E$326,"&gt;=50",$D$2:$D$326,"&gt;=55")/100*#REF!,0),"",E910),"")</f>
        <v>#REF!</v>
      </c>
      <c r="O910" s="9" t="e">
        <f>IF(N910&lt;&gt;"",IF(_xlfn.RANK.EQ(N910,$N$2:$N$326,0)&lt;=ROUND(COUNTIFS($E$2:$E$326,"&gt;=50",$D$2:$D$326,"&gt;=55")/100*#REF!,0),"",E910),"")</f>
        <v>#REF!</v>
      </c>
      <c r="P910" s="9" t="str" cm="1">
        <f t="array" ref="P910">IF(A870&lt;&gt;"",IF(_xlfn.BITOR(B870&lt;&gt;"GR",B870&lt;&gt;""),IF(AND(H910&gt;=50,B870&gt;=55),_xlfn.RANK.EQ(H910,$H$2:$H$1000,0),_xlfn.IFS(#REF!="FD",999,#REF!="FF",1000)),IF(AND(H910&gt;=50,D910&gt;=55),_xlfn.RANK.EQ(H910,$H$2:$H$326,0),_xlfn.IFS(#REF!="FD",999,#REF!="FF",1000))),"")</f>
        <v/>
      </c>
    </row>
    <row r="911" spans="1:16" x14ac:dyDescent="0.35">
      <c r="A911" s="3"/>
      <c r="B911" s="3"/>
      <c r="C911" s="16" t="e">
        <f>IF(_xlfn.BITOR(#REF!="GR",#REF!=""),0,#REF!)</f>
        <v>#REF!</v>
      </c>
      <c r="D911" s="16" t="e">
        <f>IF(_xlfn.BITOR(#REF!="",#REF!="GR"),0,#REF!)</f>
        <v>#REF!</v>
      </c>
      <c r="E911" s="9" t="e">
        <f t="shared" si="58"/>
        <v>#REF!</v>
      </c>
      <c r="F911" s="9" t="e">
        <f>IF(AND(B871&lt;&gt;"",B871&lt;&gt;"GR"),(C911*0.4)+(B871*0.6),E911)</f>
        <v>#REF!</v>
      </c>
      <c r="G911" s="9" t="e">
        <f t="shared" si="60"/>
        <v>#REF!</v>
      </c>
      <c r="H911" s="9" t="e">
        <f t="shared" si="61"/>
        <v>#REF!</v>
      </c>
      <c r="I911" s="9" t="e">
        <f t="shared" si="59"/>
        <v>#REF!</v>
      </c>
      <c r="J911" s="9" t="e">
        <f>IF(I911&lt;&gt;"",IF(_xlfn.RANK.EQ(I911,$I$2:$I$326,0)&lt;=ROUND(COUNTIFS($E$2:$E$326,"&gt;=50",$D$2:$D$326,"&gt;=55")/100*#REF!,0),"",E911),"")</f>
        <v>#REF!</v>
      </c>
      <c r="K911" s="9" t="e">
        <f>IF(J911&lt;&gt;"",IF(_xlfn.RANK.EQ(J911,$J$2:$J$326,0)&lt;=ROUND(COUNTIFS($E$2:$E$326,"&gt;=50",$D$2:$D$326,"&gt;=55")/100*#REF!,0),"",E911),"")</f>
        <v>#REF!</v>
      </c>
      <c r="L911" s="9" t="e">
        <f>IF(K911&lt;&gt;"",IF(_xlfn.RANK.EQ(K911,$K$2:$K$326,0)&lt;=ROUND(COUNTIFS($E$2:$E$326,"&gt;=50",$D$2:$D$326,"&gt;=55")/100*#REF!,0),"",E911),"")</f>
        <v>#REF!</v>
      </c>
      <c r="M911" s="9" t="e">
        <f>IF(L911&lt;&gt;"",IF(_xlfn.RANK.EQ(L911,$L$2:$L$326,0)&lt;=ROUND(COUNTIFS($E$2:$E$326,"&gt;=50",$D$2:$D$326,"&gt;=55")/100*#REF!,0),"",E911),"")</f>
        <v>#REF!</v>
      </c>
      <c r="N911" s="9" t="e">
        <f>IF(M911&lt;&gt;"",IF(_xlfn.RANK.EQ(M911,$M$2:$M$326,0)&lt;=ROUND(COUNTIFS($E$2:$E$326,"&gt;=50",$D$2:$D$326,"&gt;=55")/100*#REF!,0),"",E911),"")</f>
        <v>#REF!</v>
      </c>
      <c r="O911" s="9" t="e">
        <f>IF(N911&lt;&gt;"",IF(_xlfn.RANK.EQ(N911,$N$2:$N$326,0)&lt;=ROUND(COUNTIFS($E$2:$E$326,"&gt;=50",$D$2:$D$326,"&gt;=55")/100*#REF!,0),"",E911),"")</f>
        <v>#REF!</v>
      </c>
      <c r="P911" s="9" t="str" cm="1">
        <f t="array" ref="P911">IF(A871&lt;&gt;"",IF(_xlfn.BITOR(B871&lt;&gt;"GR",B871&lt;&gt;""),IF(AND(H911&gt;=50,B871&gt;=55),_xlfn.RANK.EQ(H911,$H$2:$H$1000,0),_xlfn.IFS(#REF!="FD",999,#REF!="FF",1000)),IF(AND(H911&gt;=50,D911&gt;=55),_xlfn.RANK.EQ(H911,$H$2:$H$326,0),_xlfn.IFS(#REF!="FD",999,#REF!="FF",1000))),"")</f>
        <v/>
      </c>
    </row>
    <row r="912" spans="1:16" x14ac:dyDescent="0.35">
      <c r="A912" s="3"/>
      <c r="B912" s="3"/>
      <c r="C912" s="16" t="e">
        <f>IF(_xlfn.BITOR(#REF!="GR",#REF!=""),0,#REF!)</f>
        <v>#REF!</v>
      </c>
      <c r="D912" s="16" t="e">
        <f>IF(_xlfn.BITOR(#REF!="",#REF!="GR"),0,#REF!)</f>
        <v>#REF!</v>
      </c>
      <c r="E912" s="9" t="e">
        <f t="shared" si="58"/>
        <v>#REF!</v>
      </c>
      <c r="F912" s="9" t="e">
        <f>IF(AND(B872&lt;&gt;"",B872&lt;&gt;"GR"),(C912*0.4)+(B872*0.6),E912)</f>
        <v>#REF!</v>
      </c>
      <c r="G912" s="9" t="e">
        <f t="shared" si="60"/>
        <v>#REF!</v>
      </c>
      <c r="H912" s="9" t="e">
        <f t="shared" si="61"/>
        <v>#REF!</v>
      </c>
      <c r="I912" s="9" t="e">
        <f t="shared" si="59"/>
        <v>#REF!</v>
      </c>
      <c r="J912" s="9" t="e">
        <f>IF(I912&lt;&gt;"",IF(_xlfn.RANK.EQ(I912,$I$2:$I$326,0)&lt;=ROUND(COUNTIFS($E$2:$E$326,"&gt;=50",$D$2:$D$326,"&gt;=55")/100*#REF!,0),"",E912),"")</f>
        <v>#REF!</v>
      </c>
      <c r="K912" s="9" t="e">
        <f>IF(J912&lt;&gt;"",IF(_xlfn.RANK.EQ(J912,$J$2:$J$326,0)&lt;=ROUND(COUNTIFS($E$2:$E$326,"&gt;=50",$D$2:$D$326,"&gt;=55")/100*#REF!,0),"",E912),"")</f>
        <v>#REF!</v>
      </c>
      <c r="L912" s="9" t="e">
        <f>IF(K912&lt;&gt;"",IF(_xlfn.RANK.EQ(K912,$K$2:$K$326,0)&lt;=ROUND(COUNTIFS($E$2:$E$326,"&gt;=50",$D$2:$D$326,"&gt;=55")/100*#REF!,0),"",E912),"")</f>
        <v>#REF!</v>
      </c>
      <c r="M912" s="9" t="e">
        <f>IF(L912&lt;&gt;"",IF(_xlfn.RANK.EQ(L912,$L$2:$L$326,0)&lt;=ROUND(COUNTIFS($E$2:$E$326,"&gt;=50",$D$2:$D$326,"&gt;=55")/100*#REF!,0),"",E912),"")</f>
        <v>#REF!</v>
      </c>
      <c r="N912" s="9" t="e">
        <f>IF(M912&lt;&gt;"",IF(_xlfn.RANK.EQ(M912,$M$2:$M$326,0)&lt;=ROUND(COUNTIFS($E$2:$E$326,"&gt;=50",$D$2:$D$326,"&gt;=55")/100*#REF!,0),"",E912),"")</f>
        <v>#REF!</v>
      </c>
      <c r="O912" s="9" t="e">
        <f>IF(N912&lt;&gt;"",IF(_xlfn.RANK.EQ(N912,$N$2:$N$326,0)&lt;=ROUND(COUNTIFS($E$2:$E$326,"&gt;=50",$D$2:$D$326,"&gt;=55")/100*#REF!,0),"",E912),"")</f>
        <v>#REF!</v>
      </c>
      <c r="P912" s="9" t="str" cm="1">
        <f t="array" ref="P912">IF(A872&lt;&gt;"",IF(_xlfn.BITOR(B872&lt;&gt;"GR",B872&lt;&gt;""),IF(AND(H912&gt;=50,B872&gt;=55),_xlfn.RANK.EQ(H912,$H$2:$H$1000,0),_xlfn.IFS(#REF!="FD",999,#REF!="FF",1000)),IF(AND(H912&gt;=50,D912&gt;=55),_xlfn.RANK.EQ(H912,$H$2:$H$326,0),_xlfn.IFS(#REF!="FD",999,#REF!="FF",1000))),"")</f>
        <v/>
      </c>
    </row>
    <row r="913" spans="1:16" x14ac:dyDescent="0.35">
      <c r="A913" s="3"/>
      <c r="B913" s="3"/>
      <c r="C913" s="16" t="e">
        <f>IF(_xlfn.BITOR(#REF!="GR",#REF!=""),0,#REF!)</f>
        <v>#REF!</v>
      </c>
      <c r="D913" s="16" t="e">
        <f>IF(_xlfn.BITOR(#REF!="",#REF!="GR"),0,#REF!)</f>
        <v>#REF!</v>
      </c>
      <c r="E913" s="9" t="e">
        <f t="shared" si="58"/>
        <v>#REF!</v>
      </c>
      <c r="F913" s="9" t="e">
        <f>IF(AND(B873&lt;&gt;"",B873&lt;&gt;"GR"),(C913*0.4)+(B873*0.6),E913)</f>
        <v>#REF!</v>
      </c>
      <c r="G913" s="9" t="e">
        <f t="shared" si="60"/>
        <v>#REF!</v>
      </c>
      <c r="H913" s="9" t="e">
        <f t="shared" si="61"/>
        <v>#REF!</v>
      </c>
      <c r="I913" s="9" t="e">
        <f t="shared" si="59"/>
        <v>#REF!</v>
      </c>
      <c r="J913" s="9" t="e">
        <f>IF(I913&lt;&gt;"",IF(_xlfn.RANK.EQ(I913,$I$2:$I$326,0)&lt;=ROUND(COUNTIFS($E$2:$E$326,"&gt;=50",$D$2:$D$326,"&gt;=55")/100*#REF!,0),"",E913),"")</f>
        <v>#REF!</v>
      </c>
      <c r="K913" s="9" t="e">
        <f>IF(J913&lt;&gt;"",IF(_xlfn.RANK.EQ(J913,$J$2:$J$326,0)&lt;=ROUND(COUNTIFS($E$2:$E$326,"&gt;=50",$D$2:$D$326,"&gt;=55")/100*#REF!,0),"",E913),"")</f>
        <v>#REF!</v>
      </c>
      <c r="L913" s="9" t="e">
        <f>IF(K913&lt;&gt;"",IF(_xlfn.RANK.EQ(K913,$K$2:$K$326,0)&lt;=ROUND(COUNTIFS($E$2:$E$326,"&gt;=50",$D$2:$D$326,"&gt;=55")/100*#REF!,0),"",E913),"")</f>
        <v>#REF!</v>
      </c>
      <c r="M913" s="9" t="e">
        <f>IF(L913&lt;&gt;"",IF(_xlfn.RANK.EQ(L913,$L$2:$L$326,0)&lt;=ROUND(COUNTIFS($E$2:$E$326,"&gt;=50",$D$2:$D$326,"&gt;=55")/100*#REF!,0),"",E913),"")</f>
        <v>#REF!</v>
      </c>
      <c r="N913" s="9" t="e">
        <f>IF(M913&lt;&gt;"",IF(_xlfn.RANK.EQ(M913,$M$2:$M$326,0)&lt;=ROUND(COUNTIFS($E$2:$E$326,"&gt;=50",$D$2:$D$326,"&gt;=55")/100*#REF!,0),"",E913),"")</f>
        <v>#REF!</v>
      </c>
      <c r="O913" s="9" t="e">
        <f>IF(N913&lt;&gt;"",IF(_xlfn.RANK.EQ(N913,$N$2:$N$326,0)&lt;=ROUND(COUNTIFS($E$2:$E$326,"&gt;=50",$D$2:$D$326,"&gt;=55")/100*#REF!,0),"",E913),"")</f>
        <v>#REF!</v>
      </c>
      <c r="P913" s="9" t="str" cm="1">
        <f t="array" ref="P913">IF(A873&lt;&gt;"",IF(_xlfn.BITOR(B873&lt;&gt;"GR",B873&lt;&gt;""),IF(AND(H913&gt;=50,B873&gt;=55),_xlfn.RANK.EQ(H913,$H$2:$H$1000,0),_xlfn.IFS(#REF!="FD",999,#REF!="FF",1000)),IF(AND(H913&gt;=50,D913&gt;=55),_xlfn.RANK.EQ(H913,$H$2:$H$326,0),_xlfn.IFS(#REF!="FD",999,#REF!="FF",1000))),"")</f>
        <v/>
      </c>
    </row>
    <row r="914" spans="1:16" x14ac:dyDescent="0.35">
      <c r="A914" s="3"/>
      <c r="B914" s="3"/>
      <c r="C914" s="16" t="e">
        <f>IF(_xlfn.BITOR(#REF!="GR",#REF!=""),0,#REF!)</f>
        <v>#REF!</v>
      </c>
      <c r="D914" s="16" t="e">
        <f>IF(_xlfn.BITOR(#REF!="",#REF!="GR"),0,#REF!)</f>
        <v>#REF!</v>
      </c>
      <c r="E914" s="9" t="e">
        <f t="shared" si="58"/>
        <v>#REF!</v>
      </c>
      <c r="F914" s="9" t="e">
        <f>IF(AND(B874&lt;&gt;"",B874&lt;&gt;"GR"),(C914*0.4)+(B874*0.6),E914)</f>
        <v>#REF!</v>
      </c>
      <c r="G914" s="9" t="e">
        <f t="shared" si="60"/>
        <v>#REF!</v>
      </c>
      <c r="H914" s="9" t="e">
        <f t="shared" si="61"/>
        <v>#REF!</v>
      </c>
      <c r="I914" s="9" t="e">
        <f t="shared" si="59"/>
        <v>#REF!</v>
      </c>
      <c r="J914" s="9" t="e">
        <f>IF(I914&lt;&gt;"",IF(_xlfn.RANK.EQ(I914,$I$2:$I$326,0)&lt;=ROUND(COUNTIFS($E$2:$E$326,"&gt;=50",$D$2:$D$326,"&gt;=55")/100*#REF!,0),"",E914),"")</f>
        <v>#REF!</v>
      </c>
      <c r="K914" s="9" t="e">
        <f>IF(J914&lt;&gt;"",IF(_xlfn.RANK.EQ(J914,$J$2:$J$326,0)&lt;=ROUND(COUNTIFS($E$2:$E$326,"&gt;=50",$D$2:$D$326,"&gt;=55")/100*#REF!,0),"",E914),"")</f>
        <v>#REF!</v>
      </c>
      <c r="L914" s="9" t="e">
        <f>IF(K914&lt;&gt;"",IF(_xlfn.RANK.EQ(K914,$K$2:$K$326,0)&lt;=ROUND(COUNTIFS($E$2:$E$326,"&gt;=50",$D$2:$D$326,"&gt;=55")/100*#REF!,0),"",E914),"")</f>
        <v>#REF!</v>
      </c>
      <c r="M914" s="9" t="e">
        <f>IF(L914&lt;&gt;"",IF(_xlfn.RANK.EQ(L914,$L$2:$L$326,0)&lt;=ROUND(COUNTIFS($E$2:$E$326,"&gt;=50",$D$2:$D$326,"&gt;=55")/100*#REF!,0),"",E914),"")</f>
        <v>#REF!</v>
      </c>
      <c r="N914" s="9" t="e">
        <f>IF(M914&lt;&gt;"",IF(_xlfn.RANK.EQ(M914,$M$2:$M$326,0)&lt;=ROUND(COUNTIFS($E$2:$E$326,"&gt;=50",$D$2:$D$326,"&gt;=55")/100*#REF!,0),"",E914),"")</f>
        <v>#REF!</v>
      </c>
      <c r="O914" s="9" t="e">
        <f>IF(N914&lt;&gt;"",IF(_xlfn.RANK.EQ(N914,$N$2:$N$326,0)&lt;=ROUND(COUNTIFS($E$2:$E$326,"&gt;=50",$D$2:$D$326,"&gt;=55")/100*#REF!,0),"",E914),"")</f>
        <v>#REF!</v>
      </c>
      <c r="P914" s="9" t="str" cm="1">
        <f t="array" ref="P914">IF(A874&lt;&gt;"",IF(_xlfn.BITOR(B874&lt;&gt;"GR",B874&lt;&gt;""),IF(AND(H914&gt;=50,B874&gt;=55),_xlfn.RANK.EQ(H914,$H$2:$H$1000,0),_xlfn.IFS(#REF!="FD",999,#REF!="FF",1000)),IF(AND(H914&gt;=50,D914&gt;=55),_xlfn.RANK.EQ(H914,$H$2:$H$326,0),_xlfn.IFS(#REF!="FD",999,#REF!="FF",1000))),"")</f>
        <v/>
      </c>
    </row>
    <row r="915" spans="1:16" x14ac:dyDescent="0.35">
      <c r="A915" s="3"/>
      <c r="B915" s="3"/>
      <c r="C915" s="16" t="e">
        <f>IF(_xlfn.BITOR(#REF!="GR",#REF!=""),0,#REF!)</f>
        <v>#REF!</v>
      </c>
      <c r="D915" s="16" t="e">
        <f>IF(_xlfn.BITOR(#REF!="",#REF!="GR"),0,#REF!)</f>
        <v>#REF!</v>
      </c>
      <c r="E915" s="9" t="e">
        <f t="shared" si="58"/>
        <v>#REF!</v>
      </c>
      <c r="F915" s="9" t="e">
        <f>IF(AND(B875&lt;&gt;"",B875&lt;&gt;"GR"),(C915*0.4)+(B875*0.6),E915)</f>
        <v>#REF!</v>
      </c>
      <c r="G915" s="9" t="e">
        <f t="shared" si="60"/>
        <v>#REF!</v>
      </c>
      <c r="H915" s="9" t="e">
        <f t="shared" si="61"/>
        <v>#REF!</v>
      </c>
      <c r="I915" s="9" t="e">
        <f t="shared" si="59"/>
        <v>#REF!</v>
      </c>
      <c r="J915" s="9" t="e">
        <f>IF(I915&lt;&gt;"",IF(_xlfn.RANK.EQ(I915,$I$2:$I$326,0)&lt;=ROUND(COUNTIFS($E$2:$E$326,"&gt;=50",$D$2:$D$326,"&gt;=55")/100*#REF!,0),"",E915),"")</f>
        <v>#REF!</v>
      </c>
      <c r="K915" s="9" t="e">
        <f>IF(J915&lt;&gt;"",IF(_xlfn.RANK.EQ(J915,$J$2:$J$326,0)&lt;=ROUND(COUNTIFS($E$2:$E$326,"&gt;=50",$D$2:$D$326,"&gt;=55")/100*#REF!,0),"",E915),"")</f>
        <v>#REF!</v>
      </c>
      <c r="L915" s="9" t="e">
        <f>IF(K915&lt;&gt;"",IF(_xlfn.RANK.EQ(K915,$K$2:$K$326,0)&lt;=ROUND(COUNTIFS($E$2:$E$326,"&gt;=50",$D$2:$D$326,"&gt;=55")/100*#REF!,0),"",E915),"")</f>
        <v>#REF!</v>
      </c>
      <c r="M915" s="9" t="e">
        <f>IF(L915&lt;&gt;"",IF(_xlfn.RANK.EQ(L915,$L$2:$L$326,0)&lt;=ROUND(COUNTIFS($E$2:$E$326,"&gt;=50",$D$2:$D$326,"&gt;=55")/100*#REF!,0),"",E915),"")</f>
        <v>#REF!</v>
      </c>
      <c r="N915" s="9" t="e">
        <f>IF(M915&lt;&gt;"",IF(_xlfn.RANK.EQ(M915,$M$2:$M$326,0)&lt;=ROUND(COUNTIFS($E$2:$E$326,"&gt;=50",$D$2:$D$326,"&gt;=55")/100*#REF!,0),"",E915),"")</f>
        <v>#REF!</v>
      </c>
      <c r="O915" s="9" t="e">
        <f>IF(N915&lt;&gt;"",IF(_xlfn.RANK.EQ(N915,$N$2:$N$326,0)&lt;=ROUND(COUNTIFS($E$2:$E$326,"&gt;=50",$D$2:$D$326,"&gt;=55")/100*#REF!,0),"",E915),"")</f>
        <v>#REF!</v>
      </c>
      <c r="P915" s="9" t="str" cm="1">
        <f t="array" ref="P915">IF(A875&lt;&gt;"",IF(_xlfn.BITOR(B875&lt;&gt;"GR",B875&lt;&gt;""),IF(AND(H915&gt;=50,B875&gt;=55),_xlfn.RANK.EQ(H915,$H$2:$H$1000,0),_xlfn.IFS(#REF!="FD",999,#REF!="FF",1000)),IF(AND(H915&gt;=50,D915&gt;=55),_xlfn.RANK.EQ(H915,$H$2:$H$326,0),_xlfn.IFS(#REF!="FD",999,#REF!="FF",1000))),"")</f>
        <v/>
      </c>
    </row>
    <row r="916" spans="1:16" x14ac:dyDescent="0.35">
      <c r="A916" s="3"/>
      <c r="B916" s="3"/>
      <c r="C916" s="16" t="e">
        <f>IF(_xlfn.BITOR(#REF!="GR",#REF!=""),0,#REF!)</f>
        <v>#REF!</v>
      </c>
      <c r="D916" s="16" t="e">
        <f>IF(_xlfn.BITOR(#REF!="",#REF!="GR"),0,#REF!)</f>
        <v>#REF!</v>
      </c>
      <c r="E916" s="9" t="e">
        <f t="shared" si="58"/>
        <v>#REF!</v>
      </c>
      <c r="F916" s="9" t="e">
        <f>IF(AND(B876&lt;&gt;"",B876&lt;&gt;"GR"),(C916*0.4)+(B876*0.6),E916)</f>
        <v>#REF!</v>
      </c>
      <c r="G916" s="9" t="e">
        <f t="shared" si="60"/>
        <v>#REF!</v>
      </c>
      <c r="H916" s="9" t="e">
        <f t="shared" si="61"/>
        <v>#REF!</v>
      </c>
      <c r="I916" s="9" t="e">
        <f t="shared" si="59"/>
        <v>#REF!</v>
      </c>
      <c r="J916" s="9" t="e">
        <f>IF(I916&lt;&gt;"",IF(_xlfn.RANK.EQ(I916,$I$2:$I$326,0)&lt;=ROUND(COUNTIFS($E$2:$E$326,"&gt;=50",$D$2:$D$326,"&gt;=55")/100*#REF!,0),"",E916),"")</f>
        <v>#REF!</v>
      </c>
      <c r="K916" s="9" t="e">
        <f>IF(J916&lt;&gt;"",IF(_xlfn.RANK.EQ(J916,$J$2:$J$326,0)&lt;=ROUND(COUNTIFS($E$2:$E$326,"&gt;=50",$D$2:$D$326,"&gt;=55")/100*#REF!,0),"",E916),"")</f>
        <v>#REF!</v>
      </c>
      <c r="L916" s="9" t="e">
        <f>IF(K916&lt;&gt;"",IF(_xlfn.RANK.EQ(K916,$K$2:$K$326,0)&lt;=ROUND(COUNTIFS($E$2:$E$326,"&gt;=50",$D$2:$D$326,"&gt;=55")/100*#REF!,0),"",E916),"")</f>
        <v>#REF!</v>
      </c>
      <c r="M916" s="9" t="e">
        <f>IF(L916&lt;&gt;"",IF(_xlfn.RANK.EQ(L916,$L$2:$L$326,0)&lt;=ROUND(COUNTIFS($E$2:$E$326,"&gt;=50",$D$2:$D$326,"&gt;=55")/100*#REF!,0),"",E916),"")</f>
        <v>#REF!</v>
      </c>
      <c r="N916" s="9" t="e">
        <f>IF(M916&lt;&gt;"",IF(_xlfn.RANK.EQ(M916,$M$2:$M$326,0)&lt;=ROUND(COUNTIFS($E$2:$E$326,"&gt;=50",$D$2:$D$326,"&gt;=55")/100*#REF!,0),"",E916),"")</f>
        <v>#REF!</v>
      </c>
      <c r="O916" s="9" t="e">
        <f>IF(N916&lt;&gt;"",IF(_xlfn.RANK.EQ(N916,$N$2:$N$326,0)&lt;=ROUND(COUNTIFS($E$2:$E$326,"&gt;=50",$D$2:$D$326,"&gt;=55")/100*#REF!,0),"",E916),"")</f>
        <v>#REF!</v>
      </c>
      <c r="P916" s="9" t="str" cm="1">
        <f t="array" ref="P916">IF(A876&lt;&gt;"",IF(_xlfn.BITOR(B876&lt;&gt;"GR",B876&lt;&gt;""),IF(AND(H916&gt;=50,B876&gt;=55),_xlfn.RANK.EQ(H916,$H$2:$H$1000,0),_xlfn.IFS(#REF!="FD",999,#REF!="FF",1000)),IF(AND(H916&gt;=50,D916&gt;=55),_xlfn.RANK.EQ(H916,$H$2:$H$326,0),_xlfn.IFS(#REF!="FD",999,#REF!="FF",1000))),"")</f>
        <v/>
      </c>
    </row>
    <row r="917" spans="1:16" x14ac:dyDescent="0.35">
      <c r="A917" s="3"/>
      <c r="B917" s="3"/>
      <c r="C917" s="16" t="e">
        <f>IF(_xlfn.BITOR(#REF!="GR",#REF!=""),0,#REF!)</f>
        <v>#REF!</v>
      </c>
      <c r="D917" s="16" t="e">
        <f>IF(_xlfn.BITOR(#REF!="",#REF!="GR"),0,#REF!)</f>
        <v>#REF!</v>
      </c>
      <c r="E917" s="9" t="e">
        <f t="shared" si="58"/>
        <v>#REF!</v>
      </c>
      <c r="F917" s="9" t="e">
        <f>IF(AND(B877&lt;&gt;"",B877&lt;&gt;"GR"),(C917*0.4)+(B877*0.6),E917)</f>
        <v>#REF!</v>
      </c>
      <c r="G917" s="9" t="e">
        <f t="shared" si="60"/>
        <v>#REF!</v>
      </c>
      <c r="H917" s="9" t="e">
        <f t="shared" si="61"/>
        <v>#REF!</v>
      </c>
      <c r="I917" s="9" t="e">
        <f t="shared" si="59"/>
        <v>#REF!</v>
      </c>
      <c r="J917" s="9" t="e">
        <f>IF(I917&lt;&gt;"",IF(_xlfn.RANK.EQ(I917,$I$2:$I$326,0)&lt;=ROUND(COUNTIFS($E$2:$E$326,"&gt;=50",$D$2:$D$326,"&gt;=55")/100*#REF!,0),"",E917),"")</f>
        <v>#REF!</v>
      </c>
      <c r="K917" s="9" t="e">
        <f>IF(J917&lt;&gt;"",IF(_xlfn.RANK.EQ(J917,$J$2:$J$326,0)&lt;=ROUND(COUNTIFS($E$2:$E$326,"&gt;=50",$D$2:$D$326,"&gt;=55")/100*#REF!,0),"",E917),"")</f>
        <v>#REF!</v>
      </c>
      <c r="L917" s="9" t="e">
        <f>IF(K917&lt;&gt;"",IF(_xlfn.RANK.EQ(K917,$K$2:$K$326,0)&lt;=ROUND(COUNTIFS($E$2:$E$326,"&gt;=50",$D$2:$D$326,"&gt;=55")/100*#REF!,0),"",E917),"")</f>
        <v>#REF!</v>
      </c>
      <c r="M917" s="9" t="e">
        <f>IF(L917&lt;&gt;"",IF(_xlfn.RANK.EQ(L917,$L$2:$L$326,0)&lt;=ROUND(COUNTIFS($E$2:$E$326,"&gt;=50",$D$2:$D$326,"&gt;=55")/100*#REF!,0),"",E917),"")</f>
        <v>#REF!</v>
      </c>
      <c r="N917" s="9" t="e">
        <f>IF(M917&lt;&gt;"",IF(_xlfn.RANK.EQ(M917,$M$2:$M$326,0)&lt;=ROUND(COUNTIFS($E$2:$E$326,"&gt;=50",$D$2:$D$326,"&gt;=55")/100*#REF!,0),"",E917),"")</f>
        <v>#REF!</v>
      </c>
      <c r="O917" s="9" t="e">
        <f>IF(N917&lt;&gt;"",IF(_xlfn.RANK.EQ(N917,$N$2:$N$326,0)&lt;=ROUND(COUNTIFS($E$2:$E$326,"&gt;=50",$D$2:$D$326,"&gt;=55")/100*#REF!,0),"",E917),"")</f>
        <v>#REF!</v>
      </c>
      <c r="P917" s="9" t="str" cm="1">
        <f t="array" ref="P917">IF(A877&lt;&gt;"",IF(_xlfn.BITOR(B877&lt;&gt;"GR",B877&lt;&gt;""),IF(AND(H917&gt;=50,B877&gt;=55),_xlfn.RANK.EQ(H917,$H$2:$H$1000,0),_xlfn.IFS(#REF!="FD",999,#REF!="FF",1000)),IF(AND(H917&gt;=50,D917&gt;=55),_xlfn.RANK.EQ(H917,$H$2:$H$326,0),_xlfn.IFS(#REF!="FD",999,#REF!="FF",1000))),"")</f>
        <v/>
      </c>
    </row>
    <row r="918" spans="1:16" x14ac:dyDescent="0.35">
      <c r="A918" s="3"/>
      <c r="B918" s="3"/>
      <c r="C918" s="16" t="e">
        <f>IF(_xlfn.BITOR(#REF!="GR",#REF!=""),0,#REF!)</f>
        <v>#REF!</v>
      </c>
      <c r="D918" s="16" t="e">
        <f>IF(_xlfn.BITOR(#REF!="",#REF!="GR"),0,#REF!)</f>
        <v>#REF!</v>
      </c>
      <c r="E918" s="9" t="e">
        <f t="shared" si="58"/>
        <v>#REF!</v>
      </c>
      <c r="F918" s="9" t="e">
        <f>IF(AND(B878&lt;&gt;"",B878&lt;&gt;"GR"),(C918*0.4)+(B878*0.6),E918)</f>
        <v>#REF!</v>
      </c>
      <c r="G918" s="9" t="e">
        <f t="shared" si="60"/>
        <v>#REF!</v>
      </c>
      <c r="H918" s="9" t="e">
        <f t="shared" si="61"/>
        <v>#REF!</v>
      </c>
      <c r="I918" s="9" t="e">
        <f t="shared" si="59"/>
        <v>#REF!</v>
      </c>
      <c r="J918" s="9" t="e">
        <f>IF(I918&lt;&gt;"",IF(_xlfn.RANK.EQ(I918,$I$2:$I$326,0)&lt;=ROUND(COUNTIFS($E$2:$E$326,"&gt;=50",$D$2:$D$326,"&gt;=55")/100*#REF!,0),"",E918),"")</f>
        <v>#REF!</v>
      </c>
      <c r="K918" s="9" t="e">
        <f>IF(J918&lt;&gt;"",IF(_xlfn.RANK.EQ(J918,$J$2:$J$326,0)&lt;=ROUND(COUNTIFS($E$2:$E$326,"&gt;=50",$D$2:$D$326,"&gt;=55")/100*#REF!,0),"",E918),"")</f>
        <v>#REF!</v>
      </c>
      <c r="L918" s="9" t="e">
        <f>IF(K918&lt;&gt;"",IF(_xlfn.RANK.EQ(K918,$K$2:$K$326,0)&lt;=ROUND(COUNTIFS($E$2:$E$326,"&gt;=50",$D$2:$D$326,"&gt;=55")/100*#REF!,0),"",E918),"")</f>
        <v>#REF!</v>
      </c>
      <c r="M918" s="9" t="e">
        <f>IF(L918&lt;&gt;"",IF(_xlfn.RANK.EQ(L918,$L$2:$L$326,0)&lt;=ROUND(COUNTIFS($E$2:$E$326,"&gt;=50",$D$2:$D$326,"&gt;=55")/100*#REF!,0),"",E918),"")</f>
        <v>#REF!</v>
      </c>
      <c r="N918" s="9" t="e">
        <f>IF(M918&lt;&gt;"",IF(_xlfn.RANK.EQ(M918,$M$2:$M$326,0)&lt;=ROUND(COUNTIFS($E$2:$E$326,"&gt;=50",$D$2:$D$326,"&gt;=55")/100*#REF!,0),"",E918),"")</f>
        <v>#REF!</v>
      </c>
      <c r="O918" s="9" t="e">
        <f>IF(N918&lt;&gt;"",IF(_xlfn.RANK.EQ(N918,$N$2:$N$326,0)&lt;=ROUND(COUNTIFS($E$2:$E$326,"&gt;=50",$D$2:$D$326,"&gt;=55")/100*#REF!,0),"",E918),"")</f>
        <v>#REF!</v>
      </c>
      <c r="P918" s="9" t="str" cm="1">
        <f t="array" ref="P918">IF(A878&lt;&gt;"",IF(_xlfn.BITOR(B878&lt;&gt;"GR",B878&lt;&gt;""),IF(AND(H918&gt;=50,B878&gt;=55),_xlfn.RANK.EQ(H918,$H$2:$H$1000,0),_xlfn.IFS(#REF!="FD",999,#REF!="FF",1000)),IF(AND(H918&gt;=50,D918&gt;=55),_xlfn.RANK.EQ(H918,$H$2:$H$326,0),_xlfn.IFS(#REF!="FD",999,#REF!="FF",1000))),"")</f>
        <v/>
      </c>
    </row>
    <row r="919" spans="1:16" x14ac:dyDescent="0.35">
      <c r="A919" s="3"/>
      <c r="B919" s="3"/>
      <c r="C919" s="16" t="e">
        <f>IF(_xlfn.BITOR(#REF!="GR",#REF!=""),0,#REF!)</f>
        <v>#REF!</v>
      </c>
      <c r="D919" s="16" t="e">
        <f>IF(_xlfn.BITOR(#REF!="",#REF!="GR"),0,#REF!)</f>
        <v>#REF!</v>
      </c>
      <c r="E919" s="9" t="e">
        <f t="shared" si="58"/>
        <v>#REF!</v>
      </c>
      <c r="F919" s="9" t="e">
        <f>IF(AND(B879&lt;&gt;"",B879&lt;&gt;"GR"),(C919*0.4)+(B879*0.6),E919)</f>
        <v>#REF!</v>
      </c>
      <c r="G919" s="9" t="e">
        <f t="shared" si="60"/>
        <v>#REF!</v>
      </c>
      <c r="H919" s="9" t="e">
        <f t="shared" si="61"/>
        <v>#REF!</v>
      </c>
      <c r="I919" s="9" t="e">
        <f t="shared" si="59"/>
        <v>#REF!</v>
      </c>
      <c r="J919" s="9" t="e">
        <f>IF(I919&lt;&gt;"",IF(_xlfn.RANK.EQ(I919,$I$2:$I$326,0)&lt;=ROUND(COUNTIFS($E$2:$E$326,"&gt;=50",$D$2:$D$326,"&gt;=55")/100*#REF!,0),"",E919),"")</f>
        <v>#REF!</v>
      </c>
      <c r="K919" s="9" t="e">
        <f>IF(J919&lt;&gt;"",IF(_xlfn.RANK.EQ(J919,$J$2:$J$326,0)&lt;=ROUND(COUNTIFS($E$2:$E$326,"&gt;=50",$D$2:$D$326,"&gt;=55")/100*#REF!,0),"",E919),"")</f>
        <v>#REF!</v>
      </c>
      <c r="L919" s="9" t="e">
        <f>IF(K919&lt;&gt;"",IF(_xlfn.RANK.EQ(K919,$K$2:$K$326,0)&lt;=ROUND(COUNTIFS($E$2:$E$326,"&gt;=50",$D$2:$D$326,"&gt;=55")/100*#REF!,0),"",E919),"")</f>
        <v>#REF!</v>
      </c>
      <c r="M919" s="9" t="e">
        <f>IF(L919&lt;&gt;"",IF(_xlfn.RANK.EQ(L919,$L$2:$L$326,0)&lt;=ROUND(COUNTIFS($E$2:$E$326,"&gt;=50",$D$2:$D$326,"&gt;=55")/100*#REF!,0),"",E919),"")</f>
        <v>#REF!</v>
      </c>
      <c r="N919" s="9" t="e">
        <f>IF(M919&lt;&gt;"",IF(_xlfn.RANK.EQ(M919,$M$2:$M$326,0)&lt;=ROUND(COUNTIFS($E$2:$E$326,"&gt;=50",$D$2:$D$326,"&gt;=55")/100*#REF!,0),"",E919),"")</f>
        <v>#REF!</v>
      </c>
      <c r="O919" s="9" t="e">
        <f>IF(N919&lt;&gt;"",IF(_xlfn.RANK.EQ(N919,$N$2:$N$326,0)&lt;=ROUND(COUNTIFS($E$2:$E$326,"&gt;=50",$D$2:$D$326,"&gt;=55")/100*#REF!,0),"",E919),"")</f>
        <v>#REF!</v>
      </c>
      <c r="P919" s="9" t="str" cm="1">
        <f t="array" ref="P919">IF(A879&lt;&gt;"",IF(_xlfn.BITOR(B879&lt;&gt;"GR",B879&lt;&gt;""),IF(AND(H919&gt;=50,B879&gt;=55),_xlfn.RANK.EQ(H919,$H$2:$H$1000,0),_xlfn.IFS(#REF!="FD",999,#REF!="FF",1000)),IF(AND(H919&gt;=50,D919&gt;=55),_xlfn.RANK.EQ(H919,$H$2:$H$326,0),_xlfn.IFS(#REF!="FD",999,#REF!="FF",1000))),"")</f>
        <v/>
      </c>
    </row>
    <row r="920" spans="1:16" x14ac:dyDescent="0.35">
      <c r="A920" s="3"/>
      <c r="B920" s="3"/>
      <c r="C920" s="16" t="e">
        <f>IF(_xlfn.BITOR(#REF!="GR",#REF!=""),0,#REF!)</f>
        <v>#REF!</v>
      </c>
      <c r="D920" s="16" t="e">
        <f>IF(_xlfn.BITOR(#REF!="",#REF!="GR"),0,#REF!)</f>
        <v>#REF!</v>
      </c>
      <c r="E920" s="9" t="e">
        <f t="shared" si="58"/>
        <v>#REF!</v>
      </c>
      <c r="F920" s="9" t="e">
        <f>IF(AND(B880&lt;&gt;"",B880&lt;&gt;"GR"),(C920*0.4)+(B880*0.6),E920)</f>
        <v>#REF!</v>
      </c>
      <c r="G920" s="9" t="e">
        <f t="shared" si="60"/>
        <v>#REF!</v>
      </c>
      <c r="H920" s="9" t="e">
        <f t="shared" si="61"/>
        <v>#REF!</v>
      </c>
      <c r="I920" s="9" t="e">
        <f t="shared" si="59"/>
        <v>#REF!</v>
      </c>
      <c r="J920" s="9" t="e">
        <f>IF(I920&lt;&gt;"",IF(_xlfn.RANK.EQ(I920,$I$2:$I$326,0)&lt;=ROUND(COUNTIFS($E$2:$E$326,"&gt;=50",$D$2:$D$326,"&gt;=55")/100*#REF!,0),"",E920),"")</f>
        <v>#REF!</v>
      </c>
      <c r="K920" s="9" t="e">
        <f>IF(J920&lt;&gt;"",IF(_xlfn.RANK.EQ(J920,$J$2:$J$326,0)&lt;=ROUND(COUNTIFS($E$2:$E$326,"&gt;=50",$D$2:$D$326,"&gt;=55")/100*#REF!,0),"",E920),"")</f>
        <v>#REF!</v>
      </c>
      <c r="L920" s="9" t="e">
        <f>IF(K920&lt;&gt;"",IF(_xlfn.RANK.EQ(K920,$K$2:$K$326,0)&lt;=ROUND(COUNTIFS($E$2:$E$326,"&gt;=50",$D$2:$D$326,"&gt;=55")/100*#REF!,0),"",E920),"")</f>
        <v>#REF!</v>
      </c>
      <c r="M920" s="9" t="e">
        <f>IF(L920&lt;&gt;"",IF(_xlfn.RANK.EQ(L920,$L$2:$L$326,0)&lt;=ROUND(COUNTIFS($E$2:$E$326,"&gt;=50",$D$2:$D$326,"&gt;=55")/100*#REF!,0),"",E920),"")</f>
        <v>#REF!</v>
      </c>
      <c r="N920" s="9" t="e">
        <f>IF(M920&lt;&gt;"",IF(_xlfn.RANK.EQ(M920,$M$2:$M$326,0)&lt;=ROUND(COUNTIFS($E$2:$E$326,"&gt;=50",$D$2:$D$326,"&gt;=55")/100*#REF!,0),"",E920),"")</f>
        <v>#REF!</v>
      </c>
      <c r="O920" s="9" t="e">
        <f>IF(N920&lt;&gt;"",IF(_xlfn.RANK.EQ(N920,$N$2:$N$326,0)&lt;=ROUND(COUNTIFS($E$2:$E$326,"&gt;=50",$D$2:$D$326,"&gt;=55")/100*#REF!,0),"",E920),"")</f>
        <v>#REF!</v>
      </c>
      <c r="P920" s="9" t="str" cm="1">
        <f t="array" ref="P920">IF(A880&lt;&gt;"",IF(_xlfn.BITOR(B880&lt;&gt;"GR",B880&lt;&gt;""),IF(AND(H920&gt;=50,B880&gt;=55),_xlfn.RANK.EQ(H920,$H$2:$H$1000,0),_xlfn.IFS(#REF!="FD",999,#REF!="FF",1000)),IF(AND(H920&gt;=50,D920&gt;=55),_xlfn.RANK.EQ(H920,$H$2:$H$326,0),_xlfn.IFS(#REF!="FD",999,#REF!="FF",1000))),"")</f>
        <v/>
      </c>
    </row>
    <row r="921" spans="1:16" x14ac:dyDescent="0.35">
      <c r="A921" s="3"/>
      <c r="B921" s="3"/>
      <c r="C921" s="16" t="e">
        <f>IF(_xlfn.BITOR(#REF!="GR",#REF!=""),0,#REF!)</f>
        <v>#REF!</v>
      </c>
      <c r="D921" s="16" t="e">
        <f>IF(_xlfn.BITOR(#REF!="",#REF!="GR"),0,#REF!)</f>
        <v>#REF!</v>
      </c>
      <c r="E921" s="9" t="e">
        <f t="shared" si="58"/>
        <v>#REF!</v>
      </c>
      <c r="F921" s="9" t="e">
        <f>IF(AND(B881&lt;&gt;"",B881&lt;&gt;"GR"),(C921*0.4)+(B881*0.6),E921)</f>
        <v>#REF!</v>
      </c>
      <c r="G921" s="9" t="e">
        <f t="shared" si="60"/>
        <v>#REF!</v>
      </c>
      <c r="H921" s="9" t="e">
        <f t="shared" si="61"/>
        <v>#REF!</v>
      </c>
      <c r="I921" s="9" t="e">
        <f t="shared" si="59"/>
        <v>#REF!</v>
      </c>
      <c r="J921" s="9" t="e">
        <f>IF(I921&lt;&gt;"",IF(_xlfn.RANK.EQ(I921,$I$2:$I$326,0)&lt;=ROUND(COUNTIFS($E$2:$E$326,"&gt;=50",$D$2:$D$326,"&gt;=55")/100*#REF!,0),"",E921),"")</f>
        <v>#REF!</v>
      </c>
      <c r="K921" s="9" t="e">
        <f>IF(J921&lt;&gt;"",IF(_xlfn.RANK.EQ(J921,$J$2:$J$326,0)&lt;=ROUND(COUNTIFS($E$2:$E$326,"&gt;=50",$D$2:$D$326,"&gt;=55")/100*#REF!,0),"",E921),"")</f>
        <v>#REF!</v>
      </c>
      <c r="L921" s="9" t="e">
        <f>IF(K921&lt;&gt;"",IF(_xlfn.RANK.EQ(K921,$K$2:$K$326,0)&lt;=ROUND(COUNTIFS($E$2:$E$326,"&gt;=50",$D$2:$D$326,"&gt;=55")/100*#REF!,0),"",E921),"")</f>
        <v>#REF!</v>
      </c>
      <c r="M921" s="9" t="e">
        <f>IF(L921&lt;&gt;"",IF(_xlfn.RANK.EQ(L921,$L$2:$L$326,0)&lt;=ROUND(COUNTIFS($E$2:$E$326,"&gt;=50",$D$2:$D$326,"&gt;=55")/100*#REF!,0),"",E921),"")</f>
        <v>#REF!</v>
      </c>
      <c r="N921" s="9" t="e">
        <f>IF(M921&lt;&gt;"",IF(_xlfn.RANK.EQ(M921,$M$2:$M$326,0)&lt;=ROUND(COUNTIFS($E$2:$E$326,"&gt;=50",$D$2:$D$326,"&gt;=55")/100*#REF!,0),"",E921),"")</f>
        <v>#REF!</v>
      </c>
      <c r="O921" s="9" t="e">
        <f>IF(N921&lt;&gt;"",IF(_xlfn.RANK.EQ(N921,$N$2:$N$326,0)&lt;=ROUND(COUNTIFS($E$2:$E$326,"&gt;=50",$D$2:$D$326,"&gt;=55")/100*#REF!,0),"",E921),"")</f>
        <v>#REF!</v>
      </c>
      <c r="P921" s="9" t="str" cm="1">
        <f t="array" ref="P921">IF(A881&lt;&gt;"",IF(_xlfn.BITOR(B881&lt;&gt;"GR",B881&lt;&gt;""),IF(AND(H921&gt;=50,B881&gt;=55),_xlfn.RANK.EQ(H921,$H$2:$H$1000,0),_xlfn.IFS(#REF!="FD",999,#REF!="FF",1000)),IF(AND(H921&gt;=50,D921&gt;=55),_xlfn.RANK.EQ(H921,$H$2:$H$326,0),_xlfn.IFS(#REF!="FD",999,#REF!="FF",1000))),"")</f>
        <v/>
      </c>
    </row>
    <row r="922" spans="1:16" x14ac:dyDescent="0.35">
      <c r="A922" s="3"/>
      <c r="B922" s="3"/>
      <c r="C922" s="16" t="e">
        <f>IF(_xlfn.BITOR(#REF!="GR",#REF!=""),0,#REF!)</f>
        <v>#REF!</v>
      </c>
      <c r="D922" s="16" t="e">
        <f>IF(_xlfn.BITOR(#REF!="",#REF!="GR"),0,#REF!)</f>
        <v>#REF!</v>
      </c>
      <c r="E922" s="9" t="e">
        <f t="shared" si="58"/>
        <v>#REF!</v>
      </c>
      <c r="F922" s="9" t="e">
        <f>IF(AND(B882&lt;&gt;"",B882&lt;&gt;"GR"),(C922*0.4)+(B882*0.6),E922)</f>
        <v>#REF!</v>
      </c>
      <c r="G922" s="9" t="e">
        <f t="shared" si="60"/>
        <v>#REF!</v>
      </c>
      <c r="H922" s="9" t="e">
        <f t="shared" si="61"/>
        <v>#REF!</v>
      </c>
      <c r="I922" s="9" t="e">
        <f t="shared" si="59"/>
        <v>#REF!</v>
      </c>
      <c r="J922" s="9" t="e">
        <f>IF(I922&lt;&gt;"",IF(_xlfn.RANK.EQ(I922,$I$2:$I$326,0)&lt;=ROUND(COUNTIFS($E$2:$E$326,"&gt;=50",$D$2:$D$326,"&gt;=55")/100*#REF!,0),"",E922),"")</f>
        <v>#REF!</v>
      </c>
      <c r="K922" s="9" t="e">
        <f>IF(J922&lt;&gt;"",IF(_xlfn.RANK.EQ(J922,$J$2:$J$326,0)&lt;=ROUND(COUNTIFS($E$2:$E$326,"&gt;=50",$D$2:$D$326,"&gt;=55")/100*#REF!,0),"",E922),"")</f>
        <v>#REF!</v>
      </c>
      <c r="L922" s="9" t="e">
        <f>IF(K922&lt;&gt;"",IF(_xlfn.RANK.EQ(K922,$K$2:$K$326,0)&lt;=ROUND(COUNTIFS($E$2:$E$326,"&gt;=50",$D$2:$D$326,"&gt;=55")/100*#REF!,0),"",E922),"")</f>
        <v>#REF!</v>
      </c>
      <c r="M922" s="9" t="e">
        <f>IF(L922&lt;&gt;"",IF(_xlfn.RANK.EQ(L922,$L$2:$L$326,0)&lt;=ROUND(COUNTIFS($E$2:$E$326,"&gt;=50",$D$2:$D$326,"&gt;=55")/100*#REF!,0),"",E922),"")</f>
        <v>#REF!</v>
      </c>
      <c r="N922" s="9" t="e">
        <f>IF(M922&lt;&gt;"",IF(_xlfn.RANK.EQ(M922,$M$2:$M$326,0)&lt;=ROUND(COUNTIFS($E$2:$E$326,"&gt;=50",$D$2:$D$326,"&gt;=55")/100*#REF!,0),"",E922),"")</f>
        <v>#REF!</v>
      </c>
      <c r="O922" s="9" t="e">
        <f>IF(N922&lt;&gt;"",IF(_xlfn.RANK.EQ(N922,$N$2:$N$326,0)&lt;=ROUND(COUNTIFS($E$2:$E$326,"&gt;=50",$D$2:$D$326,"&gt;=55")/100*#REF!,0),"",E922),"")</f>
        <v>#REF!</v>
      </c>
      <c r="P922" s="9" t="str" cm="1">
        <f t="array" ref="P922">IF(A882&lt;&gt;"",IF(_xlfn.BITOR(B882&lt;&gt;"GR",B882&lt;&gt;""),IF(AND(H922&gt;=50,B882&gt;=55),_xlfn.RANK.EQ(H922,$H$2:$H$1000,0),_xlfn.IFS(#REF!="FD",999,#REF!="FF",1000)),IF(AND(H922&gt;=50,D922&gt;=55),_xlfn.RANK.EQ(H922,$H$2:$H$326,0),_xlfn.IFS(#REF!="FD",999,#REF!="FF",1000))),"")</f>
        <v/>
      </c>
    </row>
    <row r="923" spans="1:16" x14ac:dyDescent="0.35">
      <c r="A923" s="3"/>
      <c r="B923" s="3"/>
      <c r="C923" s="16" t="e">
        <f>IF(_xlfn.BITOR(#REF!="GR",#REF!=""),0,#REF!)</f>
        <v>#REF!</v>
      </c>
      <c r="D923" s="16" t="e">
        <f>IF(_xlfn.BITOR(#REF!="",#REF!="GR"),0,#REF!)</f>
        <v>#REF!</v>
      </c>
      <c r="E923" s="9" t="e">
        <f t="shared" si="58"/>
        <v>#REF!</v>
      </c>
      <c r="F923" s="9" t="e">
        <f>IF(AND(B883&lt;&gt;"",B883&lt;&gt;"GR"),(C923*0.4)+(B883*0.6),E923)</f>
        <v>#REF!</v>
      </c>
      <c r="G923" s="9" t="e">
        <f t="shared" si="60"/>
        <v>#REF!</v>
      </c>
      <c r="H923" s="9" t="e">
        <f t="shared" si="61"/>
        <v>#REF!</v>
      </c>
      <c r="I923" s="9" t="e">
        <f t="shared" si="59"/>
        <v>#REF!</v>
      </c>
      <c r="J923" s="9" t="e">
        <f>IF(I923&lt;&gt;"",IF(_xlfn.RANK.EQ(I923,$I$2:$I$326,0)&lt;=ROUND(COUNTIFS($E$2:$E$326,"&gt;=50",$D$2:$D$326,"&gt;=55")/100*#REF!,0),"",E923),"")</f>
        <v>#REF!</v>
      </c>
      <c r="K923" s="9" t="e">
        <f>IF(J923&lt;&gt;"",IF(_xlfn.RANK.EQ(J923,$J$2:$J$326,0)&lt;=ROUND(COUNTIFS($E$2:$E$326,"&gt;=50",$D$2:$D$326,"&gt;=55")/100*#REF!,0),"",E923),"")</f>
        <v>#REF!</v>
      </c>
      <c r="L923" s="9" t="e">
        <f>IF(K923&lt;&gt;"",IF(_xlfn.RANK.EQ(K923,$K$2:$K$326,0)&lt;=ROUND(COUNTIFS($E$2:$E$326,"&gt;=50",$D$2:$D$326,"&gt;=55")/100*#REF!,0),"",E923),"")</f>
        <v>#REF!</v>
      </c>
      <c r="M923" s="9" t="e">
        <f>IF(L923&lt;&gt;"",IF(_xlfn.RANK.EQ(L923,$L$2:$L$326,0)&lt;=ROUND(COUNTIFS($E$2:$E$326,"&gt;=50",$D$2:$D$326,"&gt;=55")/100*#REF!,0),"",E923),"")</f>
        <v>#REF!</v>
      </c>
      <c r="N923" s="9" t="e">
        <f>IF(M923&lt;&gt;"",IF(_xlfn.RANK.EQ(M923,$M$2:$M$326,0)&lt;=ROUND(COUNTIFS($E$2:$E$326,"&gt;=50",$D$2:$D$326,"&gt;=55")/100*#REF!,0),"",E923),"")</f>
        <v>#REF!</v>
      </c>
      <c r="O923" s="9" t="e">
        <f>IF(N923&lt;&gt;"",IF(_xlfn.RANK.EQ(N923,$N$2:$N$326,0)&lt;=ROUND(COUNTIFS($E$2:$E$326,"&gt;=50",$D$2:$D$326,"&gt;=55")/100*#REF!,0),"",E923),"")</f>
        <v>#REF!</v>
      </c>
      <c r="P923" s="9" t="str" cm="1">
        <f t="array" ref="P923">IF(A883&lt;&gt;"",IF(_xlfn.BITOR(B883&lt;&gt;"GR",B883&lt;&gt;""),IF(AND(H923&gt;=50,B883&gt;=55),_xlfn.RANK.EQ(H923,$H$2:$H$1000,0),_xlfn.IFS(#REF!="FD",999,#REF!="FF",1000)),IF(AND(H923&gt;=50,D923&gt;=55),_xlfn.RANK.EQ(H923,$H$2:$H$326,0),_xlfn.IFS(#REF!="FD",999,#REF!="FF",1000))),"")</f>
        <v/>
      </c>
    </row>
    <row r="924" spans="1:16" x14ac:dyDescent="0.35">
      <c r="A924" s="3"/>
      <c r="B924" s="3"/>
      <c r="C924" s="16" t="e">
        <f>IF(_xlfn.BITOR(#REF!="GR",#REF!=""),0,#REF!)</f>
        <v>#REF!</v>
      </c>
      <c r="D924" s="16" t="e">
        <f>IF(_xlfn.BITOR(#REF!="",#REF!="GR"),0,#REF!)</f>
        <v>#REF!</v>
      </c>
      <c r="E924" s="9" t="e">
        <f t="shared" si="58"/>
        <v>#REF!</v>
      </c>
      <c r="F924" s="9" t="e">
        <f>IF(AND(B884&lt;&gt;"",B884&lt;&gt;"GR"),(C924*0.4)+(B884*0.6),E924)</f>
        <v>#REF!</v>
      </c>
      <c r="G924" s="9" t="e">
        <f t="shared" si="60"/>
        <v>#REF!</v>
      </c>
      <c r="H924" s="9" t="e">
        <f t="shared" si="61"/>
        <v>#REF!</v>
      </c>
      <c r="I924" s="9" t="e">
        <f t="shared" si="59"/>
        <v>#REF!</v>
      </c>
      <c r="J924" s="9" t="e">
        <f>IF(I924&lt;&gt;"",IF(_xlfn.RANK.EQ(I924,$I$2:$I$326,0)&lt;=ROUND(COUNTIFS($E$2:$E$326,"&gt;=50",$D$2:$D$326,"&gt;=55")/100*#REF!,0),"",E924),"")</f>
        <v>#REF!</v>
      </c>
      <c r="K924" s="9" t="e">
        <f>IF(J924&lt;&gt;"",IF(_xlfn.RANK.EQ(J924,$J$2:$J$326,0)&lt;=ROUND(COUNTIFS($E$2:$E$326,"&gt;=50",$D$2:$D$326,"&gt;=55")/100*#REF!,0),"",E924),"")</f>
        <v>#REF!</v>
      </c>
      <c r="L924" s="9" t="e">
        <f>IF(K924&lt;&gt;"",IF(_xlfn.RANK.EQ(K924,$K$2:$K$326,0)&lt;=ROUND(COUNTIFS($E$2:$E$326,"&gt;=50",$D$2:$D$326,"&gt;=55")/100*#REF!,0),"",E924),"")</f>
        <v>#REF!</v>
      </c>
      <c r="M924" s="9" t="e">
        <f>IF(L924&lt;&gt;"",IF(_xlfn.RANK.EQ(L924,$L$2:$L$326,0)&lt;=ROUND(COUNTIFS($E$2:$E$326,"&gt;=50",$D$2:$D$326,"&gt;=55")/100*#REF!,0),"",E924),"")</f>
        <v>#REF!</v>
      </c>
      <c r="N924" s="9" t="e">
        <f>IF(M924&lt;&gt;"",IF(_xlfn.RANK.EQ(M924,$M$2:$M$326,0)&lt;=ROUND(COUNTIFS($E$2:$E$326,"&gt;=50",$D$2:$D$326,"&gt;=55")/100*#REF!,0),"",E924),"")</f>
        <v>#REF!</v>
      </c>
      <c r="O924" s="9" t="e">
        <f>IF(N924&lt;&gt;"",IF(_xlfn.RANK.EQ(N924,$N$2:$N$326,0)&lt;=ROUND(COUNTIFS($E$2:$E$326,"&gt;=50",$D$2:$D$326,"&gt;=55")/100*#REF!,0),"",E924),"")</f>
        <v>#REF!</v>
      </c>
      <c r="P924" s="9" t="str" cm="1">
        <f t="array" ref="P924">IF(A884&lt;&gt;"",IF(_xlfn.BITOR(B884&lt;&gt;"GR",B884&lt;&gt;""),IF(AND(H924&gt;=50,B884&gt;=55),_xlfn.RANK.EQ(H924,$H$2:$H$1000,0),_xlfn.IFS(#REF!="FD",999,#REF!="FF",1000)),IF(AND(H924&gt;=50,D924&gt;=55),_xlfn.RANK.EQ(H924,$H$2:$H$326,0),_xlfn.IFS(#REF!="FD",999,#REF!="FF",1000))),"")</f>
        <v/>
      </c>
    </row>
    <row r="925" spans="1:16" x14ac:dyDescent="0.35">
      <c r="A925" s="3"/>
      <c r="B925" s="3"/>
      <c r="C925" s="16" t="e">
        <f>IF(_xlfn.BITOR(#REF!="GR",#REF!=""),0,#REF!)</f>
        <v>#REF!</v>
      </c>
      <c r="D925" s="16" t="e">
        <f>IF(_xlfn.BITOR(#REF!="",#REF!="GR"),0,#REF!)</f>
        <v>#REF!</v>
      </c>
      <c r="E925" s="9" t="e">
        <f t="shared" si="58"/>
        <v>#REF!</v>
      </c>
      <c r="F925" s="9" t="e">
        <f>IF(AND(B885&lt;&gt;"",B885&lt;&gt;"GR"),(C925*0.4)+(B885*0.6),E925)</f>
        <v>#REF!</v>
      </c>
      <c r="G925" s="9" t="e">
        <f t="shared" si="60"/>
        <v>#REF!</v>
      </c>
      <c r="H925" s="9" t="e">
        <f t="shared" si="61"/>
        <v>#REF!</v>
      </c>
      <c r="I925" s="9" t="e">
        <f t="shared" si="59"/>
        <v>#REF!</v>
      </c>
      <c r="J925" s="9" t="e">
        <f>IF(I925&lt;&gt;"",IF(_xlfn.RANK.EQ(I925,$I$2:$I$326,0)&lt;=ROUND(COUNTIFS($E$2:$E$326,"&gt;=50",$D$2:$D$326,"&gt;=55")/100*#REF!,0),"",E925),"")</f>
        <v>#REF!</v>
      </c>
      <c r="K925" s="9" t="e">
        <f>IF(J925&lt;&gt;"",IF(_xlfn.RANK.EQ(J925,$J$2:$J$326,0)&lt;=ROUND(COUNTIFS($E$2:$E$326,"&gt;=50",$D$2:$D$326,"&gt;=55")/100*#REF!,0),"",E925),"")</f>
        <v>#REF!</v>
      </c>
      <c r="L925" s="9" t="e">
        <f>IF(K925&lt;&gt;"",IF(_xlfn.RANK.EQ(K925,$K$2:$K$326,0)&lt;=ROUND(COUNTIFS($E$2:$E$326,"&gt;=50",$D$2:$D$326,"&gt;=55")/100*#REF!,0),"",E925),"")</f>
        <v>#REF!</v>
      </c>
      <c r="M925" s="9" t="e">
        <f>IF(L925&lt;&gt;"",IF(_xlfn.RANK.EQ(L925,$L$2:$L$326,0)&lt;=ROUND(COUNTIFS($E$2:$E$326,"&gt;=50",$D$2:$D$326,"&gt;=55")/100*#REF!,0),"",E925),"")</f>
        <v>#REF!</v>
      </c>
      <c r="N925" s="9" t="e">
        <f>IF(M925&lt;&gt;"",IF(_xlfn.RANK.EQ(M925,$M$2:$M$326,0)&lt;=ROUND(COUNTIFS($E$2:$E$326,"&gt;=50",$D$2:$D$326,"&gt;=55")/100*#REF!,0),"",E925),"")</f>
        <v>#REF!</v>
      </c>
      <c r="O925" s="9" t="e">
        <f>IF(N925&lt;&gt;"",IF(_xlfn.RANK.EQ(N925,$N$2:$N$326,0)&lt;=ROUND(COUNTIFS($E$2:$E$326,"&gt;=50",$D$2:$D$326,"&gt;=55")/100*#REF!,0),"",E925),"")</f>
        <v>#REF!</v>
      </c>
      <c r="P925" s="9" t="str" cm="1">
        <f t="array" ref="P925">IF(A885&lt;&gt;"",IF(_xlfn.BITOR(B885&lt;&gt;"GR",B885&lt;&gt;""),IF(AND(H925&gt;=50,B885&gt;=55),_xlfn.RANK.EQ(H925,$H$2:$H$1000,0),_xlfn.IFS(#REF!="FD",999,#REF!="FF",1000)),IF(AND(H925&gt;=50,D925&gt;=55),_xlfn.RANK.EQ(H925,$H$2:$H$326,0),_xlfn.IFS(#REF!="FD",999,#REF!="FF",1000))),"")</f>
        <v/>
      </c>
    </row>
    <row r="926" spans="1:16" x14ac:dyDescent="0.35">
      <c r="A926" s="3"/>
      <c r="B926" s="3"/>
      <c r="C926" s="16" t="e">
        <f>IF(_xlfn.BITOR(#REF!="GR",#REF!=""),0,#REF!)</f>
        <v>#REF!</v>
      </c>
      <c r="D926" s="16" t="e">
        <f>IF(_xlfn.BITOR(#REF!="",#REF!="GR"),0,#REF!)</f>
        <v>#REF!</v>
      </c>
      <c r="E926" s="9" t="e">
        <f t="shared" si="58"/>
        <v>#REF!</v>
      </c>
      <c r="F926" s="9" t="e">
        <f>IF(AND(B886&lt;&gt;"",B886&lt;&gt;"GR"),(C926*0.4)+(B886*0.6),E926)</f>
        <v>#REF!</v>
      </c>
      <c r="G926" s="9" t="e">
        <f t="shared" si="60"/>
        <v>#REF!</v>
      </c>
      <c r="H926" s="9" t="e">
        <f t="shared" si="61"/>
        <v>#REF!</v>
      </c>
      <c r="I926" s="9" t="e">
        <f t="shared" si="59"/>
        <v>#REF!</v>
      </c>
      <c r="J926" s="9" t="e">
        <f>IF(I926&lt;&gt;"",IF(_xlfn.RANK.EQ(I926,$I$2:$I$326,0)&lt;=ROUND(COUNTIFS($E$2:$E$326,"&gt;=50",$D$2:$D$326,"&gt;=55")/100*#REF!,0),"",E926),"")</f>
        <v>#REF!</v>
      </c>
      <c r="K926" s="9" t="e">
        <f>IF(J926&lt;&gt;"",IF(_xlfn.RANK.EQ(J926,$J$2:$J$326,0)&lt;=ROUND(COUNTIFS($E$2:$E$326,"&gt;=50",$D$2:$D$326,"&gt;=55")/100*#REF!,0),"",E926),"")</f>
        <v>#REF!</v>
      </c>
      <c r="L926" s="9" t="e">
        <f>IF(K926&lt;&gt;"",IF(_xlfn.RANK.EQ(K926,$K$2:$K$326,0)&lt;=ROUND(COUNTIFS($E$2:$E$326,"&gt;=50",$D$2:$D$326,"&gt;=55")/100*#REF!,0),"",E926),"")</f>
        <v>#REF!</v>
      </c>
      <c r="M926" s="9" t="e">
        <f>IF(L926&lt;&gt;"",IF(_xlfn.RANK.EQ(L926,$L$2:$L$326,0)&lt;=ROUND(COUNTIFS($E$2:$E$326,"&gt;=50",$D$2:$D$326,"&gt;=55")/100*#REF!,0),"",E926),"")</f>
        <v>#REF!</v>
      </c>
      <c r="N926" s="9" t="e">
        <f>IF(M926&lt;&gt;"",IF(_xlfn.RANK.EQ(M926,$M$2:$M$326,0)&lt;=ROUND(COUNTIFS($E$2:$E$326,"&gt;=50",$D$2:$D$326,"&gt;=55")/100*#REF!,0),"",E926),"")</f>
        <v>#REF!</v>
      </c>
      <c r="O926" s="9" t="e">
        <f>IF(N926&lt;&gt;"",IF(_xlfn.RANK.EQ(N926,$N$2:$N$326,0)&lt;=ROUND(COUNTIFS($E$2:$E$326,"&gt;=50",$D$2:$D$326,"&gt;=55")/100*#REF!,0),"",E926),"")</f>
        <v>#REF!</v>
      </c>
      <c r="P926" s="9" t="str" cm="1">
        <f t="array" ref="P926">IF(A886&lt;&gt;"",IF(_xlfn.BITOR(B886&lt;&gt;"GR",B886&lt;&gt;""),IF(AND(H926&gt;=50,B886&gt;=55),_xlfn.RANK.EQ(H926,$H$2:$H$1000,0),_xlfn.IFS(#REF!="FD",999,#REF!="FF",1000)),IF(AND(H926&gt;=50,D926&gt;=55),_xlfn.RANK.EQ(H926,$H$2:$H$326,0),_xlfn.IFS(#REF!="FD",999,#REF!="FF",1000))),"")</f>
        <v/>
      </c>
    </row>
    <row r="927" spans="1:16" x14ac:dyDescent="0.35">
      <c r="A927" s="3"/>
      <c r="B927" s="3"/>
      <c r="C927" s="16" t="e">
        <f>IF(_xlfn.BITOR(#REF!="GR",#REF!=""),0,#REF!)</f>
        <v>#REF!</v>
      </c>
      <c r="D927" s="16" t="e">
        <f>IF(_xlfn.BITOR(#REF!="",#REF!="GR"),0,#REF!)</f>
        <v>#REF!</v>
      </c>
      <c r="E927" s="9" t="e">
        <f t="shared" si="58"/>
        <v>#REF!</v>
      </c>
      <c r="F927" s="9" t="e">
        <f>IF(AND(B887&lt;&gt;"",B887&lt;&gt;"GR"),(C927*0.4)+(B887*0.6),E927)</f>
        <v>#REF!</v>
      </c>
      <c r="G927" s="9" t="e">
        <f t="shared" si="60"/>
        <v>#REF!</v>
      </c>
      <c r="H927" s="9" t="e">
        <f t="shared" si="61"/>
        <v>#REF!</v>
      </c>
      <c r="I927" s="9" t="e">
        <f t="shared" si="59"/>
        <v>#REF!</v>
      </c>
      <c r="J927" s="9" t="e">
        <f>IF(I927&lt;&gt;"",IF(_xlfn.RANK.EQ(I927,$I$2:$I$326,0)&lt;=ROUND(COUNTIFS($E$2:$E$326,"&gt;=50",$D$2:$D$326,"&gt;=55")/100*#REF!,0),"",E927),"")</f>
        <v>#REF!</v>
      </c>
      <c r="K927" s="9" t="e">
        <f>IF(J927&lt;&gt;"",IF(_xlfn.RANK.EQ(J927,$J$2:$J$326,0)&lt;=ROUND(COUNTIFS($E$2:$E$326,"&gt;=50",$D$2:$D$326,"&gt;=55")/100*#REF!,0),"",E927),"")</f>
        <v>#REF!</v>
      </c>
      <c r="L927" s="9" t="e">
        <f>IF(K927&lt;&gt;"",IF(_xlfn.RANK.EQ(K927,$K$2:$K$326,0)&lt;=ROUND(COUNTIFS($E$2:$E$326,"&gt;=50",$D$2:$D$326,"&gt;=55")/100*#REF!,0),"",E927),"")</f>
        <v>#REF!</v>
      </c>
      <c r="M927" s="9" t="e">
        <f>IF(L927&lt;&gt;"",IF(_xlfn.RANK.EQ(L927,$L$2:$L$326,0)&lt;=ROUND(COUNTIFS($E$2:$E$326,"&gt;=50",$D$2:$D$326,"&gt;=55")/100*#REF!,0),"",E927),"")</f>
        <v>#REF!</v>
      </c>
      <c r="N927" s="9" t="e">
        <f>IF(M927&lt;&gt;"",IF(_xlfn.RANK.EQ(M927,$M$2:$M$326,0)&lt;=ROUND(COUNTIFS($E$2:$E$326,"&gt;=50",$D$2:$D$326,"&gt;=55")/100*#REF!,0),"",E927),"")</f>
        <v>#REF!</v>
      </c>
      <c r="O927" s="9" t="e">
        <f>IF(N927&lt;&gt;"",IF(_xlfn.RANK.EQ(N927,$N$2:$N$326,0)&lt;=ROUND(COUNTIFS($E$2:$E$326,"&gt;=50",$D$2:$D$326,"&gt;=55")/100*#REF!,0),"",E927),"")</f>
        <v>#REF!</v>
      </c>
      <c r="P927" s="9" t="str" cm="1">
        <f t="array" ref="P927">IF(A887&lt;&gt;"",IF(_xlfn.BITOR(B887&lt;&gt;"GR",B887&lt;&gt;""),IF(AND(H927&gt;=50,B887&gt;=55),_xlfn.RANK.EQ(H927,$H$2:$H$1000,0),_xlfn.IFS(#REF!="FD",999,#REF!="FF",1000)),IF(AND(H927&gt;=50,D927&gt;=55),_xlfn.RANK.EQ(H927,$H$2:$H$326,0),_xlfn.IFS(#REF!="FD",999,#REF!="FF",1000))),"")</f>
        <v/>
      </c>
    </row>
    <row r="928" spans="1:16" x14ac:dyDescent="0.35">
      <c r="A928" s="3"/>
      <c r="B928" s="3"/>
      <c r="C928" s="16" t="e">
        <f>IF(_xlfn.BITOR(#REF!="GR",#REF!=""),0,#REF!)</f>
        <v>#REF!</v>
      </c>
      <c r="D928" s="16" t="e">
        <f>IF(_xlfn.BITOR(#REF!="",#REF!="GR"),0,#REF!)</f>
        <v>#REF!</v>
      </c>
      <c r="E928" s="9" t="e">
        <f t="shared" si="58"/>
        <v>#REF!</v>
      </c>
      <c r="F928" s="9" t="e">
        <f>IF(AND(B888&lt;&gt;"",B888&lt;&gt;"GR"),(C928*0.4)+(B888*0.6),E928)</f>
        <v>#REF!</v>
      </c>
      <c r="G928" s="9" t="e">
        <f t="shared" si="60"/>
        <v>#REF!</v>
      </c>
      <c r="H928" s="9" t="e">
        <f t="shared" si="61"/>
        <v>#REF!</v>
      </c>
      <c r="I928" s="9" t="e">
        <f t="shared" si="59"/>
        <v>#REF!</v>
      </c>
      <c r="J928" s="9" t="e">
        <f>IF(I928&lt;&gt;"",IF(_xlfn.RANK.EQ(I928,$I$2:$I$326,0)&lt;=ROUND(COUNTIFS($E$2:$E$326,"&gt;=50",$D$2:$D$326,"&gt;=55")/100*#REF!,0),"",E928),"")</f>
        <v>#REF!</v>
      </c>
      <c r="K928" s="9" t="e">
        <f>IF(J928&lt;&gt;"",IF(_xlfn.RANK.EQ(J928,$J$2:$J$326,0)&lt;=ROUND(COUNTIFS($E$2:$E$326,"&gt;=50",$D$2:$D$326,"&gt;=55")/100*#REF!,0),"",E928),"")</f>
        <v>#REF!</v>
      </c>
      <c r="L928" s="9" t="e">
        <f>IF(K928&lt;&gt;"",IF(_xlfn.RANK.EQ(K928,$K$2:$K$326,0)&lt;=ROUND(COUNTIFS($E$2:$E$326,"&gt;=50",$D$2:$D$326,"&gt;=55")/100*#REF!,0),"",E928),"")</f>
        <v>#REF!</v>
      </c>
      <c r="M928" s="9" t="e">
        <f>IF(L928&lt;&gt;"",IF(_xlfn.RANK.EQ(L928,$L$2:$L$326,0)&lt;=ROUND(COUNTIFS($E$2:$E$326,"&gt;=50",$D$2:$D$326,"&gt;=55")/100*#REF!,0),"",E928),"")</f>
        <v>#REF!</v>
      </c>
      <c r="N928" s="9" t="e">
        <f>IF(M928&lt;&gt;"",IF(_xlfn.RANK.EQ(M928,$M$2:$M$326,0)&lt;=ROUND(COUNTIFS($E$2:$E$326,"&gt;=50",$D$2:$D$326,"&gt;=55")/100*#REF!,0),"",E928),"")</f>
        <v>#REF!</v>
      </c>
      <c r="O928" s="9" t="e">
        <f>IF(N928&lt;&gt;"",IF(_xlfn.RANK.EQ(N928,$N$2:$N$326,0)&lt;=ROUND(COUNTIFS($E$2:$E$326,"&gt;=50",$D$2:$D$326,"&gt;=55")/100*#REF!,0),"",E928),"")</f>
        <v>#REF!</v>
      </c>
      <c r="P928" s="9" t="str" cm="1">
        <f t="array" ref="P928">IF(A888&lt;&gt;"",IF(_xlfn.BITOR(B888&lt;&gt;"GR",B888&lt;&gt;""),IF(AND(H928&gt;=50,B888&gt;=55),_xlfn.RANK.EQ(H928,$H$2:$H$1000,0),_xlfn.IFS(#REF!="FD",999,#REF!="FF",1000)),IF(AND(H928&gt;=50,D928&gt;=55),_xlfn.RANK.EQ(H928,$H$2:$H$326,0),_xlfn.IFS(#REF!="FD",999,#REF!="FF",1000))),"")</f>
        <v/>
      </c>
    </row>
    <row r="929" spans="1:16" x14ac:dyDescent="0.35">
      <c r="A929" s="3"/>
      <c r="B929" s="3"/>
      <c r="C929" s="16" t="e">
        <f>IF(_xlfn.BITOR(#REF!="GR",#REF!=""),0,#REF!)</f>
        <v>#REF!</v>
      </c>
      <c r="D929" s="16" t="e">
        <f>IF(_xlfn.BITOR(#REF!="",#REF!="GR"),0,#REF!)</f>
        <v>#REF!</v>
      </c>
      <c r="E929" s="9" t="e">
        <f t="shared" si="58"/>
        <v>#REF!</v>
      </c>
      <c r="F929" s="9" t="e">
        <f>IF(AND(B889&lt;&gt;"",B889&lt;&gt;"GR"),(C929*0.4)+(B889*0.6),E929)</f>
        <v>#REF!</v>
      </c>
      <c r="G929" s="9" t="e">
        <f t="shared" si="60"/>
        <v>#REF!</v>
      </c>
      <c r="H929" s="9" t="e">
        <f t="shared" si="61"/>
        <v>#REF!</v>
      </c>
      <c r="I929" s="9" t="e">
        <f t="shared" si="59"/>
        <v>#REF!</v>
      </c>
      <c r="J929" s="9" t="e">
        <f>IF(I929&lt;&gt;"",IF(_xlfn.RANK.EQ(I929,$I$2:$I$326,0)&lt;=ROUND(COUNTIFS($E$2:$E$326,"&gt;=50",$D$2:$D$326,"&gt;=55")/100*#REF!,0),"",E929),"")</f>
        <v>#REF!</v>
      </c>
      <c r="K929" s="9" t="e">
        <f>IF(J929&lt;&gt;"",IF(_xlfn.RANK.EQ(J929,$J$2:$J$326,0)&lt;=ROUND(COUNTIFS($E$2:$E$326,"&gt;=50",$D$2:$D$326,"&gt;=55")/100*#REF!,0),"",E929),"")</f>
        <v>#REF!</v>
      </c>
      <c r="L929" s="9" t="e">
        <f>IF(K929&lt;&gt;"",IF(_xlfn.RANK.EQ(K929,$K$2:$K$326,0)&lt;=ROUND(COUNTIFS($E$2:$E$326,"&gt;=50",$D$2:$D$326,"&gt;=55")/100*#REF!,0),"",E929),"")</f>
        <v>#REF!</v>
      </c>
      <c r="M929" s="9" t="e">
        <f>IF(L929&lt;&gt;"",IF(_xlfn.RANK.EQ(L929,$L$2:$L$326,0)&lt;=ROUND(COUNTIFS($E$2:$E$326,"&gt;=50",$D$2:$D$326,"&gt;=55")/100*#REF!,0),"",E929),"")</f>
        <v>#REF!</v>
      </c>
      <c r="N929" s="9" t="e">
        <f>IF(M929&lt;&gt;"",IF(_xlfn.RANK.EQ(M929,$M$2:$M$326,0)&lt;=ROUND(COUNTIFS($E$2:$E$326,"&gt;=50",$D$2:$D$326,"&gt;=55")/100*#REF!,0),"",E929),"")</f>
        <v>#REF!</v>
      </c>
      <c r="O929" s="9" t="e">
        <f>IF(N929&lt;&gt;"",IF(_xlfn.RANK.EQ(N929,$N$2:$N$326,0)&lt;=ROUND(COUNTIFS($E$2:$E$326,"&gt;=50",$D$2:$D$326,"&gt;=55")/100*#REF!,0),"",E929),"")</f>
        <v>#REF!</v>
      </c>
      <c r="P929" s="9" t="str" cm="1">
        <f t="array" ref="P929">IF(A889&lt;&gt;"",IF(_xlfn.BITOR(B889&lt;&gt;"GR",B889&lt;&gt;""),IF(AND(H929&gt;=50,B889&gt;=55),_xlfn.RANK.EQ(H929,$H$2:$H$1000,0),_xlfn.IFS(#REF!="FD",999,#REF!="FF",1000)),IF(AND(H929&gt;=50,D929&gt;=55),_xlfn.RANK.EQ(H929,$H$2:$H$326,0),_xlfn.IFS(#REF!="FD",999,#REF!="FF",1000))),"")</f>
        <v/>
      </c>
    </row>
    <row r="930" spans="1:16" x14ac:dyDescent="0.35">
      <c r="A930" s="3"/>
      <c r="B930" s="3"/>
      <c r="C930" s="16" t="e">
        <f>IF(_xlfn.BITOR(#REF!="GR",#REF!=""),0,#REF!)</f>
        <v>#REF!</v>
      </c>
      <c r="D930" s="16" t="e">
        <f>IF(_xlfn.BITOR(#REF!="",#REF!="GR"),0,#REF!)</f>
        <v>#REF!</v>
      </c>
      <c r="E930" s="9" t="e">
        <f t="shared" si="58"/>
        <v>#REF!</v>
      </c>
      <c r="F930" s="9" t="e">
        <f>IF(AND(B890&lt;&gt;"",B890&lt;&gt;"GR"),(C930*0.4)+(B890*0.6),E930)</f>
        <v>#REF!</v>
      </c>
      <c r="G930" s="9" t="e">
        <f t="shared" si="60"/>
        <v>#REF!</v>
      </c>
      <c r="H930" s="9" t="e">
        <f t="shared" si="61"/>
        <v>#REF!</v>
      </c>
      <c r="I930" s="9" t="e">
        <f t="shared" si="59"/>
        <v>#REF!</v>
      </c>
      <c r="J930" s="9" t="e">
        <f>IF(I930&lt;&gt;"",IF(_xlfn.RANK.EQ(I930,$I$2:$I$326,0)&lt;=ROUND(COUNTIFS($E$2:$E$326,"&gt;=50",$D$2:$D$326,"&gt;=55")/100*#REF!,0),"",E930),"")</f>
        <v>#REF!</v>
      </c>
      <c r="K930" s="9" t="e">
        <f>IF(J930&lt;&gt;"",IF(_xlfn.RANK.EQ(J930,$J$2:$J$326,0)&lt;=ROUND(COUNTIFS($E$2:$E$326,"&gt;=50",$D$2:$D$326,"&gt;=55")/100*#REF!,0),"",E930),"")</f>
        <v>#REF!</v>
      </c>
      <c r="L930" s="9" t="e">
        <f>IF(K930&lt;&gt;"",IF(_xlfn.RANK.EQ(K930,$K$2:$K$326,0)&lt;=ROUND(COUNTIFS($E$2:$E$326,"&gt;=50",$D$2:$D$326,"&gt;=55")/100*#REF!,0),"",E930),"")</f>
        <v>#REF!</v>
      </c>
      <c r="M930" s="9" t="e">
        <f>IF(L930&lt;&gt;"",IF(_xlfn.RANK.EQ(L930,$L$2:$L$326,0)&lt;=ROUND(COUNTIFS($E$2:$E$326,"&gt;=50",$D$2:$D$326,"&gt;=55")/100*#REF!,0),"",E930),"")</f>
        <v>#REF!</v>
      </c>
      <c r="N930" s="9" t="e">
        <f>IF(M930&lt;&gt;"",IF(_xlfn.RANK.EQ(M930,$M$2:$M$326,0)&lt;=ROUND(COUNTIFS($E$2:$E$326,"&gt;=50",$D$2:$D$326,"&gt;=55")/100*#REF!,0),"",E930),"")</f>
        <v>#REF!</v>
      </c>
      <c r="O930" s="9" t="e">
        <f>IF(N930&lt;&gt;"",IF(_xlfn.RANK.EQ(N930,$N$2:$N$326,0)&lt;=ROUND(COUNTIFS($E$2:$E$326,"&gt;=50",$D$2:$D$326,"&gt;=55")/100*#REF!,0),"",E930),"")</f>
        <v>#REF!</v>
      </c>
      <c r="P930" s="9" t="str" cm="1">
        <f t="array" ref="P930">IF(A890&lt;&gt;"",IF(_xlfn.BITOR(B890&lt;&gt;"GR",B890&lt;&gt;""),IF(AND(H930&gt;=50,B890&gt;=55),_xlfn.RANK.EQ(H930,$H$2:$H$1000,0),_xlfn.IFS(#REF!="FD",999,#REF!="FF",1000)),IF(AND(H930&gt;=50,D930&gt;=55),_xlfn.RANK.EQ(H930,$H$2:$H$326,0),_xlfn.IFS(#REF!="FD",999,#REF!="FF",1000))),"")</f>
        <v/>
      </c>
    </row>
    <row r="931" spans="1:16" x14ac:dyDescent="0.35">
      <c r="A931" s="3"/>
      <c r="B931" s="3"/>
      <c r="C931" s="16" t="e">
        <f>IF(_xlfn.BITOR(#REF!="GR",#REF!=""),0,#REF!)</f>
        <v>#REF!</v>
      </c>
      <c r="D931" s="16" t="e">
        <f>IF(_xlfn.BITOR(#REF!="",#REF!="GR"),0,#REF!)</f>
        <v>#REF!</v>
      </c>
      <c r="E931" s="9" t="e">
        <f t="shared" si="58"/>
        <v>#REF!</v>
      </c>
      <c r="F931" s="9" t="e">
        <f>IF(AND(B891&lt;&gt;"",B891&lt;&gt;"GR"),(C931*0.4)+(B891*0.6),E931)</f>
        <v>#REF!</v>
      </c>
      <c r="G931" s="9" t="e">
        <f t="shared" si="60"/>
        <v>#REF!</v>
      </c>
      <c r="H931" s="9" t="e">
        <f t="shared" si="61"/>
        <v>#REF!</v>
      </c>
      <c r="I931" s="9" t="e">
        <f t="shared" si="59"/>
        <v>#REF!</v>
      </c>
      <c r="J931" s="9" t="e">
        <f>IF(I931&lt;&gt;"",IF(_xlfn.RANK.EQ(I931,$I$2:$I$326,0)&lt;=ROUND(COUNTIFS($E$2:$E$326,"&gt;=50",$D$2:$D$326,"&gt;=55")/100*#REF!,0),"",E931),"")</f>
        <v>#REF!</v>
      </c>
      <c r="K931" s="9" t="e">
        <f>IF(J931&lt;&gt;"",IF(_xlfn.RANK.EQ(J931,$J$2:$J$326,0)&lt;=ROUND(COUNTIFS($E$2:$E$326,"&gt;=50",$D$2:$D$326,"&gt;=55")/100*#REF!,0),"",E931),"")</f>
        <v>#REF!</v>
      </c>
      <c r="L931" s="9" t="e">
        <f>IF(K931&lt;&gt;"",IF(_xlfn.RANK.EQ(K931,$K$2:$K$326,0)&lt;=ROUND(COUNTIFS($E$2:$E$326,"&gt;=50",$D$2:$D$326,"&gt;=55")/100*#REF!,0),"",E931),"")</f>
        <v>#REF!</v>
      </c>
      <c r="M931" s="9" t="e">
        <f>IF(L931&lt;&gt;"",IF(_xlfn.RANK.EQ(L931,$L$2:$L$326,0)&lt;=ROUND(COUNTIFS($E$2:$E$326,"&gt;=50",$D$2:$D$326,"&gt;=55")/100*#REF!,0),"",E931),"")</f>
        <v>#REF!</v>
      </c>
      <c r="N931" s="9" t="e">
        <f>IF(M931&lt;&gt;"",IF(_xlfn.RANK.EQ(M931,$M$2:$M$326,0)&lt;=ROUND(COUNTIFS($E$2:$E$326,"&gt;=50",$D$2:$D$326,"&gt;=55")/100*#REF!,0),"",E931),"")</f>
        <v>#REF!</v>
      </c>
      <c r="O931" s="9" t="e">
        <f>IF(N931&lt;&gt;"",IF(_xlfn.RANK.EQ(N931,$N$2:$N$326,0)&lt;=ROUND(COUNTIFS($E$2:$E$326,"&gt;=50",$D$2:$D$326,"&gt;=55")/100*#REF!,0),"",E931),"")</f>
        <v>#REF!</v>
      </c>
      <c r="P931" s="9" t="str" cm="1">
        <f t="array" ref="P931">IF(A891&lt;&gt;"",IF(_xlfn.BITOR(B891&lt;&gt;"GR",B891&lt;&gt;""),IF(AND(H931&gt;=50,B891&gt;=55),_xlfn.RANK.EQ(H931,$H$2:$H$1000,0),_xlfn.IFS(#REF!="FD",999,#REF!="FF",1000)),IF(AND(H931&gt;=50,D931&gt;=55),_xlfn.RANK.EQ(H931,$H$2:$H$326,0),_xlfn.IFS(#REF!="FD",999,#REF!="FF",1000))),"")</f>
        <v/>
      </c>
    </row>
    <row r="932" spans="1:16" x14ac:dyDescent="0.35">
      <c r="A932" s="3"/>
      <c r="B932" s="3"/>
      <c r="C932" s="16" t="e">
        <f>IF(_xlfn.BITOR(#REF!="GR",#REF!=""),0,#REF!)</f>
        <v>#REF!</v>
      </c>
      <c r="D932" s="16" t="e">
        <f>IF(_xlfn.BITOR(#REF!="",#REF!="GR"),0,#REF!)</f>
        <v>#REF!</v>
      </c>
      <c r="E932" s="9" t="e">
        <f t="shared" si="58"/>
        <v>#REF!</v>
      </c>
      <c r="F932" s="9" t="e">
        <f>IF(AND(B892&lt;&gt;"",B892&lt;&gt;"GR"),(C932*0.4)+(B892*0.6),E932)</f>
        <v>#REF!</v>
      </c>
      <c r="G932" s="9" t="e">
        <f t="shared" si="60"/>
        <v>#REF!</v>
      </c>
      <c r="H932" s="9" t="e">
        <f t="shared" si="61"/>
        <v>#REF!</v>
      </c>
      <c r="I932" s="9" t="e">
        <f t="shared" si="59"/>
        <v>#REF!</v>
      </c>
      <c r="J932" s="9" t="e">
        <f>IF(I932&lt;&gt;"",IF(_xlfn.RANK.EQ(I932,$I$2:$I$326,0)&lt;=ROUND(COUNTIFS($E$2:$E$326,"&gt;=50",$D$2:$D$326,"&gt;=55")/100*#REF!,0),"",E932),"")</f>
        <v>#REF!</v>
      </c>
      <c r="K932" s="9" t="e">
        <f>IF(J932&lt;&gt;"",IF(_xlfn.RANK.EQ(J932,$J$2:$J$326,0)&lt;=ROUND(COUNTIFS($E$2:$E$326,"&gt;=50",$D$2:$D$326,"&gt;=55")/100*#REF!,0),"",E932),"")</f>
        <v>#REF!</v>
      </c>
      <c r="L932" s="9" t="e">
        <f>IF(K932&lt;&gt;"",IF(_xlfn.RANK.EQ(K932,$K$2:$K$326,0)&lt;=ROUND(COUNTIFS($E$2:$E$326,"&gt;=50",$D$2:$D$326,"&gt;=55")/100*#REF!,0),"",E932),"")</f>
        <v>#REF!</v>
      </c>
      <c r="M932" s="9" t="e">
        <f>IF(L932&lt;&gt;"",IF(_xlfn.RANK.EQ(L932,$L$2:$L$326,0)&lt;=ROUND(COUNTIFS($E$2:$E$326,"&gt;=50",$D$2:$D$326,"&gt;=55")/100*#REF!,0),"",E932),"")</f>
        <v>#REF!</v>
      </c>
      <c r="N932" s="9" t="e">
        <f>IF(M932&lt;&gt;"",IF(_xlfn.RANK.EQ(M932,$M$2:$M$326,0)&lt;=ROUND(COUNTIFS($E$2:$E$326,"&gt;=50",$D$2:$D$326,"&gt;=55")/100*#REF!,0),"",E932),"")</f>
        <v>#REF!</v>
      </c>
      <c r="O932" s="9" t="e">
        <f>IF(N932&lt;&gt;"",IF(_xlfn.RANK.EQ(N932,$N$2:$N$326,0)&lt;=ROUND(COUNTIFS($E$2:$E$326,"&gt;=50",$D$2:$D$326,"&gt;=55")/100*#REF!,0),"",E932),"")</f>
        <v>#REF!</v>
      </c>
      <c r="P932" s="9" t="str" cm="1">
        <f t="array" ref="P932">IF(A892&lt;&gt;"",IF(_xlfn.BITOR(B892&lt;&gt;"GR",B892&lt;&gt;""),IF(AND(H932&gt;=50,B892&gt;=55),_xlfn.RANK.EQ(H932,$H$2:$H$1000,0),_xlfn.IFS(#REF!="FD",999,#REF!="FF",1000)),IF(AND(H932&gt;=50,D932&gt;=55),_xlfn.RANK.EQ(H932,$H$2:$H$326,0),_xlfn.IFS(#REF!="FD",999,#REF!="FF",1000))),"")</f>
        <v/>
      </c>
    </row>
    <row r="933" spans="1:16" x14ac:dyDescent="0.35">
      <c r="A933" s="3"/>
      <c r="B933" s="3"/>
      <c r="C933" s="16" t="e">
        <f>IF(_xlfn.BITOR(#REF!="GR",#REF!=""),0,#REF!)</f>
        <v>#REF!</v>
      </c>
      <c r="D933" s="16" t="e">
        <f>IF(_xlfn.BITOR(#REF!="",#REF!="GR"),0,#REF!)</f>
        <v>#REF!</v>
      </c>
      <c r="E933" s="9" t="e">
        <f t="shared" si="58"/>
        <v>#REF!</v>
      </c>
      <c r="F933" s="9" t="e">
        <f>IF(AND(B893&lt;&gt;"",B893&lt;&gt;"GR"),(C933*0.4)+(B893*0.6),E933)</f>
        <v>#REF!</v>
      </c>
      <c r="G933" s="9" t="e">
        <f t="shared" si="60"/>
        <v>#REF!</v>
      </c>
      <c r="H933" s="9" t="e">
        <f t="shared" si="61"/>
        <v>#REF!</v>
      </c>
      <c r="I933" s="9" t="e">
        <f t="shared" si="59"/>
        <v>#REF!</v>
      </c>
      <c r="J933" s="9" t="e">
        <f>IF(I933&lt;&gt;"",IF(_xlfn.RANK.EQ(I933,$I$2:$I$326,0)&lt;=ROUND(COUNTIFS($E$2:$E$326,"&gt;=50",$D$2:$D$326,"&gt;=55")/100*#REF!,0),"",E933),"")</f>
        <v>#REF!</v>
      </c>
      <c r="K933" s="9" t="e">
        <f>IF(J933&lt;&gt;"",IF(_xlfn.RANK.EQ(J933,$J$2:$J$326,0)&lt;=ROUND(COUNTIFS($E$2:$E$326,"&gt;=50",$D$2:$D$326,"&gt;=55")/100*#REF!,0),"",E933),"")</f>
        <v>#REF!</v>
      </c>
      <c r="L933" s="9" t="e">
        <f>IF(K933&lt;&gt;"",IF(_xlfn.RANK.EQ(K933,$K$2:$K$326,0)&lt;=ROUND(COUNTIFS($E$2:$E$326,"&gt;=50",$D$2:$D$326,"&gt;=55")/100*#REF!,0),"",E933),"")</f>
        <v>#REF!</v>
      </c>
      <c r="M933" s="9" t="e">
        <f>IF(L933&lt;&gt;"",IF(_xlfn.RANK.EQ(L933,$L$2:$L$326,0)&lt;=ROUND(COUNTIFS($E$2:$E$326,"&gt;=50",$D$2:$D$326,"&gt;=55")/100*#REF!,0),"",E933),"")</f>
        <v>#REF!</v>
      </c>
      <c r="N933" s="9" t="e">
        <f>IF(M933&lt;&gt;"",IF(_xlfn.RANK.EQ(M933,$M$2:$M$326,0)&lt;=ROUND(COUNTIFS($E$2:$E$326,"&gt;=50",$D$2:$D$326,"&gt;=55")/100*#REF!,0),"",E933),"")</f>
        <v>#REF!</v>
      </c>
      <c r="O933" s="9" t="e">
        <f>IF(N933&lt;&gt;"",IF(_xlfn.RANK.EQ(N933,$N$2:$N$326,0)&lt;=ROUND(COUNTIFS($E$2:$E$326,"&gt;=50",$D$2:$D$326,"&gt;=55")/100*#REF!,0),"",E933),"")</f>
        <v>#REF!</v>
      </c>
      <c r="P933" s="9" t="str" cm="1">
        <f t="array" ref="P933">IF(A893&lt;&gt;"",IF(_xlfn.BITOR(B893&lt;&gt;"GR",B893&lt;&gt;""),IF(AND(H933&gt;=50,B893&gt;=55),_xlfn.RANK.EQ(H933,$H$2:$H$1000,0),_xlfn.IFS(#REF!="FD",999,#REF!="FF",1000)),IF(AND(H933&gt;=50,D933&gt;=55),_xlfn.RANK.EQ(H933,$H$2:$H$326,0),_xlfn.IFS(#REF!="FD",999,#REF!="FF",1000))),"")</f>
        <v/>
      </c>
    </row>
    <row r="934" spans="1:16" x14ac:dyDescent="0.35">
      <c r="A934" s="3"/>
      <c r="B934" s="3"/>
      <c r="C934" s="16" t="e">
        <f>IF(_xlfn.BITOR(#REF!="GR",#REF!=""),0,#REF!)</f>
        <v>#REF!</v>
      </c>
      <c r="D934" s="16" t="e">
        <f>IF(_xlfn.BITOR(#REF!="",#REF!="GR"),0,#REF!)</f>
        <v>#REF!</v>
      </c>
      <c r="E934" s="9" t="e">
        <f t="shared" si="58"/>
        <v>#REF!</v>
      </c>
      <c r="F934" s="9" t="e">
        <f>IF(AND(B894&lt;&gt;"",B894&lt;&gt;"GR"),(C934*0.4)+(B894*0.6),E934)</f>
        <v>#REF!</v>
      </c>
      <c r="G934" s="9" t="e">
        <f t="shared" si="60"/>
        <v>#REF!</v>
      </c>
      <c r="H934" s="9" t="e">
        <f t="shared" si="61"/>
        <v>#REF!</v>
      </c>
      <c r="I934" s="9" t="e">
        <f t="shared" si="59"/>
        <v>#REF!</v>
      </c>
      <c r="J934" s="9" t="e">
        <f>IF(I934&lt;&gt;"",IF(_xlfn.RANK.EQ(I934,$I$2:$I$326,0)&lt;=ROUND(COUNTIFS($E$2:$E$326,"&gt;=50",$D$2:$D$326,"&gt;=55")/100*#REF!,0),"",E934),"")</f>
        <v>#REF!</v>
      </c>
      <c r="K934" s="9" t="e">
        <f>IF(J934&lt;&gt;"",IF(_xlfn.RANK.EQ(J934,$J$2:$J$326,0)&lt;=ROUND(COUNTIFS($E$2:$E$326,"&gt;=50",$D$2:$D$326,"&gt;=55")/100*#REF!,0),"",E934),"")</f>
        <v>#REF!</v>
      </c>
      <c r="L934" s="9" t="e">
        <f>IF(K934&lt;&gt;"",IF(_xlfn.RANK.EQ(K934,$K$2:$K$326,0)&lt;=ROUND(COUNTIFS($E$2:$E$326,"&gt;=50",$D$2:$D$326,"&gt;=55")/100*#REF!,0),"",E934),"")</f>
        <v>#REF!</v>
      </c>
      <c r="M934" s="9" t="e">
        <f>IF(L934&lt;&gt;"",IF(_xlfn.RANK.EQ(L934,$L$2:$L$326,0)&lt;=ROUND(COUNTIFS($E$2:$E$326,"&gt;=50",$D$2:$D$326,"&gt;=55")/100*#REF!,0),"",E934),"")</f>
        <v>#REF!</v>
      </c>
      <c r="N934" s="9" t="e">
        <f>IF(M934&lt;&gt;"",IF(_xlfn.RANK.EQ(M934,$M$2:$M$326,0)&lt;=ROUND(COUNTIFS($E$2:$E$326,"&gt;=50",$D$2:$D$326,"&gt;=55")/100*#REF!,0),"",E934),"")</f>
        <v>#REF!</v>
      </c>
      <c r="O934" s="9" t="e">
        <f>IF(N934&lt;&gt;"",IF(_xlfn.RANK.EQ(N934,$N$2:$N$326,0)&lt;=ROUND(COUNTIFS($E$2:$E$326,"&gt;=50",$D$2:$D$326,"&gt;=55")/100*#REF!,0),"",E934),"")</f>
        <v>#REF!</v>
      </c>
      <c r="P934" s="9" t="str" cm="1">
        <f t="array" ref="P934">IF(A894&lt;&gt;"",IF(_xlfn.BITOR(B894&lt;&gt;"GR",B894&lt;&gt;""),IF(AND(H934&gt;=50,B894&gt;=55),_xlfn.RANK.EQ(H934,$H$2:$H$1000,0),_xlfn.IFS(#REF!="FD",999,#REF!="FF",1000)),IF(AND(H934&gt;=50,D934&gt;=55),_xlfn.RANK.EQ(H934,$H$2:$H$326,0),_xlfn.IFS(#REF!="FD",999,#REF!="FF",1000))),"")</f>
        <v/>
      </c>
    </row>
    <row r="935" spans="1:16" x14ac:dyDescent="0.35">
      <c r="A935" s="3"/>
      <c r="B935" s="3"/>
      <c r="C935" s="16" t="e">
        <f>IF(_xlfn.BITOR(#REF!="GR",#REF!=""),0,#REF!)</f>
        <v>#REF!</v>
      </c>
      <c r="D935" s="16" t="e">
        <f>IF(_xlfn.BITOR(#REF!="",#REF!="GR"),0,#REF!)</f>
        <v>#REF!</v>
      </c>
      <c r="E935" s="9" t="e">
        <f t="shared" si="58"/>
        <v>#REF!</v>
      </c>
      <c r="F935" s="9" t="e">
        <f>IF(AND(B895&lt;&gt;"",B895&lt;&gt;"GR"),(C935*0.4)+(B895*0.6),E935)</f>
        <v>#REF!</v>
      </c>
      <c r="G935" s="9" t="e">
        <f t="shared" si="60"/>
        <v>#REF!</v>
      </c>
      <c r="H935" s="9" t="e">
        <f t="shared" si="61"/>
        <v>#REF!</v>
      </c>
      <c r="I935" s="9" t="e">
        <f t="shared" si="59"/>
        <v>#REF!</v>
      </c>
      <c r="J935" s="9" t="e">
        <f>IF(I935&lt;&gt;"",IF(_xlfn.RANK.EQ(I935,$I$2:$I$326,0)&lt;=ROUND(COUNTIFS($E$2:$E$326,"&gt;=50",$D$2:$D$326,"&gt;=55")/100*#REF!,0),"",E935),"")</f>
        <v>#REF!</v>
      </c>
      <c r="K935" s="9" t="e">
        <f>IF(J935&lt;&gt;"",IF(_xlfn.RANK.EQ(J935,$J$2:$J$326,0)&lt;=ROUND(COUNTIFS($E$2:$E$326,"&gt;=50",$D$2:$D$326,"&gt;=55")/100*#REF!,0),"",E935),"")</f>
        <v>#REF!</v>
      </c>
      <c r="L935" s="9" t="e">
        <f>IF(K935&lt;&gt;"",IF(_xlfn.RANK.EQ(K935,$K$2:$K$326,0)&lt;=ROUND(COUNTIFS($E$2:$E$326,"&gt;=50",$D$2:$D$326,"&gt;=55")/100*#REF!,0),"",E935),"")</f>
        <v>#REF!</v>
      </c>
      <c r="M935" s="9" t="e">
        <f>IF(L935&lt;&gt;"",IF(_xlfn.RANK.EQ(L935,$L$2:$L$326,0)&lt;=ROUND(COUNTIFS($E$2:$E$326,"&gt;=50",$D$2:$D$326,"&gt;=55")/100*#REF!,0),"",E935),"")</f>
        <v>#REF!</v>
      </c>
      <c r="N935" s="9" t="e">
        <f>IF(M935&lt;&gt;"",IF(_xlfn.RANK.EQ(M935,$M$2:$M$326,0)&lt;=ROUND(COUNTIFS($E$2:$E$326,"&gt;=50",$D$2:$D$326,"&gt;=55")/100*#REF!,0),"",E935),"")</f>
        <v>#REF!</v>
      </c>
      <c r="O935" s="9" t="e">
        <f>IF(N935&lt;&gt;"",IF(_xlfn.RANK.EQ(N935,$N$2:$N$326,0)&lt;=ROUND(COUNTIFS($E$2:$E$326,"&gt;=50",$D$2:$D$326,"&gt;=55")/100*#REF!,0),"",E935),"")</f>
        <v>#REF!</v>
      </c>
      <c r="P935" s="9" t="str" cm="1">
        <f t="array" ref="P935">IF(A895&lt;&gt;"",IF(_xlfn.BITOR(B895&lt;&gt;"GR",B895&lt;&gt;""),IF(AND(H935&gt;=50,B895&gt;=55),_xlfn.RANK.EQ(H935,$H$2:$H$1000,0),_xlfn.IFS(#REF!="FD",999,#REF!="FF",1000)),IF(AND(H935&gt;=50,D935&gt;=55),_xlfn.RANK.EQ(H935,$H$2:$H$326,0),_xlfn.IFS(#REF!="FD",999,#REF!="FF",1000))),"")</f>
        <v/>
      </c>
    </row>
    <row r="936" spans="1:16" x14ac:dyDescent="0.35">
      <c r="A936" s="3"/>
      <c r="B936" s="3"/>
      <c r="C936" s="16" t="e">
        <f>IF(_xlfn.BITOR(#REF!="GR",#REF!=""),0,#REF!)</f>
        <v>#REF!</v>
      </c>
      <c r="D936" s="16" t="e">
        <f>IF(_xlfn.BITOR(#REF!="",#REF!="GR"),0,#REF!)</f>
        <v>#REF!</v>
      </c>
      <c r="E936" s="9" t="e">
        <f t="shared" si="58"/>
        <v>#REF!</v>
      </c>
      <c r="F936" s="9" t="e">
        <f>IF(AND(B896&lt;&gt;"",B896&lt;&gt;"GR"),(C936*0.4)+(B896*0.6),E936)</f>
        <v>#REF!</v>
      </c>
      <c r="G936" s="9" t="e">
        <f t="shared" si="60"/>
        <v>#REF!</v>
      </c>
      <c r="H936" s="9" t="e">
        <f t="shared" si="61"/>
        <v>#REF!</v>
      </c>
      <c r="I936" s="9" t="e">
        <f t="shared" si="59"/>
        <v>#REF!</v>
      </c>
      <c r="J936" s="9" t="e">
        <f>IF(I936&lt;&gt;"",IF(_xlfn.RANK.EQ(I936,$I$2:$I$326,0)&lt;=ROUND(COUNTIFS($E$2:$E$326,"&gt;=50",$D$2:$D$326,"&gt;=55")/100*#REF!,0),"",E936),"")</f>
        <v>#REF!</v>
      </c>
      <c r="K936" s="9" t="e">
        <f>IF(J936&lt;&gt;"",IF(_xlfn.RANK.EQ(J936,$J$2:$J$326,0)&lt;=ROUND(COUNTIFS($E$2:$E$326,"&gt;=50",$D$2:$D$326,"&gt;=55")/100*#REF!,0),"",E936),"")</f>
        <v>#REF!</v>
      </c>
      <c r="L936" s="9" t="e">
        <f>IF(K936&lt;&gt;"",IF(_xlfn.RANK.EQ(K936,$K$2:$K$326,0)&lt;=ROUND(COUNTIFS($E$2:$E$326,"&gt;=50",$D$2:$D$326,"&gt;=55")/100*#REF!,0),"",E936),"")</f>
        <v>#REF!</v>
      </c>
      <c r="M936" s="9" t="e">
        <f>IF(L936&lt;&gt;"",IF(_xlfn.RANK.EQ(L936,$L$2:$L$326,0)&lt;=ROUND(COUNTIFS($E$2:$E$326,"&gt;=50",$D$2:$D$326,"&gt;=55")/100*#REF!,0),"",E936),"")</f>
        <v>#REF!</v>
      </c>
      <c r="N936" s="9" t="e">
        <f>IF(M936&lt;&gt;"",IF(_xlfn.RANK.EQ(M936,$M$2:$M$326,0)&lt;=ROUND(COUNTIFS($E$2:$E$326,"&gt;=50",$D$2:$D$326,"&gt;=55")/100*#REF!,0),"",E936),"")</f>
        <v>#REF!</v>
      </c>
      <c r="O936" s="9" t="e">
        <f>IF(N936&lt;&gt;"",IF(_xlfn.RANK.EQ(N936,$N$2:$N$326,0)&lt;=ROUND(COUNTIFS($E$2:$E$326,"&gt;=50",$D$2:$D$326,"&gt;=55")/100*#REF!,0),"",E936),"")</f>
        <v>#REF!</v>
      </c>
      <c r="P936" s="9" t="str" cm="1">
        <f t="array" ref="P936">IF(A896&lt;&gt;"",IF(_xlfn.BITOR(B896&lt;&gt;"GR",B896&lt;&gt;""),IF(AND(H936&gt;=50,B896&gt;=55),_xlfn.RANK.EQ(H936,$H$2:$H$1000,0),_xlfn.IFS(#REF!="FD",999,#REF!="FF",1000)),IF(AND(H936&gt;=50,D936&gt;=55),_xlfn.RANK.EQ(H936,$H$2:$H$326,0),_xlfn.IFS(#REF!="FD",999,#REF!="FF",1000))),"")</f>
        <v/>
      </c>
    </row>
    <row r="937" spans="1:16" x14ac:dyDescent="0.35">
      <c r="A937" s="3"/>
      <c r="B937" s="3"/>
      <c r="C937" s="16" t="e">
        <f>IF(_xlfn.BITOR(#REF!="GR",#REF!=""),0,#REF!)</f>
        <v>#REF!</v>
      </c>
      <c r="D937" s="16" t="e">
        <f>IF(_xlfn.BITOR(#REF!="",#REF!="GR"),0,#REF!)</f>
        <v>#REF!</v>
      </c>
      <c r="E937" s="9" t="e">
        <f t="shared" si="58"/>
        <v>#REF!</v>
      </c>
      <c r="F937" s="9" t="e">
        <f>IF(AND(B897&lt;&gt;"",B897&lt;&gt;"GR"),(C937*0.4)+(B897*0.6),E937)</f>
        <v>#REF!</v>
      </c>
      <c r="G937" s="9" t="e">
        <f t="shared" si="60"/>
        <v>#REF!</v>
      </c>
      <c r="H937" s="9" t="e">
        <f t="shared" si="61"/>
        <v>#REF!</v>
      </c>
      <c r="I937" s="9" t="e">
        <f t="shared" si="59"/>
        <v>#REF!</v>
      </c>
      <c r="J937" s="9" t="e">
        <f>IF(I937&lt;&gt;"",IF(_xlfn.RANK.EQ(I937,$I$2:$I$326,0)&lt;=ROUND(COUNTIFS($E$2:$E$326,"&gt;=50",$D$2:$D$326,"&gt;=55")/100*#REF!,0),"",E937),"")</f>
        <v>#REF!</v>
      </c>
      <c r="K937" s="9" t="e">
        <f>IF(J937&lt;&gt;"",IF(_xlfn.RANK.EQ(J937,$J$2:$J$326,0)&lt;=ROUND(COUNTIFS($E$2:$E$326,"&gt;=50",$D$2:$D$326,"&gt;=55")/100*#REF!,0),"",E937),"")</f>
        <v>#REF!</v>
      </c>
      <c r="L937" s="9" t="e">
        <f>IF(K937&lt;&gt;"",IF(_xlfn.RANK.EQ(K937,$K$2:$K$326,0)&lt;=ROUND(COUNTIFS($E$2:$E$326,"&gt;=50",$D$2:$D$326,"&gt;=55")/100*#REF!,0),"",E937),"")</f>
        <v>#REF!</v>
      </c>
      <c r="M937" s="9" t="e">
        <f>IF(L937&lt;&gt;"",IF(_xlfn.RANK.EQ(L937,$L$2:$L$326,0)&lt;=ROUND(COUNTIFS($E$2:$E$326,"&gt;=50",$D$2:$D$326,"&gt;=55")/100*#REF!,0),"",E937),"")</f>
        <v>#REF!</v>
      </c>
      <c r="N937" s="9" t="e">
        <f>IF(M937&lt;&gt;"",IF(_xlfn.RANK.EQ(M937,$M$2:$M$326,0)&lt;=ROUND(COUNTIFS($E$2:$E$326,"&gt;=50",$D$2:$D$326,"&gt;=55")/100*#REF!,0),"",E937),"")</f>
        <v>#REF!</v>
      </c>
      <c r="O937" s="9" t="e">
        <f>IF(N937&lt;&gt;"",IF(_xlfn.RANK.EQ(N937,$N$2:$N$326,0)&lt;=ROUND(COUNTIFS($E$2:$E$326,"&gt;=50",$D$2:$D$326,"&gt;=55")/100*#REF!,0),"",E937),"")</f>
        <v>#REF!</v>
      </c>
      <c r="P937" s="9" t="str" cm="1">
        <f t="array" ref="P937">IF(A897&lt;&gt;"",IF(_xlfn.BITOR(B897&lt;&gt;"GR",B897&lt;&gt;""),IF(AND(H937&gt;=50,B897&gt;=55),_xlfn.RANK.EQ(H937,$H$2:$H$1000,0),_xlfn.IFS(#REF!="FD",999,#REF!="FF",1000)),IF(AND(H937&gt;=50,D937&gt;=55),_xlfn.RANK.EQ(H937,$H$2:$H$326,0),_xlfn.IFS(#REF!="FD",999,#REF!="FF",1000))),"")</f>
        <v/>
      </c>
    </row>
    <row r="938" spans="1:16" x14ac:dyDescent="0.35">
      <c r="A938" s="3"/>
      <c r="B938" s="3"/>
      <c r="C938" s="16" t="e">
        <f>IF(_xlfn.BITOR(#REF!="GR",#REF!=""),0,#REF!)</f>
        <v>#REF!</v>
      </c>
      <c r="D938" s="16" t="e">
        <f>IF(_xlfn.BITOR(#REF!="",#REF!="GR"),0,#REF!)</f>
        <v>#REF!</v>
      </c>
      <c r="E938" s="9" t="e">
        <f t="shared" si="58"/>
        <v>#REF!</v>
      </c>
      <c r="F938" s="9" t="e">
        <f>IF(AND(B898&lt;&gt;"",B898&lt;&gt;"GR"),(C938*0.4)+(B898*0.6),E938)</f>
        <v>#REF!</v>
      </c>
      <c r="G938" s="9" t="e">
        <f t="shared" si="60"/>
        <v>#REF!</v>
      </c>
      <c r="H938" s="9" t="e">
        <f t="shared" si="61"/>
        <v>#REF!</v>
      </c>
      <c r="I938" s="9" t="e">
        <f t="shared" si="59"/>
        <v>#REF!</v>
      </c>
      <c r="J938" s="9" t="e">
        <f>IF(I938&lt;&gt;"",IF(_xlfn.RANK.EQ(I938,$I$2:$I$326,0)&lt;=ROUND(COUNTIFS($E$2:$E$326,"&gt;=50",$D$2:$D$326,"&gt;=55")/100*#REF!,0),"",E938),"")</f>
        <v>#REF!</v>
      </c>
      <c r="K938" s="9" t="e">
        <f>IF(J938&lt;&gt;"",IF(_xlfn.RANK.EQ(J938,$J$2:$J$326,0)&lt;=ROUND(COUNTIFS($E$2:$E$326,"&gt;=50",$D$2:$D$326,"&gt;=55")/100*#REF!,0),"",E938),"")</f>
        <v>#REF!</v>
      </c>
      <c r="L938" s="9" t="e">
        <f>IF(K938&lt;&gt;"",IF(_xlfn.RANK.EQ(K938,$K$2:$K$326,0)&lt;=ROUND(COUNTIFS($E$2:$E$326,"&gt;=50",$D$2:$D$326,"&gt;=55")/100*#REF!,0),"",E938),"")</f>
        <v>#REF!</v>
      </c>
      <c r="M938" s="9" t="e">
        <f>IF(L938&lt;&gt;"",IF(_xlfn.RANK.EQ(L938,$L$2:$L$326,0)&lt;=ROUND(COUNTIFS($E$2:$E$326,"&gt;=50",$D$2:$D$326,"&gt;=55")/100*#REF!,0),"",E938),"")</f>
        <v>#REF!</v>
      </c>
      <c r="N938" s="9" t="e">
        <f>IF(M938&lt;&gt;"",IF(_xlfn.RANK.EQ(M938,$M$2:$M$326,0)&lt;=ROUND(COUNTIFS($E$2:$E$326,"&gt;=50",$D$2:$D$326,"&gt;=55")/100*#REF!,0),"",E938),"")</f>
        <v>#REF!</v>
      </c>
      <c r="O938" s="9" t="e">
        <f>IF(N938&lt;&gt;"",IF(_xlfn.RANK.EQ(N938,$N$2:$N$326,0)&lt;=ROUND(COUNTIFS($E$2:$E$326,"&gt;=50",$D$2:$D$326,"&gt;=55")/100*#REF!,0),"",E938),"")</f>
        <v>#REF!</v>
      </c>
      <c r="P938" s="9" t="str" cm="1">
        <f t="array" ref="P938">IF(A898&lt;&gt;"",IF(_xlfn.BITOR(B898&lt;&gt;"GR",B898&lt;&gt;""),IF(AND(H938&gt;=50,B898&gt;=55),_xlfn.RANK.EQ(H938,$H$2:$H$1000,0),_xlfn.IFS(#REF!="FD",999,#REF!="FF",1000)),IF(AND(H938&gt;=50,D938&gt;=55),_xlfn.RANK.EQ(H938,$H$2:$H$326,0),_xlfn.IFS(#REF!="FD",999,#REF!="FF",1000))),"")</f>
        <v/>
      </c>
    </row>
    <row r="939" spans="1:16" x14ac:dyDescent="0.35">
      <c r="A939" s="3"/>
      <c r="B939" s="3"/>
      <c r="C939" s="16" t="e">
        <f>IF(_xlfn.BITOR(#REF!="GR",#REF!=""),0,#REF!)</f>
        <v>#REF!</v>
      </c>
      <c r="D939" s="16" t="e">
        <f>IF(_xlfn.BITOR(#REF!="",#REF!="GR"),0,#REF!)</f>
        <v>#REF!</v>
      </c>
      <c r="E939" s="9" t="e">
        <f t="shared" si="58"/>
        <v>#REF!</v>
      </c>
      <c r="F939" s="9" t="e">
        <f>IF(AND(B899&lt;&gt;"",B899&lt;&gt;"GR"),(C939*0.4)+(B899*0.6),E939)</f>
        <v>#REF!</v>
      </c>
      <c r="G939" s="9" t="e">
        <f t="shared" si="60"/>
        <v>#REF!</v>
      </c>
      <c r="H939" s="9" t="e">
        <f t="shared" si="61"/>
        <v>#REF!</v>
      </c>
      <c r="I939" s="9" t="e">
        <f t="shared" si="59"/>
        <v>#REF!</v>
      </c>
      <c r="J939" s="9" t="e">
        <f>IF(I939&lt;&gt;"",IF(_xlfn.RANK.EQ(I939,$I$2:$I$326,0)&lt;=ROUND(COUNTIFS($E$2:$E$326,"&gt;=50",$D$2:$D$326,"&gt;=55")/100*#REF!,0),"",E939),"")</f>
        <v>#REF!</v>
      </c>
      <c r="K939" s="9" t="e">
        <f>IF(J939&lt;&gt;"",IF(_xlfn.RANK.EQ(J939,$J$2:$J$326,0)&lt;=ROUND(COUNTIFS($E$2:$E$326,"&gt;=50",$D$2:$D$326,"&gt;=55")/100*#REF!,0),"",E939),"")</f>
        <v>#REF!</v>
      </c>
      <c r="L939" s="9" t="e">
        <f>IF(K939&lt;&gt;"",IF(_xlfn.RANK.EQ(K939,$K$2:$K$326,0)&lt;=ROUND(COUNTIFS($E$2:$E$326,"&gt;=50",$D$2:$D$326,"&gt;=55")/100*#REF!,0),"",E939),"")</f>
        <v>#REF!</v>
      </c>
      <c r="M939" s="9" t="e">
        <f>IF(L939&lt;&gt;"",IF(_xlfn.RANK.EQ(L939,$L$2:$L$326,0)&lt;=ROUND(COUNTIFS($E$2:$E$326,"&gt;=50",$D$2:$D$326,"&gt;=55")/100*#REF!,0),"",E939),"")</f>
        <v>#REF!</v>
      </c>
      <c r="N939" s="9" t="e">
        <f>IF(M939&lt;&gt;"",IF(_xlfn.RANK.EQ(M939,$M$2:$M$326,0)&lt;=ROUND(COUNTIFS($E$2:$E$326,"&gt;=50",$D$2:$D$326,"&gt;=55")/100*#REF!,0),"",E939),"")</f>
        <v>#REF!</v>
      </c>
      <c r="O939" s="9" t="e">
        <f>IF(N939&lt;&gt;"",IF(_xlfn.RANK.EQ(N939,$N$2:$N$326,0)&lt;=ROUND(COUNTIFS($E$2:$E$326,"&gt;=50",$D$2:$D$326,"&gt;=55")/100*#REF!,0),"",E939),"")</f>
        <v>#REF!</v>
      </c>
      <c r="P939" s="9" t="str" cm="1">
        <f t="array" ref="P939">IF(A899&lt;&gt;"",IF(_xlfn.BITOR(B899&lt;&gt;"GR",B899&lt;&gt;""),IF(AND(H939&gt;=50,B899&gt;=55),_xlfn.RANK.EQ(H939,$H$2:$H$1000,0),_xlfn.IFS(#REF!="FD",999,#REF!="FF",1000)),IF(AND(H939&gt;=50,D939&gt;=55),_xlfn.RANK.EQ(H939,$H$2:$H$326,0),_xlfn.IFS(#REF!="FD",999,#REF!="FF",1000))),"")</f>
        <v/>
      </c>
    </row>
    <row r="940" spans="1:16" x14ac:dyDescent="0.35">
      <c r="A940" s="3"/>
      <c r="B940" s="3"/>
      <c r="C940" s="16" t="e">
        <f>IF(_xlfn.BITOR(#REF!="GR",#REF!=""),0,#REF!)</f>
        <v>#REF!</v>
      </c>
      <c r="D940" s="16" t="e">
        <f>IF(_xlfn.BITOR(#REF!="",#REF!="GR"),0,#REF!)</f>
        <v>#REF!</v>
      </c>
      <c r="E940" s="9" t="e">
        <f t="shared" si="58"/>
        <v>#REF!</v>
      </c>
      <c r="F940" s="9" t="e">
        <f>IF(AND(B900&lt;&gt;"",B900&lt;&gt;"GR"),(C940*0.4)+(B900*0.6),E940)</f>
        <v>#REF!</v>
      </c>
      <c r="G940" s="9" t="e">
        <f t="shared" si="60"/>
        <v>#REF!</v>
      </c>
      <c r="H940" s="9" t="e">
        <f t="shared" si="61"/>
        <v>#REF!</v>
      </c>
      <c r="I940" s="9" t="e">
        <f t="shared" si="59"/>
        <v>#REF!</v>
      </c>
      <c r="J940" s="9" t="e">
        <f>IF(I940&lt;&gt;"",IF(_xlfn.RANK.EQ(I940,$I$2:$I$326,0)&lt;=ROUND(COUNTIFS($E$2:$E$326,"&gt;=50",$D$2:$D$326,"&gt;=55")/100*#REF!,0),"",E940),"")</f>
        <v>#REF!</v>
      </c>
      <c r="K940" s="9" t="e">
        <f>IF(J940&lt;&gt;"",IF(_xlfn.RANK.EQ(J940,$J$2:$J$326,0)&lt;=ROUND(COUNTIFS($E$2:$E$326,"&gt;=50",$D$2:$D$326,"&gt;=55")/100*#REF!,0),"",E940),"")</f>
        <v>#REF!</v>
      </c>
      <c r="L940" s="9" t="e">
        <f>IF(K940&lt;&gt;"",IF(_xlfn.RANK.EQ(K940,$K$2:$K$326,0)&lt;=ROUND(COUNTIFS($E$2:$E$326,"&gt;=50",$D$2:$D$326,"&gt;=55")/100*#REF!,0),"",E940),"")</f>
        <v>#REF!</v>
      </c>
      <c r="M940" s="9" t="e">
        <f>IF(L940&lt;&gt;"",IF(_xlfn.RANK.EQ(L940,$L$2:$L$326,0)&lt;=ROUND(COUNTIFS($E$2:$E$326,"&gt;=50",$D$2:$D$326,"&gt;=55")/100*#REF!,0),"",E940),"")</f>
        <v>#REF!</v>
      </c>
      <c r="N940" s="9" t="e">
        <f>IF(M940&lt;&gt;"",IF(_xlfn.RANK.EQ(M940,$M$2:$M$326,0)&lt;=ROUND(COUNTIFS($E$2:$E$326,"&gt;=50",$D$2:$D$326,"&gt;=55")/100*#REF!,0),"",E940),"")</f>
        <v>#REF!</v>
      </c>
      <c r="O940" s="9" t="e">
        <f>IF(N940&lt;&gt;"",IF(_xlfn.RANK.EQ(N940,$N$2:$N$326,0)&lt;=ROUND(COUNTIFS($E$2:$E$326,"&gt;=50",$D$2:$D$326,"&gt;=55")/100*#REF!,0),"",E940),"")</f>
        <v>#REF!</v>
      </c>
      <c r="P940" s="9" t="str" cm="1">
        <f t="array" ref="P940">IF(A900&lt;&gt;"",IF(_xlfn.BITOR(B900&lt;&gt;"GR",B900&lt;&gt;""),IF(AND(H940&gt;=50,B900&gt;=55),_xlfn.RANK.EQ(H940,$H$2:$H$1000,0),_xlfn.IFS(#REF!="FD",999,#REF!="FF",1000)),IF(AND(H940&gt;=50,D940&gt;=55),_xlfn.RANK.EQ(H940,$H$2:$H$326,0),_xlfn.IFS(#REF!="FD",999,#REF!="FF",1000))),"")</f>
        <v/>
      </c>
    </row>
    <row r="941" spans="1:16" x14ac:dyDescent="0.35">
      <c r="A941" s="3"/>
      <c r="B941" s="3"/>
      <c r="C941" s="16" t="e">
        <f>IF(_xlfn.BITOR(#REF!="GR",#REF!=""),0,#REF!)</f>
        <v>#REF!</v>
      </c>
      <c r="D941" s="16" t="e">
        <f>IF(_xlfn.BITOR(#REF!="",#REF!="GR"),0,#REF!)</f>
        <v>#REF!</v>
      </c>
      <c r="E941" s="9" t="e">
        <f t="shared" si="58"/>
        <v>#REF!</v>
      </c>
      <c r="F941" s="9" t="e">
        <f>IF(AND(B901&lt;&gt;"",B901&lt;&gt;"GR"),(C941*0.4)+(B901*0.6),E941)</f>
        <v>#REF!</v>
      </c>
      <c r="G941" s="9" t="e">
        <f t="shared" si="60"/>
        <v>#REF!</v>
      </c>
      <c r="H941" s="9" t="e">
        <f t="shared" si="61"/>
        <v>#REF!</v>
      </c>
      <c r="I941" s="9" t="e">
        <f t="shared" si="59"/>
        <v>#REF!</v>
      </c>
      <c r="J941" s="9" t="e">
        <f>IF(I941&lt;&gt;"",IF(_xlfn.RANK.EQ(I941,$I$2:$I$326,0)&lt;=ROUND(COUNTIFS($E$2:$E$326,"&gt;=50",$D$2:$D$326,"&gt;=55")/100*#REF!,0),"",E941),"")</f>
        <v>#REF!</v>
      </c>
      <c r="K941" s="9" t="e">
        <f>IF(J941&lt;&gt;"",IF(_xlfn.RANK.EQ(J941,$J$2:$J$326,0)&lt;=ROUND(COUNTIFS($E$2:$E$326,"&gt;=50",$D$2:$D$326,"&gt;=55")/100*#REF!,0),"",E941),"")</f>
        <v>#REF!</v>
      </c>
      <c r="L941" s="9" t="e">
        <f>IF(K941&lt;&gt;"",IF(_xlfn.RANK.EQ(K941,$K$2:$K$326,0)&lt;=ROUND(COUNTIFS($E$2:$E$326,"&gt;=50",$D$2:$D$326,"&gt;=55")/100*#REF!,0),"",E941),"")</f>
        <v>#REF!</v>
      </c>
      <c r="M941" s="9" t="e">
        <f>IF(L941&lt;&gt;"",IF(_xlfn.RANK.EQ(L941,$L$2:$L$326,0)&lt;=ROUND(COUNTIFS($E$2:$E$326,"&gt;=50",$D$2:$D$326,"&gt;=55")/100*#REF!,0),"",E941),"")</f>
        <v>#REF!</v>
      </c>
      <c r="N941" s="9" t="e">
        <f>IF(M941&lt;&gt;"",IF(_xlfn.RANK.EQ(M941,$M$2:$M$326,0)&lt;=ROUND(COUNTIFS($E$2:$E$326,"&gt;=50",$D$2:$D$326,"&gt;=55")/100*#REF!,0),"",E941),"")</f>
        <v>#REF!</v>
      </c>
      <c r="O941" s="9" t="e">
        <f>IF(N941&lt;&gt;"",IF(_xlfn.RANK.EQ(N941,$N$2:$N$326,0)&lt;=ROUND(COUNTIFS($E$2:$E$326,"&gt;=50",$D$2:$D$326,"&gt;=55")/100*#REF!,0),"",E941),"")</f>
        <v>#REF!</v>
      </c>
      <c r="P941" s="9" t="str" cm="1">
        <f t="array" ref="P941">IF(A901&lt;&gt;"",IF(_xlfn.BITOR(B901&lt;&gt;"GR",B901&lt;&gt;""),IF(AND(H941&gt;=50,B901&gt;=55),_xlfn.RANK.EQ(H941,$H$2:$H$1000,0),_xlfn.IFS(#REF!="FD",999,#REF!="FF",1000)),IF(AND(H941&gt;=50,D941&gt;=55),_xlfn.RANK.EQ(H941,$H$2:$H$326,0),_xlfn.IFS(#REF!="FD",999,#REF!="FF",1000))),"")</f>
        <v/>
      </c>
    </row>
    <row r="942" spans="1:16" x14ac:dyDescent="0.35">
      <c r="A942" s="3"/>
      <c r="B942" s="3"/>
      <c r="C942" s="16" t="e">
        <f>IF(_xlfn.BITOR(#REF!="GR",#REF!=""),0,#REF!)</f>
        <v>#REF!</v>
      </c>
      <c r="D942" s="16" t="e">
        <f>IF(_xlfn.BITOR(#REF!="",#REF!="GR"),0,#REF!)</f>
        <v>#REF!</v>
      </c>
      <c r="E942" s="9" t="e">
        <f t="shared" si="58"/>
        <v>#REF!</v>
      </c>
      <c r="F942" s="9" t="e">
        <f>IF(AND(B902&lt;&gt;"",B902&lt;&gt;"GR"),(C942*0.4)+(B902*0.6),E942)</f>
        <v>#REF!</v>
      </c>
      <c r="G942" s="9" t="e">
        <f t="shared" si="60"/>
        <v>#REF!</v>
      </c>
      <c r="H942" s="9" t="e">
        <f t="shared" si="61"/>
        <v>#REF!</v>
      </c>
      <c r="I942" s="9" t="e">
        <f t="shared" si="59"/>
        <v>#REF!</v>
      </c>
      <c r="J942" s="9" t="e">
        <f>IF(I942&lt;&gt;"",IF(_xlfn.RANK.EQ(I942,$I$2:$I$326,0)&lt;=ROUND(COUNTIFS($E$2:$E$326,"&gt;=50",$D$2:$D$326,"&gt;=55")/100*#REF!,0),"",E942),"")</f>
        <v>#REF!</v>
      </c>
      <c r="K942" s="9" t="e">
        <f>IF(J942&lt;&gt;"",IF(_xlfn.RANK.EQ(J942,$J$2:$J$326,0)&lt;=ROUND(COUNTIFS($E$2:$E$326,"&gt;=50",$D$2:$D$326,"&gt;=55")/100*#REF!,0),"",E942),"")</f>
        <v>#REF!</v>
      </c>
      <c r="L942" s="9" t="e">
        <f>IF(K942&lt;&gt;"",IF(_xlfn.RANK.EQ(K942,$K$2:$K$326,0)&lt;=ROUND(COUNTIFS($E$2:$E$326,"&gt;=50",$D$2:$D$326,"&gt;=55")/100*#REF!,0),"",E942),"")</f>
        <v>#REF!</v>
      </c>
      <c r="M942" s="9" t="e">
        <f>IF(L942&lt;&gt;"",IF(_xlfn.RANK.EQ(L942,$L$2:$L$326,0)&lt;=ROUND(COUNTIFS($E$2:$E$326,"&gt;=50",$D$2:$D$326,"&gt;=55")/100*#REF!,0),"",E942),"")</f>
        <v>#REF!</v>
      </c>
      <c r="N942" s="9" t="e">
        <f>IF(M942&lt;&gt;"",IF(_xlfn.RANK.EQ(M942,$M$2:$M$326,0)&lt;=ROUND(COUNTIFS($E$2:$E$326,"&gt;=50",$D$2:$D$326,"&gt;=55")/100*#REF!,0),"",E942),"")</f>
        <v>#REF!</v>
      </c>
      <c r="O942" s="9" t="e">
        <f>IF(N942&lt;&gt;"",IF(_xlfn.RANK.EQ(N942,$N$2:$N$326,0)&lt;=ROUND(COUNTIFS($E$2:$E$326,"&gt;=50",$D$2:$D$326,"&gt;=55")/100*#REF!,0),"",E942),"")</f>
        <v>#REF!</v>
      </c>
      <c r="P942" s="9" t="str" cm="1">
        <f t="array" ref="P942">IF(A902&lt;&gt;"",IF(_xlfn.BITOR(B902&lt;&gt;"GR",B902&lt;&gt;""),IF(AND(H942&gt;=50,B902&gt;=55),_xlfn.RANK.EQ(H942,$H$2:$H$1000,0),_xlfn.IFS(#REF!="FD",999,#REF!="FF",1000)),IF(AND(H942&gt;=50,D942&gt;=55),_xlfn.RANK.EQ(H942,$H$2:$H$326,0),_xlfn.IFS(#REF!="FD",999,#REF!="FF",1000))),"")</f>
        <v/>
      </c>
    </row>
    <row r="943" spans="1:16" x14ac:dyDescent="0.35">
      <c r="A943" s="3"/>
      <c r="B943" s="3"/>
      <c r="C943" s="16" t="e">
        <f>IF(_xlfn.BITOR(#REF!="GR",#REF!=""),0,#REF!)</f>
        <v>#REF!</v>
      </c>
      <c r="D943" s="16" t="e">
        <f>IF(_xlfn.BITOR(#REF!="",#REF!="GR"),0,#REF!)</f>
        <v>#REF!</v>
      </c>
      <c r="E943" s="9" t="e">
        <f t="shared" si="58"/>
        <v>#REF!</v>
      </c>
      <c r="F943" s="9" t="e">
        <f>IF(AND(B903&lt;&gt;"",B903&lt;&gt;"GR"),(C943*0.4)+(B903*0.6),E943)</f>
        <v>#REF!</v>
      </c>
      <c r="G943" s="9" t="e">
        <f t="shared" si="60"/>
        <v>#REF!</v>
      </c>
      <c r="H943" s="9" t="e">
        <f t="shared" si="61"/>
        <v>#REF!</v>
      </c>
      <c r="I943" s="9" t="e">
        <f t="shared" si="59"/>
        <v>#REF!</v>
      </c>
      <c r="J943" s="9" t="e">
        <f>IF(I943&lt;&gt;"",IF(_xlfn.RANK.EQ(I943,$I$2:$I$326,0)&lt;=ROUND(COUNTIFS($E$2:$E$326,"&gt;=50",$D$2:$D$326,"&gt;=55")/100*#REF!,0),"",E943),"")</f>
        <v>#REF!</v>
      </c>
      <c r="K943" s="9" t="e">
        <f>IF(J943&lt;&gt;"",IF(_xlfn.RANK.EQ(J943,$J$2:$J$326,0)&lt;=ROUND(COUNTIFS($E$2:$E$326,"&gt;=50",$D$2:$D$326,"&gt;=55")/100*#REF!,0),"",E943),"")</f>
        <v>#REF!</v>
      </c>
      <c r="L943" s="9" t="e">
        <f>IF(K943&lt;&gt;"",IF(_xlfn.RANK.EQ(K943,$K$2:$K$326,0)&lt;=ROUND(COUNTIFS($E$2:$E$326,"&gt;=50",$D$2:$D$326,"&gt;=55")/100*#REF!,0),"",E943),"")</f>
        <v>#REF!</v>
      </c>
      <c r="M943" s="9" t="e">
        <f>IF(L943&lt;&gt;"",IF(_xlfn.RANK.EQ(L943,$L$2:$L$326,0)&lt;=ROUND(COUNTIFS($E$2:$E$326,"&gt;=50",$D$2:$D$326,"&gt;=55")/100*#REF!,0),"",E943),"")</f>
        <v>#REF!</v>
      </c>
      <c r="N943" s="9" t="e">
        <f>IF(M943&lt;&gt;"",IF(_xlfn.RANK.EQ(M943,$M$2:$M$326,0)&lt;=ROUND(COUNTIFS($E$2:$E$326,"&gt;=50",$D$2:$D$326,"&gt;=55")/100*#REF!,0),"",E943),"")</f>
        <v>#REF!</v>
      </c>
      <c r="O943" s="9" t="e">
        <f>IF(N943&lt;&gt;"",IF(_xlfn.RANK.EQ(N943,$N$2:$N$326,0)&lt;=ROUND(COUNTIFS($E$2:$E$326,"&gt;=50",$D$2:$D$326,"&gt;=55")/100*#REF!,0),"",E943),"")</f>
        <v>#REF!</v>
      </c>
      <c r="P943" s="9" t="str" cm="1">
        <f t="array" ref="P943">IF(A903&lt;&gt;"",IF(_xlfn.BITOR(B903&lt;&gt;"GR",B903&lt;&gt;""),IF(AND(H943&gt;=50,B903&gt;=55),_xlfn.RANK.EQ(H943,$H$2:$H$1000,0),_xlfn.IFS(#REF!="FD",999,#REF!="FF",1000)),IF(AND(H943&gt;=50,D943&gt;=55),_xlfn.RANK.EQ(H943,$H$2:$H$326,0),_xlfn.IFS(#REF!="FD",999,#REF!="FF",1000))),"")</f>
        <v/>
      </c>
    </row>
    <row r="944" spans="1:16" x14ac:dyDescent="0.35">
      <c r="A944" s="3"/>
      <c r="B944" s="3"/>
      <c r="C944" s="16" t="e">
        <f>IF(_xlfn.BITOR(#REF!="GR",#REF!=""),0,#REF!)</f>
        <v>#REF!</v>
      </c>
      <c r="D944" s="16" t="e">
        <f>IF(_xlfn.BITOR(#REF!="",#REF!="GR"),0,#REF!)</f>
        <v>#REF!</v>
      </c>
      <c r="E944" s="9" t="e">
        <f t="shared" si="58"/>
        <v>#REF!</v>
      </c>
      <c r="F944" s="9" t="e">
        <f>IF(AND(B904&lt;&gt;"",B904&lt;&gt;"GR"),(C944*0.4)+(B904*0.6),E944)</f>
        <v>#REF!</v>
      </c>
      <c r="G944" s="9" t="e">
        <f t="shared" si="60"/>
        <v>#REF!</v>
      </c>
      <c r="H944" s="9" t="e">
        <f t="shared" si="61"/>
        <v>#REF!</v>
      </c>
      <c r="I944" s="9" t="e">
        <f t="shared" si="59"/>
        <v>#REF!</v>
      </c>
      <c r="J944" s="9" t="e">
        <f>IF(I944&lt;&gt;"",IF(_xlfn.RANK.EQ(I944,$I$2:$I$326,0)&lt;=ROUND(COUNTIFS($E$2:$E$326,"&gt;=50",$D$2:$D$326,"&gt;=55")/100*#REF!,0),"",E944),"")</f>
        <v>#REF!</v>
      </c>
      <c r="K944" s="9" t="e">
        <f>IF(J944&lt;&gt;"",IF(_xlfn.RANK.EQ(J944,$J$2:$J$326,0)&lt;=ROUND(COUNTIFS($E$2:$E$326,"&gt;=50",$D$2:$D$326,"&gt;=55")/100*#REF!,0),"",E944),"")</f>
        <v>#REF!</v>
      </c>
      <c r="L944" s="9" t="e">
        <f>IF(K944&lt;&gt;"",IF(_xlfn.RANK.EQ(K944,$K$2:$K$326,0)&lt;=ROUND(COUNTIFS($E$2:$E$326,"&gt;=50",$D$2:$D$326,"&gt;=55")/100*#REF!,0),"",E944),"")</f>
        <v>#REF!</v>
      </c>
      <c r="M944" s="9" t="e">
        <f>IF(L944&lt;&gt;"",IF(_xlfn.RANK.EQ(L944,$L$2:$L$326,0)&lt;=ROUND(COUNTIFS($E$2:$E$326,"&gt;=50",$D$2:$D$326,"&gt;=55")/100*#REF!,0),"",E944),"")</f>
        <v>#REF!</v>
      </c>
      <c r="N944" s="9" t="e">
        <f>IF(M944&lt;&gt;"",IF(_xlfn.RANK.EQ(M944,$M$2:$M$326,0)&lt;=ROUND(COUNTIFS($E$2:$E$326,"&gt;=50",$D$2:$D$326,"&gt;=55")/100*#REF!,0),"",E944),"")</f>
        <v>#REF!</v>
      </c>
      <c r="O944" s="9" t="e">
        <f>IF(N944&lt;&gt;"",IF(_xlfn.RANK.EQ(N944,$N$2:$N$326,0)&lt;=ROUND(COUNTIFS($E$2:$E$326,"&gt;=50",$D$2:$D$326,"&gt;=55")/100*#REF!,0),"",E944),"")</f>
        <v>#REF!</v>
      </c>
      <c r="P944" s="9" t="str" cm="1">
        <f t="array" ref="P944">IF(A904&lt;&gt;"",IF(_xlfn.BITOR(B904&lt;&gt;"GR",B904&lt;&gt;""),IF(AND(H944&gt;=50,B904&gt;=55),_xlfn.RANK.EQ(H944,$H$2:$H$1000,0),_xlfn.IFS(#REF!="FD",999,#REF!="FF",1000)),IF(AND(H944&gt;=50,D944&gt;=55),_xlfn.RANK.EQ(H944,$H$2:$H$326,0),_xlfn.IFS(#REF!="FD",999,#REF!="FF",1000))),"")</f>
        <v/>
      </c>
    </row>
    <row r="945" spans="1:16" x14ac:dyDescent="0.35">
      <c r="A945" s="3"/>
      <c r="B945" s="3"/>
      <c r="C945" s="16" t="e">
        <f>IF(_xlfn.BITOR(#REF!="GR",#REF!=""),0,#REF!)</f>
        <v>#REF!</v>
      </c>
      <c r="D945" s="16" t="e">
        <f>IF(_xlfn.BITOR(#REF!="",#REF!="GR"),0,#REF!)</f>
        <v>#REF!</v>
      </c>
      <c r="E945" s="9" t="e">
        <f t="shared" si="58"/>
        <v>#REF!</v>
      </c>
      <c r="F945" s="9" t="e">
        <f>IF(AND(B905&lt;&gt;"",B905&lt;&gt;"GR"),(C945*0.4)+(B905*0.6),E945)</f>
        <v>#REF!</v>
      </c>
      <c r="G945" s="9" t="e">
        <f t="shared" si="60"/>
        <v>#REF!</v>
      </c>
      <c r="H945" s="9" t="e">
        <f t="shared" si="61"/>
        <v>#REF!</v>
      </c>
      <c r="I945" s="9" t="e">
        <f t="shared" si="59"/>
        <v>#REF!</v>
      </c>
      <c r="J945" s="9" t="e">
        <f>IF(I945&lt;&gt;"",IF(_xlfn.RANK.EQ(I945,$I$2:$I$326,0)&lt;=ROUND(COUNTIFS($E$2:$E$326,"&gt;=50",$D$2:$D$326,"&gt;=55")/100*#REF!,0),"",E945),"")</f>
        <v>#REF!</v>
      </c>
      <c r="K945" s="9" t="e">
        <f>IF(J945&lt;&gt;"",IF(_xlfn.RANK.EQ(J945,$J$2:$J$326,0)&lt;=ROUND(COUNTIFS($E$2:$E$326,"&gt;=50",$D$2:$D$326,"&gt;=55")/100*#REF!,0),"",E945),"")</f>
        <v>#REF!</v>
      </c>
      <c r="L945" s="9" t="e">
        <f>IF(K945&lt;&gt;"",IF(_xlfn.RANK.EQ(K945,$K$2:$K$326,0)&lt;=ROUND(COUNTIFS($E$2:$E$326,"&gt;=50",$D$2:$D$326,"&gt;=55")/100*#REF!,0),"",E945),"")</f>
        <v>#REF!</v>
      </c>
      <c r="M945" s="9" t="e">
        <f>IF(L945&lt;&gt;"",IF(_xlfn.RANK.EQ(L945,$L$2:$L$326,0)&lt;=ROUND(COUNTIFS($E$2:$E$326,"&gt;=50",$D$2:$D$326,"&gt;=55")/100*#REF!,0),"",E945),"")</f>
        <v>#REF!</v>
      </c>
      <c r="N945" s="9" t="e">
        <f>IF(M945&lt;&gt;"",IF(_xlfn.RANK.EQ(M945,$M$2:$M$326,0)&lt;=ROUND(COUNTIFS($E$2:$E$326,"&gt;=50",$D$2:$D$326,"&gt;=55")/100*#REF!,0),"",E945),"")</f>
        <v>#REF!</v>
      </c>
      <c r="O945" s="9" t="e">
        <f>IF(N945&lt;&gt;"",IF(_xlfn.RANK.EQ(N945,$N$2:$N$326,0)&lt;=ROUND(COUNTIFS($E$2:$E$326,"&gt;=50",$D$2:$D$326,"&gt;=55")/100*#REF!,0),"",E945),"")</f>
        <v>#REF!</v>
      </c>
      <c r="P945" s="9" t="str" cm="1">
        <f t="array" ref="P945">IF(A905&lt;&gt;"",IF(_xlfn.BITOR(B905&lt;&gt;"GR",B905&lt;&gt;""),IF(AND(H945&gt;=50,B905&gt;=55),_xlfn.RANK.EQ(H945,$H$2:$H$1000,0),_xlfn.IFS(#REF!="FD",999,#REF!="FF",1000)),IF(AND(H945&gt;=50,D945&gt;=55),_xlfn.RANK.EQ(H945,$H$2:$H$326,0),_xlfn.IFS(#REF!="FD",999,#REF!="FF",1000))),"")</f>
        <v/>
      </c>
    </row>
    <row r="946" spans="1:16" x14ac:dyDescent="0.35">
      <c r="A946" s="3"/>
      <c r="B946" s="3"/>
      <c r="C946" s="16" t="e">
        <f>IF(_xlfn.BITOR(#REF!="GR",#REF!=""),0,#REF!)</f>
        <v>#REF!</v>
      </c>
      <c r="D946" s="16" t="e">
        <f>IF(_xlfn.BITOR(#REF!="",#REF!="GR"),0,#REF!)</f>
        <v>#REF!</v>
      </c>
      <c r="E946" s="9" t="e">
        <f t="shared" si="58"/>
        <v>#REF!</v>
      </c>
      <c r="F946" s="9" t="e">
        <f>IF(AND(B906&lt;&gt;"",B906&lt;&gt;"GR"),(C946*0.4)+(B906*0.6),E946)</f>
        <v>#REF!</v>
      </c>
      <c r="G946" s="9" t="e">
        <f t="shared" si="60"/>
        <v>#REF!</v>
      </c>
      <c r="H946" s="9" t="e">
        <f t="shared" si="61"/>
        <v>#REF!</v>
      </c>
      <c r="I946" s="9" t="e">
        <f t="shared" si="59"/>
        <v>#REF!</v>
      </c>
      <c r="J946" s="9" t="e">
        <f>IF(I946&lt;&gt;"",IF(_xlfn.RANK.EQ(I946,$I$2:$I$326,0)&lt;=ROUND(COUNTIFS($E$2:$E$326,"&gt;=50",$D$2:$D$326,"&gt;=55")/100*#REF!,0),"",E946),"")</f>
        <v>#REF!</v>
      </c>
      <c r="K946" s="9" t="e">
        <f>IF(J946&lt;&gt;"",IF(_xlfn.RANK.EQ(J946,$J$2:$J$326,0)&lt;=ROUND(COUNTIFS($E$2:$E$326,"&gt;=50",$D$2:$D$326,"&gt;=55")/100*#REF!,0),"",E946),"")</f>
        <v>#REF!</v>
      </c>
      <c r="L946" s="9" t="e">
        <f>IF(K946&lt;&gt;"",IF(_xlfn.RANK.EQ(K946,$K$2:$K$326,0)&lt;=ROUND(COUNTIFS($E$2:$E$326,"&gt;=50",$D$2:$D$326,"&gt;=55")/100*#REF!,0),"",E946),"")</f>
        <v>#REF!</v>
      </c>
      <c r="M946" s="9" t="e">
        <f>IF(L946&lt;&gt;"",IF(_xlfn.RANK.EQ(L946,$L$2:$L$326,0)&lt;=ROUND(COUNTIFS($E$2:$E$326,"&gt;=50",$D$2:$D$326,"&gt;=55")/100*#REF!,0),"",E946),"")</f>
        <v>#REF!</v>
      </c>
      <c r="N946" s="9" t="e">
        <f>IF(M946&lt;&gt;"",IF(_xlfn.RANK.EQ(M946,$M$2:$M$326,0)&lt;=ROUND(COUNTIFS($E$2:$E$326,"&gt;=50",$D$2:$D$326,"&gt;=55")/100*#REF!,0),"",E946),"")</f>
        <v>#REF!</v>
      </c>
      <c r="O946" s="9" t="e">
        <f>IF(N946&lt;&gt;"",IF(_xlfn.RANK.EQ(N946,$N$2:$N$326,0)&lt;=ROUND(COUNTIFS($E$2:$E$326,"&gt;=50",$D$2:$D$326,"&gt;=55")/100*#REF!,0),"",E946),"")</f>
        <v>#REF!</v>
      </c>
      <c r="P946" s="9" t="str" cm="1">
        <f t="array" ref="P946">IF(A906&lt;&gt;"",IF(_xlfn.BITOR(B906&lt;&gt;"GR",B906&lt;&gt;""),IF(AND(H946&gt;=50,B906&gt;=55),_xlfn.RANK.EQ(H946,$H$2:$H$1000,0),_xlfn.IFS(#REF!="FD",999,#REF!="FF",1000)),IF(AND(H946&gt;=50,D946&gt;=55),_xlfn.RANK.EQ(H946,$H$2:$H$326,0),_xlfn.IFS(#REF!="FD",999,#REF!="FF",1000))),"")</f>
        <v/>
      </c>
    </row>
    <row r="947" spans="1:16" x14ac:dyDescent="0.35">
      <c r="A947" s="3"/>
      <c r="B947" s="3"/>
      <c r="C947" s="16" t="e">
        <f>IF(_xlfn.BITOR(#REF!="GR",#REF!=""),0,#REF!)</f>
        <v>#REF!</v>
      </c>
      <c r="D947" s="16" t="e">
        <f>IF(_xlfn.BITOR(#REF!="",#REF!="GR"),0,#REF!)</f>
        <v>#REF!</v>
      </c>
      <c r="E947" s="9" t="e">
        <f t="shared" si="58"/>
        <v>#REF!</v>
      </c>
      <c r="F947" s="9" t="e">
        <f>IF(AND(B907&lt;&gt;"",B907&lt;&gt;"GR"),(C947*0.4)+(B907*0.6),E947)</f>
        <v>#REF!</v>
      </c>
      <c r="G947" s="9" t="e">
        <f t="shared" si="60"/>
        <v>#REF!</v>
      </c>
      <c r="H947" s="9" t="e">
        <f t="shared" si="61"/>
        <v>#REF!</v>
      </c>
      <c r="I947" s="9" t="e">
        <f t="shared" si="59"/>
        <v>#REF!</v>
      </c>
      <c r="J947" s="9" t="e">
        <f>IF(I947&lt;&gt;"",IF(_xlfn.RANK.EQ(I947,$I$2:$I$326,0)&lt;=ROUND(COUNTIFS($E$2:$E$326,"&gt;=50",$D$2:$D$326,"&gt;=55")/100*#REF!,0),"",E947),"")</f>
        <v>#REF!</v>
      </c>
      <c r="K947" s="9" t="e">
        <f>IF(J947&lt;&gt;"",IF(_xlfn.RANK.EQ(J947,$J$2:$J$326,0)&lt;=ROUND(COUNTIFS($E$2:$E$326,"&gt;=50",$D$2:$D$326,"&gt;=55")/100*#REF!,0),"",E947),"")</f>
        <v>#REF!</v>
      </c>
      <c r="L947" s="9" t="e">
        <f>IF(K947&lt;&gt;"",IF(_xlfn.RANK.EQ(K947,$K$2:$K$326,0)&lt;=ROUND(COUNTIFS($E$2:$E$326,"&gt;=50",$D$2:$D$326,"&gt;=55")/100*#REF!,0),"",E947),"")</f>
        <v>#REF!</v>
      </c>
      <c r="M947" s="9" t="e">
        <f>IF(L947&lt;&gt;"",IF(_xlfn.RANK.EQ(L947,$L$2:$L$326,0)&lt;=ROUND(COUNTIFS($E$2:$E$326,"&gt;=50",$D$2:$D$326,"&gt;=55")/100*#REF!,0),"",E947),"")</f>
        <v>#REF!</v>
      </c>
      <c r="N947" s="9" t="e">
        <f>IF(M947&lt;&gt;"",IF(_xlfn.RANK.EQ(M947,$M$2:$M$326,0)&lt;=ROUND(COUNTIFS($E$2:$E$326,"&gt;=50",$D$2:$D$326,"&gt;=55")/100*#REF!,0),"",E947),"")</f>
        <v>#REF!</v>
      </c>
      <c r="O947" s="9" t="e">
        <f>IF(N947&lt;&gt;"",IF(_xlfn.RANK.EQ(N947,$N$2:$N$326,0)&lt;=ROUND(COUNTIFS($E$2:$E$326,"&gt;=50",$D$2:$D$326,"&gt;=55")/100*#REF!,0),"",E947),"")</f>
        <v>#REF!</v>
      </c>
      <c r="P947" s="9" t="str" cm="1">
        <f t="array" ref="P947">IF(A907&lt;&gt;"",IF(_xlfn.BITOR(B907&lt;&gt;"GR",B907&lt;&gt;""),IF(AND(H947&gt;=50,B907&gt;=55),_xlfn.RANK.EQ(H947,$H$2:$H$1000,0),_xlfn.IFS(#REF!="FD",999,#REF!="FF",1000)),IF(AND(H947&gt;=50,D947&gt;=55),_xlfn.RANK.EQ(H947,$H$2:$H$326,0),_xlfn.IFS(#REF!="FD",999,#REF!="FF",1000))),"")</f>
        <v/>
      </c>
    </row>
    <row r="948" spans="1:16" x14ac:dyDescent="0.35">
      <c r="A948" s="3"/>
      <c r="B948" s="3"/>
      <c r="C948" s="16" t="e">
        <f>IF(_xlfn.BITOR(#REF!="GR",#REF!=""),0,#REF!)</f>
        <v>#REF!</v>
      </c>
      <c r="D948" s="16" t="e">
        <f>IF(_xlfn.BITOR(#REF!="",#REF!="GR"),0,#REF!)</f>
        <v>#REF!</v>
      </c>
      <c r="E948" s="9" t="e">
        <f t="shared" si="58"/>
        <v>#REF!</v>
      </c>
      <c r="F948" s="9" t="e">
        <f>IF(AND(B908&lt;&gt;"",B908&lt;&gt;"GR"),(C948*0.4)+(B908*0.6),E948)</f>
        <v>#REF!</v>
      </c>
      <c r="G948" s="9" t="e">
        <f t="shared" si="60"/>
        <v>#REF!</v>
      </c>
      <c r="H948" s="9" t="e">
        <f t="shared" si="61"/>
        <v>#REF!</v>
      </c>
      <c r="I948" s="9" t="e">
        <f t="shared" si="59"/>
        <v>#REF!</v>
      </c>
      <c r="J948" s="9" t="e">
        <f>IF(I948&lt;&gt;"",IF(_xlfn.RANK.EQ(I948,$I$2:$I$326,0)&lt;=ROUND(COUNTIFS($E$2:$E$326,"&gt;=50",$D$2:$D$326,"&gt;=55")/100*#REF!,0),"",E948),"")</f>
        <v>#REF!</v>
      </c>
      <c r="K948" s="9" t="e">
        <f>IF(J948&lt;&gt;"",IF(_xlfn.RANK.EQ(J948,$J$2:$J$326,0)&lt;=ROUND(COUNTIFS($E$2:$E$326,"&gt;=50",$D$2:$D$326,"&gt;=55")/100*#REF!,0),"",E948),"")</f>
        <v>#REF!</v>
      </c>
      <c r="L948" s="9" t="e">
        <f>IF(K948&lt;&gt;"",IF(_xlfn.RANK.EQ(K948,$K$2:$K$326,0)&lt;=ROUND(COUNTIFS($E$2:$E$326,"&gt;=50",$D$2:$D$326,"&gt;=55")/100*#REF!,0),"",E948),"")</f>
        <v>#REF!</v>
      </c>
      <c r="M948" s="9" t="e">
        <f>IF(L948&lt;&gt;"",IF(_xlfn.RANK.EQ(L948,$L$2:$L$326,0)&lt;=ROUND(COUNTIFS($E$2:$E$326,"&gt;=50",$D$2:$D$326,"&gt;=55")/100*#REF!,0),"",E948),"")</f>
        <v>#REF!</v>
      </c>
      <c r="N948" s="9" t="e">
        <f>IF(M948&lt;&gt;"",IF(_xlfn.RANK.EQ(M948,$M$2:$M$326,0)&lt;=ROUND(COUNTIFS($E$2:$E$326,"&gt;=50",$D$2:$D$326,"&gt;=55")/100*#REF!,0),"",E948),"")</f>
        <v>#REF!</v>
      </c>
      <c r="O948" s="9" t="e">
        <f>IF(N948&lt;&gt;"",IF(_xlfn.RANK.EQ(N948,$N$2:$N$326,0)&lt;=ROUND(COUNTIFS($E$2:$E$326,"&gt;=50",$D$2:$D$326,"&gt;=55")/100*#REF!,0),"",E948),"")</f>
        <v>#REF!</v>
      </c>
      <c r="P948" s="9" t="str" cm="1">
        <f t="array" ref="P948">IF(A908&lt;&gt;"",IF(_xlfn.BITOR(B908&lt;&gt;"GR",B908&lt;&gt;""),IF(AND(H948&gt;=50,B908&gt;=55),_xlfn.RANK.EQ(H948,$H$2:$H$1000,0),_xlfn.IFS(#REF!="FD",999,#REF!="FF",1000)),IF(AND(H948&gt;=50,D948&gt;=55),_xlfn.RANK.EQ(H948,$H$2:$H$326,0),_xlfn.IFS(#REF!="FD",999,#REF!="FF",1000))),"")</f>
        <v/>
      </c>
    </row>
    <row r="949" spans="1:16" x14ac:dyDescent="0.35">
      <c r="A949" s="3"/>
      <c r="B949" s="3"/>
      <c r="C949" s="16" t="e">
        <f>IF(_xlfn.BITOR(#REF!="GR",#REF!=""),0,#REF!)</f>
        <v>#REF!</v>
      </c>
      <c r="D949" s="16" t="e">
        <f>IF(_xlfn.BITOR(#REF!="",#REF!="GR"),0,#REF!)</f>
        <v>#REF!</v>
      </c>
      <c r="E949" s="9" t="e">
        <f t="shared" si="58"/>
        <v>#REF!</v>
      </c>
      <c r="F949" s="9" t="e">
        <f>IF(AND(B909&lt;&gt;"",B909&lt;&gt;"GR"),(C949*0.4)+(B909*0.6),E949)</f>
        <v>#REF!</v>
      </c>
      <c r="G949" s="9" t="e">
        <f t="shared" si="60"/>
        <v>#REF!</v>
      </c>
      <c r="H949" s="9" t="e">
        <f t="shared" si="61"/>
        <v>#REF!</v>
      </c>
      <c r="I949" s="9" t="e">
        <f t="shared" si="59"/>
        <v>#REF!</v>
      </c>
      <c r="J949" s="9" t="e">
        <f>IF(I949&lt;&gt;"",IF(_xlfn.RANK.EQ(I949,$I$2:$I$326,0)&lt;=ROUND(COUNTIFS($E$2:$E$326,"&gt;=50",$D$2:$D$326,"&gt;=55")/100*#REF!,0),"",E949),"")</f>
        <v>#REF!</v>
      </c>
      <c r="K949" s="9" t="e">
        <f>IF(J949&lt;&gt;"",IF(_xlfn.RANK.EQ(J949,$J$2:$J$326,0)&lt;=ROUND(COUNTIFS($E$2:$E$326,"&gt;=50",$D$2:$D$326,"&gt;=55")/100*#REF!,0),"",E949),"")</f>
        <v>#REF!</v>
      </c>
      <c r="L949" s="9" t="e">
        <f>IF(K949&lt;&gt;"",IF(_xlfn.RANK.EQ(K949,$K$2:$K$326,0)&lt;=ROUND(COUNTIFS($E$2:$E$326,"&gt;=50",$D$2:$D$326,"&gt;=55")/100*#REF!,0),"",E949),"")</f>
        <v>#REF!</v>
      </c>
      <c r="M949" s="9" t="e">
        <f>IF(L949&lt;&gt;"",IF(_xlfn.RANK.EQ(L949,$L$2:$L$326,0)&lt;=ROUND(COUNTIFS($E$2:$E$326,"&gt;=50",$D$2:$D$326,"&gt;=55")/100*#REF!,0),"",E949),"")</f>
        <v>#REF!</v>
      </c>
      <c r="N949" s="9" t="e">
        <f>IF(M949&lt;&gt;"",IF(_xlfn.RANK.EQ(M949,$M$2:$M$326,0)&lt;=ROUND(COUNTIFS($E$2:$E$326,"&gt;=50",$D$2:$D$326,"&gt;=55")/100*#REF!,0),"",E949),"")</f>
        <v>#REF!</v>
      </c>
      <c r="O949" s="9" t="e">
        <f>IF(N949&lt;&gt;"",IF(_xlfn.RANK.EQ(N949,$N$2:$N$326,0)&lt;=ROUND(COUNTIFS($E$2:$E$326,"&gt;=50",$D$2:$D$326,"&gt;=55")/100*#REF!,0),"",E949),"")</f>
        <v>#REF!</v>
      </c>
      <c r="P949" s="9" t="str" cm="1">
        <f t="array" ref="P949">IF(A909&lt;&gt;"",IF(_xlfn.BITOR(B909&lt;&gt;"GR",B909&lt;&gt;""),IF(AND(H949&gt;=50,B909&gt;=55),_xlfn.RANK.EQ(H949,$H$2:$H$1000,0),_xlfn.IFS(#REF!="FD",999,#REF!="FF",1000)),IF(AND(H949&gt;=50,D949&gt;=55),_xlfn.RANK.EQ(H949,$H$2:$H$326,0),_xlfn.IFS(#REF!="FD",999,#REF!="FF",1000))),"")</f>
        <v/>
      </c>
    </row>
    <row r="950" spans="1:16" x14ac:dyDescent="0.35">
      <c r="A950" s="3"/>
      <c r="B950" s="3"/>
      <c r="C950" s="16" t="e">
        <f>IF(_xlfn.BITOR(#REF!="GR",#REF!=""),0,#REF!)</f>
        <v>#REF!</v>
      </c>
      <c r="D950" s="16" t="e">
        <f>IF(_xlfn.BITOR(#REF!="",#REF!="GR"),0,#REF!)</f>
        <v>#REF!</v>
      </c>
      <c r="E950" s="9" t="e">
        <f t="shared" si="58"/>
        <v>#REF!</v>
      </c>
      <c r="F950" s="9" t="e">
        <f>IF(AND(B910&lt;&gt;"",B910&lt;&gt;"GR"),(C950*0.4)+(B910*0.6),E950)</f>
        <v>#REF!</v>
      </c>
      <c r="G950" s="9" t="e">
        <f t="shared" si="60"/>
        <v>#REF!</v>
      </c>
      <c r="H950" s="9" t="e">
        <f t="shared" si="61"/>
        <v>#REF!</v>
      </c>
      <c r="I950" s="9" t="e">
        <f t="shared" si="59"/>
        <v>#REF!</v>
      </c>
      <c r="J950" s="9" t="e">
        <f>IF(I950&lt;&gt;"",IF(_xlfn.RANK.EQ(I950,$I$2:$I$326,0)&lt;=ROUND(COUNTIFS($E$2:$E$326,"&gt;=50",$D$2:$D$326,"&gt;=55")/100*#REF!,0),"",E950),"")</f>
        <v>#REF!</v>
      </c>
      <c r="K950" s="9" t="e">
        <f>IF(J950&lt;&gt;"",IF(_xlfn.RANK.EQ(J950,$J$2:$J$326,0)&lt;=ROUND(COUNTIFS($E$2:$E$326,"&gt;=50",$D$2:$D$326,"&gt;=55")/100*#REF!,0),"",E950),"")</f>
        <v>#REF!</v>
      </c>
      <c r="L950" s="9" t="e">
        <f>IF(K950&lt;&gt;"",IF(_xlfn.RANK.EQ(K950,$K$2:$K$326,0)&lt;=ROUND(COUNTIFS($E$2:$E$326,"&gt;=50",$D$2:$D$326,"&gt;=55")/100*#REF!,0),"",E950),"")</f>
        <v>#REF!</v>
      </c>
      <c r="M950" s="9" t="e">
        <f>IF(L950&lt;&gt;"",IF(_xlfn.RANK.EQ(L950,$L$2:$L$326,0)&lt;=ROUND(COUNTIFS($E$2:$E$326,"&gt;=50",$D$2:$D$326,"&gt;=55")/100*#REF!,0),"",E950),"")</f>
        <v>#REF!</v>
      </c>
      <c r="N950" s="9" t="e">
        <f>IF(M950&lt;&gt;"",IF(_xlfn.RANK.EQ(M950,$M$2:$M$326,0)&lt;=ROUND(COUNTIFS($E$2:$E$326,"&gt;=50",$D$2:$D$326,"&gt;=55")/100*#REF!,0),"",E950),"")</f>
        <v>#REF!</v>
      </c>
      <c r="O950" s="9" t="e">
        <f>IF(N950&lt;&gt;"",IF(_xlfn.RANK.EQ(N950,$N$2:$N$326,0)&lt;=ROUND(COUNTIFS($E$2:$E$326,"&gt;=50",$D$2:$D$326,"&gt;=55")/100*#REF!,0),"",E950),"")</f>
        <v>#REF!</v>
      </c>
      <c r="P950" s="9" t="str" cm="1">
        <f t="array" ref="P950">IF(A910&lt;&gt;"",IF(_xlfn.BITOR(B910&lt;&gt;"GR",B910&lt;&gt;""),IF(AND(H950&gt;=50,B910&gt;=55),_xlfn.RANK.EQ(H950,$H$2:$H$1000,0),_xlfn.IFS(#REF!="FD",999,#REF!="FF",1000)),IF(AND(H950&gt;=50,D950&gt;=55),_xlfn.RANK.EQ(H950,$H$2:$H$326,0),_xlfn.IFS(#REF!="FD",999,#REF!="FF",1000))),"")</f>
        <v/>
      </c>
    </row>
    <row r="951" spans="1:16" x14ac:dyDescent="0.35">
      <c r="A951" s="3"/>
      <c r="B951" s="3"/>
      <c r="C951" s="16" t="e">
        <f>IF(_xlfn.BITOR(#REF!="GR",#REF!=""),0,#REF!)</f>
        <v>#REF!</v>
      </c>
      <c r="D951" s="16" t="e">
        <f>IF(_xlfn.BITOR(#REF!="",#REF!="GR"),0,#REF!)</f>
        <v>#REF!</v>
      </c>
      <c r="E951" s="9" t="e">
        <f t="shared" si="58"/>
        <v>#REF!</v>
      </c>
      <c r="F951" s="9" t="e">
        <f>IF(AND(B911&lt;&gt;"",B911&lt;&gt;"GR"),(C951*0.4)+(B911*0.6),E951)</f>
        <v>#REF!</v>
      </c>
      <c r="G951" s="9" t="e">
        <f t="shared" si="60"/>
        <v>#REF!</v>
      </c>
      <c r="H951" s="9" t="e">
        <f t="shared" si="61"/>
        <v>#REF!</v>
      </c>
      <c r="I951" s="9" t="e">
        <f t="shared" si="59"/>
        <v>#REF!</v>
      </c>
      <c r="J951" s="9" t="e">
        <f>IF(I951&lt;&gt;"",IF(_xlfn.RANK.EQ(I951,$I$2:$I$326,0)&lt;=ROUND(COUNTIFS($E$2:$E$326,"&gt;=50",$D$2:$D$326,"&gt;=55")/100*#REF!,0),"",E951),"")</f>
        <v>#REF!</v>
      </c>
      <c r="K951" s="9" t="e">
        <f>IF(J951&lt;&gt;"",IF(_xlfn.RANK.EQ(J951,$J$2:$J$326,0)&lt;=ROUND(COUNTIFS($E$2:$E$326,"&gt;=50",$D$2:$D$326,"&gt;=55")/100*#REF!,0),"",E951),"")</f>
        <v>#REF!</v>
      </c>
      <c r="L951" s="9" t="e">
        <f>IF(K951&lt;&gt;"",IF(_xlfn.RANK.EQ(K951,$K$2:$K$326,0)&lt;=ROUND(COUNTIFS($E$2:$E$326,"&gt;=50",$D$2:$D$326,"&gt;=55")/100*#REF!,0),"",E951),"")</f>
        <v>#REF!</v>
      </c>
      <c r="M951" s="9" t="e">
        <f>IF(L951&lt;&gt;"",IF(_xlfn.RANK.EQ(L951,$L$2:$L$326,0)&lt;=ROUND(COUNTIFS($E$2:$E$326,"&gt;=50",$D$2:$D$326,"&gt;=55")/100*#REF!,0),"",E951),"")</f>
        <v>#REF!</v>
      </c>
      <c r="N951" s="9" t="e">
        <f>IF(M951&lt;&gt;"",IF(_xlfn.RANK.EQ(M951,$M$2:$M$326,0)&lt;=ROUND(COUNTIFS($E$2:$E$326,"&gt;=50",$D$2:$D$326,"&gt;=55")/100*#REF!,0),"",E951),"")</f>
        <v>#REF!</v>
      </c>
      <c r="O951" s="9" t="e">
        <f>IF(N951&lt;&gt;"",IF(_xlfn.RANK.EQ(N951,$N$2:$N$326,0)&lt;=ROUND(COUNTIFS($E$2:$E$326,"&gt;=50",$D$2:$D$326,"&gt;=55")/100*#REF!,0),"",E951),"")</f>
        <v>#REF!</v>
      </c>
      <c r="P951" s="9" t="str" cm="1">
        <f t="array" ref="P951">IF(A911&lt;&gt;"",IF(_xlfn.BITOR(B911&lt;&gt;"GR",B911&lt;&gt;""),IF(AND(H951&gt;=50,B911&gt;=55),_xlfn.RANK.EQ(H951,$H$2:$H$1000,0),_xlfn.IFS(#REF!="FD",999,#REF!="FF",1000)),IF(AND(H951&gt;=50,D951&gt;=55),_xlfn.RANK.EQ(H951,$H$2:$H$326,0),_xlfn.IFS(#REF!="FD",999,#REF!="FF",1000))),"")</f>
        <v/>
      </c>
    </row>
    <row r="952" spans="1:16" x14ac:dyDescent="0.35">
      <c r="A952" s="3"/>
      <c r="B952" s="3"/>
      <c r="C952" s="16" t="e">
        <f>IF(_xlfn.BITOR(#REF!="GR",#REF!=""),0,#REF!)</f>
        <v>#REF!</v>
      </c>
      <c r="D952" s="16" t="e">
        <f>IF(_xlfn.BITOR(#REF!="",#REF!="GR"),0,#REF!)</f>
        <v>#REF!</v>
      </c>
      <c r="E952" s="9" t="e">
        <f t="shared" si="58"/>
        <v>#REF!</v>
      </c>
      <c r="F952" s="9" t="e">
        <f>IF(AND(B912&lt;&gt;"",B912&lt;&gt;"GR"),(C952*0.4)+(B912*0.6),E952)</f>
        <v>#REF!</v>
      </c>
      <c r="G952" s="9" t="e">
        <f t="shared" si="60"/>
        <v>#REF!</v>
      </c>
      <c r="H952" s="9" t="e">
        <f t="shared" si="61"/>
        <v>#REF!</v>
      </c>
      <c r="I952" s="9" t="e">
        <f t="shared" si="59"/>
        <v>#REF!</v>
      </c>
      <c r="J952" s="9" t="e">
        <f>IF(I952&lt;&gt;"",IF(_xlfn.RANK.EQ(I952,$I$2:$I$326,0)&lt;=ROUND(COUNTIFS($E$2:$E$326,"&gt;=50",$D$2:$D$326,"&gt;=55")/100*#REF!,0),"",E952),"")</f>
        <v>#REF!</v>
      </c>
      <c r="K952" s="9" t="e">
        <f>IF(J952&lt;&gt;"",IF(_xlfn.RANK.EQ(J952,$J$2:$J$326,0)&lt;=ROUND(COUNTIFS($E$2:$E$326,"&gt;=50",$D$2:$D$326,"&gt;=55")/100*#REF!,0),"",E952),"")</f>
        <v>#REF!</v>
      </c>
      <c r="L952" s="9" t="e">
        <f>IF(K952&lt;&gt;"",IF(_xlfn.RANK.EQ(K952,$K$2:$K$326,0)&lt;=ROUND(COUNTIFS($E$2:$E$326,"&gt;=50",$D$2:$D$326,"&gt;=55")/100*#REF!,0),"",E952),"")</f>
        <v>#REF!</v>
      </c>
      <c r="M952" s="9" t="e">
        <f>IF(L952&lt;&gt;"",IF(_xlfn.RANK.EQ(L952,$L$2:$L$326,0)&lt;=ROUND(COUNTIFS($E$2:$E$326,"&gt;=50",$D$2:$D$326,"&gt;=55")/100*#REF!,0),"",E952),"")</f>
        <v>#REF!</v>
      </c>
      <c r="N952" s="9" t="e">
        <f>IF(M952&lt;&gt;"",IF(_xlfn.RANK.EQ(M952,$M$2:$M$326,0)&lt;=ROUND(COUNTIFS($E$2:$E$326,"&gt;=50",$D$2:$D$326,"&gt;=55")/100*#REF!,0),"",E952),"")</f>
        <v>#REF!</v>
      </c>
      <c r="O952" s="9" t="e">
        <f>IF(N952&lt;&gt;"",IF(_xlfn.RANK.EQ(N952,$N$2:$N$326,0)&lt;=ROUND(COUNTIFS($E$2:$E$326,"&gt;=50",$D$2:$D$326,"&gt;=55")/100*#REF!,0),"",E952),"")</f>
        <v>#REF!</v>
      </c>
      <c r="P952" s="9" t="str" cm="1">
        <f t="array" ref="P952">IF(A912&lt;&gt;"",IF(_xlfn.BITOR(B912&lt;&gt;"GR",B912&lt;&gt;""),IF(AND(H952&gt;=50,B912&gt;=55),_xlfn.RANK.EQ(H952,$H$2:$H$1000,0),_xlfn.IFS(#REF!="FD",999,#REF!="FF",1000)),IF(AND(H952&gt;=50,D952&gt;=55),_xlfn.RANK.EQ(H952,$H$2:$H$326,0),_xlfn.IFS(#REF!="FD",999,#REF!="FF",1000))),"")</f>
        <v/>
      </c>
    </row>
    <row r="953" spans="1:16" x14ac:dyDescent="0.35">
      <c r="A953" s="3"/>
      <c r="B953" s="3"/>
      <c r="C953" s="16" t="e">
        <f>IF(_xlfn.BITOR(#REF!="GR",#REF!=""),0,#REF!)</f>
        <v>#REF!</v>
      </c>
      <c r="D953" s="16" t="e">
        <f>IF(_xlfn.BITOR(#REF!="",#REF!="GR"),0,#REF!)</f>
        <v>#REF!</v>
      </c>
      <c r="E953" s="9" t="e">
        <f t="shared" si="58"/>
        <v>#REF!</v>
      </c>
      <c r="F953" s="9" t="e">
        <f>IF(AND(B913&lt;&gt;"",B913&lt;&gt;"GR"),(C953*0.4)+(B913*0.6),E953)</f>
        <v>#REF!</v>
      </c>
      <c r="G953" s="9" t="e">
        <f t="shared" si="60"/>
        <v>#REF!</v>
      </c>
      <c r="H953" s="9" t="e">
        <f t="shared" si="61"/>
        <v>#REF!</v>
      </c>
      <c r="I953" s="9" t="e">
        <f t="shared" si="59"/>
        <v>#REF!</v>
      </c>
      <c r="J953" s="9" t="e">
        <f>IF(I953&lt;&gt;"",IF(_xlfn.RANK.EQ(I953,$I$2:$I$326,0)&lt;=ROUND(COUNTIFS($E$2:$E$326,"&gt;=50",$D$2:$D$326,"&gt;=55")/100*#REF!,0),"",E953),"")</f>
        <v>#REF!</v>
      </c>
      <c r="K953" s="9" t="e">
        <f>IF(J953&lt;&gt;"",IF(_xlfn.RANK.EQ(J953,$J$2:$J$326,0)&lt;=ROUND(COUNTIFS($E$2:$E$326,"&gt;=50",$D$2:$D$326,"&gt;=55")/100*#REF!,0),"",E953),"")</f>
        <v>#REF!</v>
      </c>
      <c r="L953" s="9" t="e">
        <f>IF(K953&lt;&gt;"",IF(_xlfn.RANK.EQ(K953,$K$2:$K$326,0)&lt;=ROUND(COUNTIFS($E$2:$E$326,"&gt;=50",$D$2:$D$326,"&gt;=55")/100*#REF!,0),"",E953),"")</f>
        <v>#REF!</v>
      </c>
      <c r="M953" s="9" t="e">
        <f>IF(L953&lt;&gt;"",IF(_xlfn.RANK.EQ(L953,$L$2:$L$326,0)&lt;=ROUND(COUNTIFS($E$2:$E$326,"&gt;=50",$D$2:$D$326,"&gt;=55")/100*#REF!,0),"",E953),"")</f>
        <v>#REF!</v>
      </c>
      <c r="N953" s="9" t="e">
        <f>IF(M953&lt;&gt;"",IF(_xlfn.RANK.EQ(M953,$M$2:$M$326,0)&lt;=ROUND(COUNTIFS($E$2:$E$326,"&gt;=50",$D$2:$D$326,"&gt;=55")/100*#REF!,0),"",E953),"")</f>
        <v>#REF!</v>
      </c>
      <c r="O953" s="9" t="e">
        <f>IF(N953&lt;&gt;"",IF(_xlfn.RANK.EQ(N953,$N$2:$N$326,0)&lt;=ROUND(COUNTIFS($E$2:$E$326,"&gt;=50",$D$2:$D$326,"&gt;=55")/100*#REF!,0),"",E953),"")</f>
        <v>#REF!</v>
      </c>
      <c r="P953" s="9" t="str" cm="1">
        <f t="array" ref="P953">IF(A913&lt;&gt;"",IF(_xlfn.BITOR(B913&lt;&gt;"GR",B913&lt;&gt;""),IF(AND(H953&gt;=50,B913&gt;=55),_xlfn.RANK.EQ(H953,$H$2:$H$1000,0),_xlfn.IFS(#REF!="FD",999,#REF!="FF",1000)),IF(AND(H953&gt;=50,D953&gt;=55),_xlfn.RANK.EQ(H953,$H$2:$H$326,0),_xlfn.IFS(#REF!="FD",999,#REF!="FF",1000))),"")</f>
        <v/>
      </c>
    </row>
    <row r="954" spans="1:16" x14ac:dyDescent="0.35">
      <c r="A954" s="3"/>
      <c r="B954" s="3"/>
      <c r="C954" s="16" t="e">
        <f>IF(_xlfn.BITOR(#REF!="GR",#REF!=""),0,#REF!)</f>
        <v>#REF!</v>
      </c>
      <c r="D954" s="16" t="e">
        <f>IF(_xlfn.BITOR(#REF!="",#REF!="GR"),0,#REF!)</f>
        <v>#REF!</v>
      </c>
      <c r="E954" s="9" t="e">
        <f t="shared" si="58"/>
        <v>#REF!</v>
      </c>
      <c r="F954" s="9" t="e">
        <f>IF(AND(B914&lt;&gt;"",B914&lt;&gt;"GR"),(C954*0.4)+(B914*0.6),E954)</f>
        <v>#REF!</v>
      </c>
      <c r="G954" s="9" t="e">
        <f t="shared" si="60"/>
        <v>#REF!</v>
      </c>
      <c r="H954" s="9" t="e">
        <f t="shared" si="61"/>
        <v>#REF!</v>
      </c>
      <c r="I954" s="9" t="e">
        <f t="shared" si="59"/>
        <v>#REF!</v>
      </c>
      <c r="J954" s="9" t="e">
        <f>IF(I954&lt;&gt;"",IF(_xlfn.RANK.EQ(I954,$I$2:$I$326,0)&lt;=ROUND(COUNTIFS($E$2:$E$326,"&gt;=50",$D$2:$D$326,"&gt;=55")/100*#REF!,0),"",E954),"")</f>
        <v>#REF!</v>
      </c>
      <c r="K954" s="9" t="e">
        <f>IF(J954&lt;&gt;"",IF(_xlfn.RANK.EQ(J954,$J$2:$J$326,0)&lt;=ROUND(COUNTIFS($E$2:$E$326,"&gt;=50",$D$2:$D$326,"&gt;=55")/100*#REF!,0),"",E954),"")</f>
        <v>#REF!</v>
      </c>
      <c r="L954" s="9" t="e">
        <f>IF(K954&lt;&gt;"",IF(_xlfn.RANK.EQ(K954,$K$2:$K$326,0)&lt;=ROUND(COUNTIFS($E$2:$E$326,"&gt;=50",$D$2:$D$326,"&gt;=55")/100*#REF!,0),"",E954),"")</f>
        <v>#REF!</v>
      </c>
      <c r="M954" s="9" t="e">
        <f>IF(L954&lt;&gt;"",IF(_xlfn.RANK.EQ(L954,$L$2:$L$326,0)&lt;=ROUND(COUNTIFS($E$2:$E$326,"&gt;=50",$D$2:$D$326,"&gt;=55")/100*#REF!,0),"",E954),"")</f>
        <v>#REF!</v>
      </c>
      <c r="N954" s="9" t="e">
        <f>IF(M954&lt;&gt;"",IF(_xlfn.RANK.EQ(M954,$M$2:$M$326,0)&lt;=ROUND(COUNTIFS($E$2:$E$326,"&gt;=50",$D$2:$D$326,"&gt;=55")/100*#REF!,0),"",E954),"")</f>
        <v>#REF!</v>
      </c>
      <c r="O954" s="9" t="e">
        <f>IF(N954&lt;&gt;"",IF(_xlfn.RANK.EQ(N954,$N$2:$N$326,0)&lt;=ROUND(COUNTIFS($E$2:$E$326,"&gt;=50",$D$2:$D$326,"&gt;=55")/100*#REF!,0),"",E954),"")</f>
        <v>#REF!</v>
      </c>
      <c r="P954" s="9" t="str" cm="1">
        <f t="array" ref="P954">IF(A914&lt;&gt;"",IF(_xlfn.BITOR(B914&lt;&gt;"GR",B914&lt;&gt;""),IF(AND(H954&gt;=50,B914&gt;=55),_xlfn.RANK.EQ(H954,$H$2:$H$1000,0),_xlfn.IFS(#REF!="FD",999,#REF!="FF",1000)),IF(AND(H954&gt;=50,D954&gt;=55),_xlfn.RANK.EQ(H954,$H$2:$H$326,0),_xlfn.IFS(#REF!="FD",999,#REF!="FF",1000))),"")</f>
        <v/>
      </c>
    </row>
    <row r="955" spans="1:16" x14ac:dyDescent="0.35">
      <c r="A955" s="3"/>
      <c r="B955" s="3"/>
      <c r="C955" s="16" t="e">
        <f>IF(_xlfn.BITOR(#REF!="GR",#REF!=""),0,#REF!)</f>
        <v>#REF!</v>
      </c>
      <c r="D955" s="16" t="e">
        <f>IF(_xlfn.BITOR(#REF!="",#REF!="GR"),0,#REF!)</f>
        <v>#REF!</v>
      </c>
      <c r="E955" s="9" t="e">
        <f t="shared" si="58"/>
        <v>#REF!</v>
      </c>
      <c r="F955" s="9" t="e">
        <f>IF(AND(B915&lt;&gt;"",B915&lt;&gt;"GR"),(C955*0.4)+(B915*0.6),E955)</f>
        <v>#REF!</v>
      </c>
      <c r="G955" s="9" t="e">
        <f t="shared" si="60"/>
        <v>#REF!</v>
      </c>
      <c r="H955" s="9" t="e">
        <f t="shared" si="61"/>
        <v>#REF!</v>
      </c>
      <c r="I955" s="9" t="e">
        <f t="shared" si="59"/>
        <v>#REF!</v>
      </c>
      <c r="J955" s="9" t="e">
        <f>IF(I955&lt;&gt;"",IF(_xlfn.RANK.EQ(I955,$I$2:$I$326,0)&lt;=ROUND(COUNTIFS($E$2:$E$326,"&gt;=50",$D$2:$D$326,"&gt;=55")/100*#REF!,0),"",E955),"")</f>
        <v>#REF!</v>
      </c>
      <c r="K955" s="9" t="e">
        <f>IF(J955&lt;&gt;"",IF(_xlfn.RANK.EQ(J955,$J$2:$J$326,0)&lt;=ROUND(COUNTIFS($E$2:$E$326,"&gt;=50",$D$2:$D$326,"&gt;=55")/100*#REF!,0),"",E955),"")</f>
        <v>#REF!</v>
      </c>
      <c r="L955" s="9" t="e">
        <f>IF(K955&lt;&gt;"",IF(_xlfn.RANK.EQ(K955,$K$2:$K$326,0)&lt;=ROUND(COUNTIFS($E$2:$E$326,"&gt;=50",$D$2:$D$326,"&gt;=55")/100*#REF!,0),"",E955),"")</f>
        <v>#REF!</v>
      </c>
      <c r="M955" s="9" t="e">
        <f>IF(L955&lt;&gt;"",IF(_xlfn.RANK.EQ(L955,$L$2:$L$326,0)&lt;=ROUND(COUNTIFS($E$2:$E$326,"&gt;=50",$D$2:$D$326,"&gt;=55")/100*#REF!,0),"",E955),"")</f>
        <v>#REF!</v>
      </c>
      <c r="N955" s="9" t="e">
        <f>IF(M955&lt;&gt;"",IF(_xlfn.RANK.EQ(M955,$M$2:$M$326,0)&lt;=ROUND(COUNTIFS($E$2:$E$326,"&gt;=50",$D$2:$D$326,"&gt;=55")/100*#REF!,0),"",E955),"")</f>
        <v>#REF!</v>
      </c>
      <c r="O955" s="9" t="e">
        <f>IF(N955&lt;&gt;"",IF(_xlfn.RANK.EQ(N955,$N$2:$N$326,0)&lt;=ROUND(COUNTIFS($E$2:$E$326,"&gt;=50",$D$2:$D$326,"&gt;=55")/100*#REF!,0),"",E955),"")</f>
        <v>#REF!</v>
      </c>
      <c r="P955" s="9" t="str" cm="1">
        <f t="array" ref="P955">IF(A915&lt;&gt;"",IF(_xlfn.BITOR(B915&lt;&gt;"GR",B915&lt;&gt;""),IF(AND(H955&gt;=50,B915&gt;=55),_xlfn.RANK.EQ(H955,$H$2:$H$1000,0),_xlfn.IFS(#REF!="FD",999,#REF!="FF",1000)),IF(AND(H955&gt;=50,D955&gt;=55),_xlfn.RANK.EQ(H955,$H$2:$H$326,0),_xlfn.IFS(#REF!="FD",999,#REF!="FF",1000))),"")</f>
        <v/>
      </c>
    </row>
    <row r="956" spans="1:16" x14ac:dyDescent="0.35">
      <c r="A956" s="3"/>
      <c r="B956" s="3"/>
      <c r="C956" s="16" t="e">
        <f>IF(_xlfn.BITOR(#REF!="GR",#REF!=""),0,#REF!)</f>
        <v>#REF!</v>
      </c>
      <c r="D956" s="16" t="e">
        <f>IF(_xlfn.BITOR(#REF!="",#REF!="GR"),0,#REF!)</f>
        <v>#REF!</v>
      </c>
      <c r="E956" s="9" t="e">
        <f t="shared" si="58"/>
        <v>#REF!</v>
      </c>
      <c r="F956" s="9" t="e">
        <f>IF(AND(B916&lt;&gt;"",B916&lt;&gt;"GR"),(C956*0.4)+(B916*0.6),E956)</f>
        <v>#REF!</v>
      </c>
      <c r="G956" s="9" t="e">
        <f t="shared" si="60"/>
        <v>#REF!</v>
      </c>
      <c r="H956" s="9" t="e">
        <f t="shared" si="61"/>
        <v>#REF!</v>
      </c>
      <c r="I956" s="9" t="e">
        <f t="shared" si="59"/>
        <v>#REF!</v>
      </c>
      <c r="J956" s="9" t="e">
        <f>IF(I956&lt;&gt;"",IF(_xlfn.RANK.EQ(I956,$I$2:$I$326,0)&lt;=ROUND(COUNTIFS($E$2:$E$326,"&gt;=50",$D$2:$D$326,"&gt;=55")/100*#REF!,0),"",E956),"")</f>
        <v>#REF!</v>
      </c>
      <c r="K956" s="9" t="e">
        <f>IF(J956&lt;&gt;"",IF(_xlfn.RANK.EQ(J956,$J$2:$J$326,0)&lt;=ROUND(COUNTIFS($E$2:$E$326,"&gt;=50",$D$2:$D$326,"&gt;=55")/100*#REF!,0),"",E956),"")</f>
        <v>#REF!</v>
      </c>
      <c r="L956" s="9" t="e">
        <f>IF(K956&lt;&gt;"",IF(_xlfn.RANK.EQ(K956,$K$2:$K$326,0)&lt;=ROUND(COUNTIFS($E$2:$E$326,"&gt;=50",$D$2:$D$326,"&gt;=55")/100*#REF!,0),"",E956),"")</f>
        <v>#REF!</v>
      </c>
      <c r="M956" s="9" t="e">
        <f>IF(L956&lt;&gt;"",IF(_xlfn.RANK.EQ(L956,$L$2:$L$326,0)&lt;=ROUND(COUNTIFS($E$2:$E$326,"&gt;=50",$D$2:$D$326,"&gt;=55")/100*#REF!,0),"",E956),"")</f>
        <v>#REF!</v>
      </c>
      <c r="N956" s="9" t="e">
        <f>IF(M956&lt;&gt;"",IF(_xlfn.RANK.EQ(M956,$M$2:$M$326,0)&lt;=ROUND(COUNTIFS($E$2:$E$326,"&gt;=50",$D$2:$D$326,"&gt;=55")/100*#REF!,0),"",E956),"")</f>
        <v>#REF!</v>
      </c>
      <c r="O956" s="9" t="e">
        <f>IF(N956&lt;&gt;"",IF(_xlfn.RANK.EQ(N956,$N$2:$N$326,0)&lt;=ROUND(COUNTIFS($E$2:$E$326,"&gt;=50",$D$2:$D$326,"&gt;=55")/100*#REF!,0),"",E956),"")</f>
        <v>#REF!</v>
      </c>
      <c r="P956" s="9" t="str" cm="1">
        <f t="array" ref="P956">IF(A916&lt;&gt;"",IF(_xlfn.BITOR(B916&lt;&gt;"GR",B916&lt;&gt;""),IF(AND(H956&gt;=50,B916&gt;=55),_xlfn.RANK.EQ(H956,$H$2:$H$1000,0),_xlfn.IFS(#REF!="FD",999,#REF!="FF",1000)),IF(AND(H956&gt;=50,D956&gt;=55),_xlfn.RANK.EQ(H956,$H$2:$H$326,0),_xlfn.IFS(#REF!="FD",999,#REF!="FF",1000))),"")</f>
        <v/>
      </c>
    </row>
    <row r="957" spans="1:16" x14ac:dyDescent="0.35">
      <c r="A957" s="3"/>
      <c r="B957" s="3"/>
      <c r="C957" s="16" t="e">
        <f>IF(_xlfn.BITOR(#REF!="GR",#REF!=""),0,#REF!)</f>
        <v>#REF!</v>
      </c>
      <c r="D957" s="16" t="e">
        <f>IF(_xlfn.BITOR(#REF!="",#REF!="GR"),0,#REF!)</f>
        <v>#REF!</v>
      </c>
      <c r="E957" s="9" t="e">
        <f t="shared" si="58"/>
        <v>#REF!</v>
      </c>
      <c r="F957" s="9" t="e">
        <f>IF(AND(B917&lt;&gt;"",B917&lt;&gt;"GR"),(C957*0.4)+(B917*0.6),E957)</f>
        <v>#REF!</v>
      </c>
      <c r="G957" s="9" t="e">
        <f t="shared" si="60"/>
        <v>#REF!</v>
      </c>
      <c r="H957" s="9" t="e">
        <f t="shared" si="61"/>
        <v>#REF!</v>
      </c>
      <c r="I957" s="9" t="e">
        <f t="shared" si="59"/>
        <v>#REF!</v>
      </c>
      <c r="J957" s="9" t="e">
        <f>IF(I957&lt;&gt;"",IF(_xlfn.RANK.EQ(I957,$I$2:$I$326,0)&lt;=ROUND(COUNTIFS($E$2:$E$326,"&gt;=50",$D$2:$D$326,"&gt;=55")/100*#REF!,0),"",E957),"")</f>
        <v>#REF!</v>
      </c>
      <c r="K957" s="9" t="e">
        <f>IF(J957&lt;&gt;"",IF(_xlfn.RANK.EQ(J957,$J$2:$J$326,0)&lt;=ROUND(COUNTIFS($E$2:$E$326,"&gt;=50",$D$2:$D$326,"&gt;=55")/100*#REF!,0),"",E957),"")</f>
        <v>#REF!</v>
      </c>
      <c r="L957" s="9" t="e">
        <f>IF(K957&lt;&gt;"",IF(_xlfn.RANK.EQ(K957,$K$2:$K$326,0)&lt;=ROUND(COUNTIFS($E$2:$E$326,"&gt;=50",$D$2:$D$326,"&gt;=55")/100*#REF!,0),"",E957),"")</f>
        <v>#REF!</v>
      </c>
      <c r="M957" s="9" t="e">
        <f>IF(L957&lt;&gt;"",IF(_xlfn.RANK.EQ(L957,$L$2:$L$326,0)&lt;=ROUND(COUNTIFS($E$2:$E$326,"&gt;=50",$D$2:$D$326,"&gt;=55")/100*#REF!,0),"",E957),"")</f>
        <v>#REF!</v>
      </c>
      <c r="N957" s="9" t="e">
        <f>IF(M957&lt;&gt;"",IF(_xlfn.RANK.EQ(M957,$M$2:$M$326,0)&lt;=ROUND(COUNTIFS($E$2:$E$326,"&gt;=50",$D$2:$D$326,"&gt;=55")/100*#REF!,0),"",E957),"")</f>
        <v>#REF!</v>
      </c>
      <c r="O957" s="9" t="e">
        <f>IF(N957&lt;&gt;"",IF(_xlfn.RANK.EQ(N957,$N$2:$N$326,0)&lt;=ROUND(COUNTIFS($E$2:$E$326,"&gt;=50",$D$2:$D$326,"&gt;=55")/100*#REF!,0),"",E957),"")</f>
        <v>#REF!</v>
      </c>
      <c r="P957" s="9" t="str" cm="1">
        <f t="array" ref="P957">IF(A917&lt;&gt;"",IF(_xlfn.BITOR(B917&lt;&gt;"GR",B917&lt;&gt;""),IF(AND(H957&gt;=50,B917&gt;=55),_xlfn.RANK.EQ(H957,$H$2:$H$1000,0),_xlfn.IFS(#REF!="FD",999,#REF!="FF",1000)),IF(AND(H957&gt;=50,D957&gt;=55),_xlfn.RANK.EQ(H957,$H$2:$H$326,0),_xlfn.IFS(#REF!="FD",999,#REF!="FF",1000))),"")</f>
        <v/>
      </c>
    </row>
    <row r="958" spans="1:16" x14ac:dyDescent="0.35">
      <c r="A958" s="3"/>
      <c r="B958" s="3"/>
      <c r="C958" s="16" t="e">
        <f>IF(_xlfn.BITOR(#REF!="GR",#REF!=""),0,#REF!)</f>
        <v>#REF!</v>
      </c>
      <c r="D958" s="16" t="e">
        <f>IF(_xlfn.BITOR(#REF!="",#REF!="GR"),0,#REF!)</f>
        <v>#REF!</v>
      </c>
      <c r="E958" s="9" t="e">
        <f t="shared" si="58"/>
        <v>#REF!</v>
      </c>
      <c r="F958" s="9" t="e">
        <f>IF(AND(B918&lt;&gt;"",B918&lt;&gt;"GR"),(C958*0.4)+(B918*0.6),E958)</f>
        <v>#REF!</v>
      </c>
      <c r="G958" s="9" t="e">
        <f t="shared" si="60"/>
        <v>#REF!</v>
      </c>
      <c r="H958" s="9" t="e">
        <f t="shared" si="61"/>
        <v>#REF!</v>
      </c>
      <c r="I958" s="9" t="e">
        <f t="shared" si="59"/>
        <v>#REF!</v>
      </c>
      <c r="J958" s="9" t="e">
        <f>IF(I958&lt;&gt;"",IF(_xlfn.RANK.EQ(I958,$I$2:$I$326,0)&lt;=ROUND(COUNTIFS($E$2:$E$326,"&gt;=50",$D$2:$D$326,"&gt;=55")/100*#REF!,0),"",E958),"")</f>
        <v>#REF!</v>
      </c>
      <c r="K958" s="9" t="e">
        <f>IF(J958&lt;&gt;"",IF(_xlfn.RANK.EQ(J958,$J$2:$J$326,0)&lt;=ROUND(COUNTIFS($E$2:$E$326,"&gt;=50",$D$2:$D$326,"&gt;=55")/100*#REF!,0),"",E958),"")</f>
        <v>#REF!</v>
      </c>
      <c r="L958" s="9" t="e">
        <f>IF(K958&lt;&gt;"",IF(_xlfn.RANK.EQ(K958,$K$2:$K$326,0)&lt;=ROUND(COUNTIFS($E$2:$E$326,"&gt;=50",$D$2:$D$326,"&gt;=55")/100*#REF!,0),"",E958),"")</f>
        <v>#REF!</v>
      </c>
      <c r="M958" s="9" t="e">
        <f>IF(L958&lt;&gt;"",IF(_xlfn.RANK.EQ(L958,$L$2:$L$326,0)&lt;=ROUND(COUNTIFS($E$2:$E$326,"&gt;=50",$D$2:$D$326,"&gt;=55")/100*#REF!,0),"",E958),"")</f>
        <v>#REF!</v>
      </c>
      <c r="N958" s="9" t="e">
        <f>IF(M958&lt;&gt;"",IF(_xlfn.RANK.EQ(M958,$M$2:$M$326,0)&lt;=ROUND(COUNTIFS($E$2:$E$326,"&gt;=50",$D$2:$D$326,"&gt;=55")/100*#REF!,0),"",E958),"")</f>
        <v>#REF!</v>
      </c>
      <c r="O958" s="9" t="e">
        <f>IF(N958&lt;&gt;"",IF(_xlfn.RANK.EQ(N958,$N$2:$N$326,0)&lt;=ROUND(COUNTIFS($E$2:$E$326,"&gt;=50",$D$2:$D$326,"&gt;=55")/100*#REF!,0),"",E958),"")</f>
        <v>#REF!</v>
      </c>
      <c r="P958" s="9" t="str" cm="1">
        <f t="array" ref="P958">IF(A918&lt;&gt;"",IF(_xlfn.BITOR(B918&lt;&gt;"GR",B918&lt;&gt;""),IF(AND(H958&gt;=50,B918&gt;=55),_xlfn.RANK.EQ(H958,$H$2:$H$1000,0),_xlfn.IFS(#REF!="FD",999,#REF!="FF",1000)),IF(AND(H958&gt;=50,D958&gt;=55),_xlfn.RANK.EQ(H958,$H$2:$H$326,0),_xlfn.IFS(#REF!="FD",999,#REF!="FF",1000))),"")</f>
        <v/>
      </c>
    </row>
    <row r="959" spans="1:16" x14ac:dyDescent="0.35">
      <c r="A959" s="3"/>
      <c r="B959" s="3"/>
      <c r="C959" s="16" t="e">
        <f>IF(_xlfn.BITOR(#REF!="GR",#REF!=""),0,#REF!)</f>
        <v>#REF!</v>
      </c>
      <c r="D959" s="16" t="e">
        <f>IF(_xlfn.BITOR(#REF!="",#REF!="GR"),0,#REF!)</f>
        <v>#REF!</v>
      </c>
      <c r="E959" s="9" t="e">
        <f t="shared" si="58"/>
        <v>#REF!</v>
      </c>
      <c r="F959" s="9" t="e">
        <f>IF(AND(B919&lt;&gt;"",B919&lt;&gt;"GR"),(C959*0.4)+(B919*0.6),E959)</f>
        <v>#REF!</v>
      </c>
      <c r="G959" s="9" t="e">
        <f t="shared" si="60"/>
        <v>#REF!</v>
      </c>
      <c r="H959" s="9" t="e">
        <f t="shared" si="61"/>
        <v>#REF!</v>
      </c>
      <c r="I959" s="9" t="e">
        <f t="shared" si="59"/>
        <v>#REF!</v>
      </c>
      <c r="J959" s="9" t="e">
        <f>IF(I959&lt;&gt;"",IF(_xlfn.RANK.EQ(I959,$I$2:$I$326,0)&lt;=ROUND(COUNTIFS($E$2:$E$326,"&gt;=50",$D$2:$D$326,"&gt;=55")/100*#REF!,0),"",E959),"")</f>
        <v>#REF!</v>
      </c>
      <c r="K959" s="9" t="e">
        <f>IF(J959&lt;&gt;"",IF(_xlfn.RANK.EQ(J959,$J$2:$J$326,0)&lt;=ROUND(COUNTIFS($E$2:$E$326,"&gt;=50",$D$2:$D$326,"&gt;=55")/100*#REF!,0),"",E959),"")</f>
        <v>#REF!</v>
      </c>
      <c r="L959" s="9" t="e">
        <f>IF(K959&lt;&gt;"",IF(_xlfn.RANK.EQ(K959,$K$2:$K$326,0)&lt;=ROUND(COUNTIFS($E$2:$E$326,"&gt;=50",$D$2:$D$326,"&gt;=55")/100*#REF!,0),"",E959),"")</f>
        <v>#REF!</v>
      </c>
      <c r="M959" s="9" t="e">
        <f>IF(L959&lt;&gt;"",IF(_xlfn.RANK.EQ(L959,$L$2:$L$326,0)&lt;=ROUND(COUNTIFS($E$2:$E$326,"&gt;=50",$D$2:$D$326,"&gt;=55")/100*#REF!,0),"",E959),"")</f>
        <v>#REF!</v>
      </c>
      <c r="N959" s="9" t="e">
        <f>IF(M959&lt;&gt;"",IF(_xlfn.RANK.EQ(M959,$M$2:$M$326,0)&lt;=ROUND(COUNTIFS($E$2:$E$326,"&gt;=50",$D$2:$D$326,"&gt;=55")/100*#REF!,0),"",E959),"")</f>
        <v>#REF!</v>
      </c>
      <c r="O959" s="9" t="e">
        <f>IF(N959&lt;&gt;"",IF(_xlfn.RANK.EQ(N959,$N$2:$N$326,0)&lt;=ROUND(COUNTIFS($E$2:$E$326,"&gt;=50",$D$2:$D$326,"&gt;=55")/100*#REF!,0),"",E959),"")</f>
        <v>#REF!</v>
      </c>
      <c r="P959" s="9" t="str" cm="1">
        <f t="array" ref="P959">IF(A919&lt;&gt;"",IF(_xlfn.BITOR(B919&lt;&gt;"GR",B919&lt;&gt;""),IF(AND(H959&gt;=50,B919&gt;=55),_xlfn.RANK.EQ(H959,$H$2:$H$1000,0),_xlfn.IFS(#REF!="FD",999,#REF!="FF",1000)),IF(AND(H959&gt;=50,D959&gt;=55),_xlfn.RANK.EQ(H959,$H$2:$H$326,0),_xlfn.IFS(#REF!="FD",999,#REF!="FF",1000))),"")</f>
        <v/>
      </c>
    </row>
    <row r="960" spans="1:16" x14ac:dyDescent="0.35">
      <c r="A960" s="3"/>
      <c r="B960" s="3"/>
      <c r="C960" s="16" t="e">
        <f>IF(_xlfn.BITOR(#REF!="GR",#REF!=""),0,#REF!)</f>
        <v>#REF!</v>
      </c>
      <c r="D960" s="16" t="e">
        <f>IF(_xlfn.BITOR(#REF!="",#REF!="GR"),0,#REF!)</f>
        <v>#REF!</v>
      </c>
      <c r="E960" s="9" t="e">
        <f t="shared" si="58"/>
        <v>#REF!</v>
      </c>
      <c r="F960" s="9" t="e">
        <f>IF(AND(B920&lt;&gt;"",B920&lt;&gt;"GR"),(C960*0.4)+(B920*0.6),E960)</f>
        <v>#REF!</v>
      </c>
      <c r="G960" s="9" t="e">
        <f t="shared" si="60"/>
        <v>#REF!</v>
      </c>
      <c r="H960" s="9" t="e">
        <f t="shared" si="61"/>
        <v>#REF!</v>
      </c>
      <c r="I960" s="9" t="e">
        <f t="shared" si="59"/>
        <v>#REF!</v>
      </c>
      <c r="J960" s="9" t="e">
        <f>IF(I960&lt;&gt;"",IF(_xlfn.RANK.EQ(I960,$I$2:$I$326,0)&lt;=ROUND(COUNTIFS($E$2:$E$326,"&gt;=50",$D$2:$D$326,"&gt;=55")/100*#REF!,0),"",E960),"")</f>
        <v>#REF!</v>
      </c>
      <c r="K960" s="9" t="e">
        <f>IF(J960&lt;&gt;"",IF(_xlfn.RANK.EQ(J960,$J$2:$J$326,0)&lt;=ROUND(COUNTIFS($E$2:$E$326,"&gt;=50",$D$2:$D$326,"&gt;=55")/100*#REF!,0),"",E960),"")</f>
        <v>#REF!</v>
      </c>
      <c r="L960" s="9" t="e">
        <f>IF(K960&lt;&gt;"",IF(_xlfn.RANK.EQ(K960,$K$2:$K$326,0)&lt;=ROUND(COUNTIFS($E$2:$E$326,"&gt;=50",$D$2:$D$326,"&gt;=55")/100*#REF!,0),"",E960),"")</f>
        <v>#REF!</v>
      </c>
      <c r="M960" s="9" t="e">
        <f>IF(L960&lt;&gt;"",IF(_xlfn.RANK.EQ(L960,$L$2:$L$326,0)&lt;=ROUND(COUNTIFS($E$2:$E$326,"&gt;=50",$D$2:$D$326,"&gt;=55")/100*#REF!,0),"",E960),"")</f>
        <v>#REF!</v>
      </c>
      <c r="N960" s="9" t="e">
        <f>IF(M960&lt;&gt;"",IF(_xlfn.RANK.EQ(M960,$M$2:$M$326,0)&lt;=ROUND(COUNTIFS($E$2:$E$326,"&gt;=50",$D$2:$D$326,"&gt;=55")/100*#REF!,0),"",E960),"")</f>
        <v>#REF!</v>
      </c>
      <c r="O960" s="9" t="e">
        <f>IF(N960&lt;&gt;"",IF(_xlfn.RANK.EQ(N960,$N$2:$N$326,0)&lt;=ROUND(COUNTIFS($E$2:$E$326,"&gt;=50",$D$2:$D$326,"&gt;=55")/100*#REF!,0),"",E960),"")</f>
        <v>#REF!</v>
      </c>
      <c r="P960" s="9" t="str" cm="1">
        <f t="array" ref="P960">IF(A920&lt;&gt;"",IF(_xlfn.BITOR(B920&lt;&gt;"GR",B920&lt;&gt;""),IF(AND(H960&gt;=50,B920&gt;=55),_xlfn.RANK.EQ(H960,$H$2:$H$1000,0),_xlfn.IFS(#REF!="FD",999,#REF!="FF",1000)),IF(AND(H960&gt;=50,D960&gt;=55),_xlfn.RANK.EQ(H960,$H$2:$H$326,0),_xlfn.IFS(#REF!="FD",999,#REF!="FF",1000))),"")</f>
        <v/>
      </c>
    </row>
    <row r="961" spans="3:16" x14ac:dyDescent="0.35">
      <c r="C961" s="16" t="e">
        <f>IF(_xlfn.BITOR(#REF!="GR",#REF!=""),0,#REF!)</f>
        <v>#REF!</v>
      </c>
      <c r="D961" s="16" t="e">
        <f>IF(_xlfn.BITOR(#REF!="",#REF!="GR"),0,#REF!)</f>
        <v>#REF!</v>
      </c>
      <c r="E961" s="9" t="e">
        <f t="shared" si="58"/>
        <v>#REF!</v>
      </c>
      <c r="F961" s="9" t="e">
        <f>IF(AND(B921&lt;&gt;"",B921&lt;&gt;"GR"),(C961*0.4)+(B921*0.6),E961)</f>
        <v>#REF!</v>
      </c>
      <c r="G961" s="9" t="e">
        <f t="shared" si="60"/>
        <v>#REF!</v>
      </c>
      <c r="H961" s="9" t="e">
        <f t="shared" si="61"/>
        <v>#REF!</v>
      </c>
      <c r="I961" s="9" t="e">
        <f t="shared" si="59"/>
        <v>#REF!</v>
      </c>
      <c r="J961" s="9" t="e">
        <f>IF(I961&lt;&gt;"",IF(_xlfn.RANK.EQ(I961,$I$2:$I$326,0)&lt;=ROUND(COUNTIFS($E$2:$E$326,"&gt;=50",$D$2:$D$326,"&gt;=55")/100*#REF!,0),"",E961),"")</f>
        <v>#REF!</v>
      </c>
      <c r="K961" s="9" t="e">
        <f>IF(J961&lt;&gt;"",IF(_xlfn.RANK.EQ(J961,$J$2:$J$326,0)&lt;=ROUND(COUNTIFS($E$2:$E$326,"&gt;=50",$D$2:$D$326,"&gt;=55")/100*#REF!,0),"",E961),"")</f>
        <v>#REF!</v>
      </c>
      <c r="L961" s="9" t="e">
        <f>IF(K961&lt;&gt;"",IF(_xlfn.RANK.EQ(K961,$K$2:$K$326,0)&lt;=ROUND(COUNTIFS($E$2:$E$326,"&gt;=50",$D$2:$D$326,"&gt;=55")/100*#REF!,0),"",E961),"")</f>
        <v>#REF!</v>
      </c>
      <c r="M961" s="9" t="e">
        <f>IF(L961&lt;&gt;"",IF(_xlfn.RANK.EQ(L961,$L$2:$L$326,0)&lt;=ROUND(COUNTIFS($E$2:$E$326,"&gt;=50",$D$2:$D$326,"&gt;=55")/100*#REF!,0),"",E961),"")</f>
        <v>#REF!</v>
      </c>
      <c r="N961" s="9" t="e">
        <f>IF(M961&lt;&gt;"",IF(_xlfn.RANK.EQ(M961,$M$2:$M$326,0)&lt;=ROUND(COUNTIFS($E$2:$E$326,"&gt;=50",$D$2:$D$326,"&gt;=55")/100*#REF!,0),"",E961),"")</f>
        <v>#REF!</v>
      </c>
      <c r="O961" s="9" t="e">
        <f>IF(N961&lt;&gt;"",IF(_xlfn.RANK.EQ(N961,$N$2:$N$326,0)&lt;=ROUND(COUNTIFS($E$2:$E$326,"&gt;=50",$D$2:$D$326,"&gt;=55")/100*#REF!,0),"",E961),"")</f>
        <v>#REF!</v>
      </c>
      <c r="P961" s="9" t="str" cm="1">
        <f t="array" ref="P961">IF(A921&lt;&gt;"",IF(_xlfn.BITOR(B921&lt;&gt;"GR",B921&lt;&gt;""),IF(AND(H961&gt;=50,B921&gt;=55),_xlfn.RANK.EQ(H961,$H$2:$H$1000,0),_xlfn.IFS(#REF!="FD",999,#REF!="FF",1000)),IF(AND(H961&gt;=50,D961&gt;=55),_xlfn.RANK.EQ(H961,$H$2:$H$326,0),_xlfn.IFS(#REF!="FD",999,#REF!="FF",1000))),"")</f>
        <v/>
      </c>
    </row>
    <row r="962" spans="3:16" x14ac:dyDescent="0.35">
      <c r="C962" s="16" t="e">
        <f>IF(_xlfn.BITOR(#REF!="GR",#REF!=""),0,#REF!)</f>
        <v>#REF!</v>
      </c>
      <c r="D962" s="16" t="e">
        <f>IF(_xlfn.BITOR(#REF!="",#REF!="GR"),0,#REF!)</f>
        <v>#REF!</v>
      </c>
      <c r="E962" s="9" t="e">
        <f t="shared" ref="E962:E1000" si="62">(C962*0.4)+(D962*0.6)</f>
        <v>#REF!</v>
      </c>
      <c r="F962" s="9" t="e">
        <f>IF(AND(B922&lt;&gt;"",B922&lt;&gt;"GR"),(C962*0.4)+(B922*0.6),E962)</f>
        <v>#REF!</v>
      </c>
      <c r="G962" s="9" t="e">
        <f t="shared" si="60"/>
        <v>#REF!</v>
      </c>
      <c r="H962" s="9" t="e">
        <f t="shared" si="61"/>
        <v>#REF!</v>
      </c>
      <c r="I962" s="9" t="e">
        <f t="shared" si="59"/>
        <v>#REF!</v>
      </c>
      <c r="J962" s="9" t="e">
        <f>IF(I962&lt;&gt;"",IF(_xlfn.RANK.EQ(I962,$I$2:$I$326,0)&lt;=ROUND(COUNTIFS($E$2:$E$326,"&gt;=50",$D$2:$D$326,"&gt;=55")/100*#REF!,0),"",E962),"")</f>
        <v>#REF!</v>
      </c>
      <c r="K962" s="9" t="e">
        <f>IF(J962&lt;&gt;"",IF(_xlfn.RANK.EQ(J962,$J$2:$J$326,0)&lt;=ROUND(COUNTIFS($E$2:$E$326,"&gt;=50",$D$2:$D$326,"&gt;=55")/100*#REF!,0),"",E962),"")</f>
        <v>#REF!</v>
      </c>
      <c r="L962" s="9" t="e">
        <f>IF(K962&lt;&gt;"",IF(_xlfn.RANK.EQ(K962,$K$2:$K$326,0)&lt;=ROUND(COUNTIFS($E$2:$E$326,"&gt;=50",$D$2:$D$326,"&gt;=55")/100*#REF!,0),"",E962),"")</f>
        <v>#REF!</v>
      </c>
      <c r="M962" s="9" t="e">
        <f>IF(L962&lt;&gt;"",IF(_xlfn.RANK.EQ(L962,$L$2:$L$326,0)&lt;=ROUND(COUNTIFS($E$2:$E$326,"&gt;=50",$D$2:$D$326,"&gt;=55")/100*#REF!,0),"",E962),"")</f>
        <v>#REF!</v>
      </c>
      <c r="N962" s="9" t="e">
        <f>IF(M962&lt;&gt;"",IF(_xlfn.RANK.EQ(M962,$M$2:$M$326,0)&lt;=ROUND(COUNTIFS($E$2:$E$326,"&gt;=50",$D$2:$D$326,"&gt;=55")/100*#REF!,0),"",E962),"")</f>
        <v>#REF!</v>
      </c>
      <c r="O962" s="9" t="e">
        <f>IF(N962&lt;&gt;"",IF(_xlfn.RANK.EQ(N962,$N$2:$N$326,0)&lt;=ROUND(COUNTIFS($E$2:$E$326,"&gt;=50",$D$2:$D$326,"&gt;=55")/100*#REF!,0),"",E962),"")</f>
        <v>#REF!</v>
      </c>
      <c r="P962" s="9" t="str" cm="1">
        <f t="array" ref="P962">IF(A922&lt;&gt;"",IF(_xlfn.BITOR(B922&lt;&gt;"GR",B922&lt;&gt;""),IF(AND(H962&gt;=50,B922&gt;=55),_xlfn.RANK.EQ(H962,$H$2:$H$1000,0),_xlfn.IFS(#REF!="FD",999,#REF!="FF",1000)),IF(AND(H962&gt;=50,D962&gt;=55),_xlfn.RANK.EQ(H962,$H$2:$H$326,0),_xlfn.IFS(#REF!="FD",999,#REF!="FF",1000))),"")</f>
        <v/>
      </c>
    </row>
    <row r="963" spans="3:16" x14ac:dyDescent="0.35">
      <c r="C963" s="16" t="e">
        <f>IF(_xlfn.BITOR(#REF!="GR",#REF!=""),0,#REF!)</f>
        <v>#REF!</v>
      </c>
      <c r="D963" s="16" t="e">
        <f>IF(_xlfn.BITOR(#REF!="",#REF!="GR"),0,#REF!)</f>
        <v>#REF!</v>
      </c>
      <c r="E963" s="9" t="e">
        <f t="shared" si="62"/>
        <v>#REF!</v>
      </c>
      <c r="F963" s="9" t="e">
        <f>IF(AND(B923&lt;&gt;"",B923&lt;&gt;"GR"),(C963*0.4)+(B923*0.6),E963)</f>
        <v>#REF!</v>
      </c>
      <c r="G963" s="9" t="e">
        <f t="shared" si="60"/>
        <v>#REF!</v>
      </c>
      <c r="H963" s="9" t="e">
        <f t="shared" si="61"/>
        <v>#REF!</v>
      </c>
      <c r="I963" s="9" t="e">
        <f t="shared" ref="I963:I1000" si="63">IF(AND(E963&gt;=50,D963&gt;=55),E963,"")</f>
        <v>#REF!</v>
      </c>
      <c r="J963" s="9" t="e">
        <f>IF(I963&lt;&gt;"",IF(_xlfn.RANK.EQ(I963,$I$2:$I$326,0)&lt;=ROUND(COUNTIFS($E$2:$E$326,"&gt;=50",$D$2:$D$326,"&gt;=55")/100*#REF!,0),"",E963),"")</f>
        <v>#REF!</v>
      </c>
      <c r="K963" s="9" t="e">
        <f>IF(J963&lt;&gt;"",IF(_xlfn.RANK.EQ(J963,$J$2:$J$326,0)&lt;=ROUND(COUNTIFS($E$2:$E$326,"&gt;=50",$D$2:$D$326,"&gt;=55")/100*#REF!,0),"",E963),"")</f>
        <v>#REF!</v>
      </c>
      <c r="L963" s="9" t="e">
        <f>IF(K963&lt;&gt;"",IF(_xlfn.RANK.EQ(K963,$K$2:$K$326,0)&lt;=ROUND(COUNTIFS($E$2:$E$326,"&gt;=50",$D$2:$D$326,"&gt;=55")/100*#REF!,0),"",E963),"")</f>
        <v>#REF!</v>
      </c>
      <c r="M963" s="9" t="e">
        <f>IF(L963&lt;&gt;"",IF(_xlfn.RANK.EQ(L963,$L$2:$L$326,0)&lt;=ROUND(COUNTIFS($E$2:$E$326,"&gt;=50",$D$2:$D$326,"&gt;=55")/100*#REF!,0),"",E963),"")</f>
        <v>#REF!</v>
      </c>
      <c r="N963" s="9" t="e">
        <f>IF(M963&lt;&gt;"",IF(_xlfn.RANK.EQ(M963,$M$2:$M$326,0)&lt;=ROUND(COUNTIFS($E$2:$E$326,"&gt;=50",$D$2:$D$326,"&gt;=55")/100*#REF!,0),"",E963),"")</f>
        <v>#REF!</v>
      </c>
      <c r="O963" s="9" t="e">
        <f>IF(N963&lt;&gt;"",IF(_xlfn.RANK.EQ(N963,$N$2:$N$326,0)&lt;=ROUND(COUNTIFS($E$2:$E$326,"&gt;=50",$D$2:$D$326,"&gt;=55")/100*#REF!,0),"",E963),"")</f>
        <v>#REF!</v>
      </c>
      <c r="P963" s="9" t="str" cm="1">
        <f t="array" ref="P963">IF(A923&lt;&gt;"",IF(_xlfn.BITOR(B923&lt;&gt;"GR",B923&lt;&gt;""),IF(AND(H963&gt;=50,B923&gt;=55),_xlfn.RANK.EQ(H963,$H$2:$H$1000,0),_xlfn.IFS(#REF!="FD",999,#REF!="FF",1000)),IF(AND(H963&gt;=50,D963&gt;=55),_xlfn.RANK.EQ(H963,$H$2:$H$326,0),_xlfn.IFS(#REF!="FD",999,#REF!="FF",1000))),"")</f>
        <v/>
      </c>
    </row>
    <row r="964" spans="3:16" x14ac:dyDescent="0.35">
      <c r="C964" s="16" t="e">
        <f>IF(_xlfn.BITOR(#REF!="GR",#REF!=""),0,#REF!)</f>
        <v>#REF!</v>
      </c>
      <c r="D964" s="16" t="e">
        <f>IF(_xlfn.BITOR(#REF!="",#REF!="GR"),0,#REF!)</f>
        <v>#REF!</v>
      </c>
      <c r="E964" s="9" t="e">
        <f t="shared" si="62"/>
        <v>#REF!</v>
      </c>
      <c r="F964" s="9" t="e">
        <f>IF(AND(B924&lt;&gt;"",B924&lt;&gt;"GR"),(C964*0.4)+(B924*0.6),E964)</f>
        <v>#REF!</v>
      </c>
      <c r="G964" s="9" t="e">
        <f t="shared" si="60"/>
        <v>#REF!</v>
      </c>
      <c r="H964" s="9" t="e">
        <f t="shared" si="61"/>
        <v>#REF!</v>
      </c>
      <c r="I964" s="9" t="e">
        <f t="shared" si="63"/>
        <v>#REF!</v>
      </c>
      <c r="J964" s="9" t="e">
        <f>IF(I964&lt;&gt;"",IF(_xlfn.RANK.EQ(I964,$I$2:$I$326,0)&lt;=ROUND(COUNTIFS($E$2:$E$326,"&gt;=50",$D$2:$D$326,"&gt;=55")/100*#REF!,0),"",E964),"")</f>
        <v>#REF!</v>
      </c>
      <c r="K964" s="9" t="e">
        <f>IF(J964&lt;&gt;"",IF(_xlfn.RANK.EQ(J964,$J$2:$J$326,0)&lt;=ROUND(COUNTIFS($E$2:$E$326,"&gt;=50",$D$2:$D$326,"&gt;=55")/100*#REF!,0),"",E964),"")</f>
        <v>#REF!</v>
      </c>
      <c r="L964" s="9" t="e">
        <f>IF(K964&lt;&gt;"",IF(_xlfn.RANK.EQ(K964,$K$2:$K$326,0)&lt;=ROUND(COUNTIFS($E$2:$E$326,"&gt;=50",$D$2:$D$326,"&gt;=55")/100*#REF!,0),"",E964),"")</f>
        <v>#REF!</v>
      </c>
      <c r="M964" s="9" t="e">
        <f>IF(L964&lt;&gt;"",IF(_xlfn.RANK.EQ(L964,$L$2:$L$326,0)&lt;=ROUND(COUNTIFS($E$2:$E$326,"&gt;=50",$D$2:$D$326,"&gt;=55")/100*#REF!,0),"",E964),"")</f>
        <v>#REF!</v>
      </c>
      <c r="N964" s="9" t="e">
        <f>IF(M964&lt;&gt;"",IF(_xlfn.RANK.EQ(M964,$M$2:$M$326,0)&lt;=ROUND(COUNTIFS($E$2:$E$326,"&gt;=50",$D$2:$D$326,"&gt;=55")/100*#REF!,0),"",E964),"")</f>
        <v>#REF!</v>
      </c>
      <c r="O964" s="9" t="e">
        <f>IF(N964&lt;&gt;"",IF(_xlfn.RANK.EQ(N964,$N$2:$N$326,0)&lt;=ROUND(COUNTIFS($E$2:$E$326,"&gt;=50",$D$2:$D$326,"&gt;=55")/100*#REF!,0),"",E964),"")</f>
        <v>#REF!</v>
      </c>
      <c r="P964" s="9" t="str" cm="1">
        <f t="array" ref="P964">IF(A924&lt;&gt;"",IF(_xlfn.BITOR(B924&lt;&gt;"GR",B924&lt;&gt;""),IF(AND(H964&gt;=50,B924&gt;=55),_xlfn.RANK.EQ(H964,$H$2:$H$1000,0),_xlfn.IFS(#REF!="FD",999,#REF!="FF",1000)),IF(AND(H964&gt;=50,D964&gt;=55),_xlfn.RANK.EQ(H964,$H$2:$H$326,0),_xlfn.IFS(#REF!="FD",999,#REF!="FF",1000))),"")</f>
        <v/>
      </c>
    </row>
    <row r="965" spans="3:16" x14ac:dyDescent="0.35">
      <c r="C965" s="16" t="e">
        <f>IF(_xlfn.BITOR(#REF!="GR",#REF!=""),0,#REF!)</f>
        <v>#REF!</v>
      </c>
      <c r="D965" s="16" t="e">
        <f>IF(_xlfn.BITOR(#REF!="",#REF!="GR"),0,#REF!)</f>
        <v>#REF!</v>
      </c>
      <c r="E965" s="9" t="e">
        <f t="shared" si="62"/>
        <v>#REF!</v>
      </c>
      <c r="F965" s="9" t="e">
        <f>IF(AND(B925&lt;&gt;"",B925&lt;&gt;"GR"),(C965*0.4)+(B925*0.6),E965)</f>
        <v>#REF!</v>
      </c>
      <c r="G965" s="9" t="e">
        <f t="shared" si="60"/>
        <v>#REF!</v>
      </c>
      <c r="H965" s="9" t="e">
        <f t="shared" si="61"/>
        <v>#REF!</v>
      </c>
      <c r="I965" s="9" t="e">
        <f t="shared" si="63"/>
        <v>#REF!</v>
      </c>
      <c r="J965" s="9" t="e">
        <f>IF(I965&lt;&gt;"",IF(_xlfn.RANK.EQ(I965,$I$2:$I$326,0)&lt;=ROUND(COUNTIFS($E$2:$E$326,"&gt;=50",$D$2:$D$326,"&gt;=55")/100*#REF!,0),"",E965),"")</f>
        <v>#REF!</v>
      </c>
      <c r="K965" s="9" t="e">
        <f>IF(J965&lt;&gt;"",IF(_xlfn.RANK.EQ(J965,$J$2:$J$326,0)&lt;=ROUND(COUNTIFS($E$2:$E$326,"&gt;=50",$D$2:$D$326,"&gt;=55")/100*#REF!,0),"",E965),"")</f>
        <v>#REF!</v>
      </c>
      <c r="L965" s="9" t="e">
        <f>IF(K965&lt;&gt;"",IF(_xlfn.RANK.EQ(K965,$K$2:$K$326,0)&lt;=ROUND(COUNTIFS($E$2:$E$326,"&gt;=50",$D$2:$D$326,"&gt;=55")/100*#REF!,0),"",E965),"")</f>
        <v>#REF!</v>
      </c>
      <c r="M965" s="9" t="e">
        <f>IF(L965&lt;&gt;"",IF(_xlfn.RANK.EQ(L965,$L$2:$L$326,0)&lt;=ROUND(COUNTIFS($E$2:$E$326,"&gt;=50",$D$2:$D$326,"&gt;=55")/100*#REF!,0),"",E965),"")</f>
        <v>#REF!</v>
      </c>
      <c r="N965" s="9" t="e">
        <f>IF(M965&lt;&gt;"",IF(_xlfn.RANK.EQ(M965,$M$2:$M$326,0)&lt;=ROUND(COUNTIFS($E$2:$E$326,"&gt;=50",$D$2:$D$326,"&gt;=55")/100*#REF!,0),"",E965),"")</f>
        <v>#REF!</v>
      </c>
      <c r="O965" s="9" t="e">
        <f>IF(N965&lt;&gt;"",IF(_xlfn.RANK.EQ(N965,$N$2:$N$326,0)&lt;=ROUND(COUNTIFS($E$2:$E$326,"&gt;=50",$D$2:$D$326,"&gt;=55")/100*#REF!,0),"",E965),"")</f>
        <v>#REF!</v>
      </c>
      <c r="P965" s="9" t="str" cm="1">
        <f t="array" ref="P965">IF(A925&lt;&gt;"",IF(_xlfn.BITOR(B925&lt;&gt;"GR",B925&lt;&gt;""),IF(AND(H965&gt;=50,B925&gt;=55),_xlfn.RANK.EQ(H965,$H$2:$H$1000,0),_xlfn.IFS(#REF!="FD",999,#REF!="FF",1000)),IF(AND(H965&gt;=50,D965&gt;=55),_xlfn.RANK.EQ(H965,$H$2:$H$326,0),_xlfn.IFS(#REF!="FD",999,#REF!="FF",1000))),"")</f>
        <v/>
      </c>
    </row>
    <row r="966" spans="3:16" x14ac:dyDescent="0.35">
      <c r="C966" s="16" t="e">
        <f>IF(_xlfn.BITOR(#REF!="GR",#REF!=""),0,#REF!)</f>
        <v>#REF!</v>
      </c>
      <c r="D966" s="16" t="e">
        <f>IF(_xlfn.BITOR(#REF!="",#REF!="GR"),0,#REF!)</f>
        <v>#REF!</v>
      </c>
      <c r="E966" s="9" t="e">
        <f t="shared" si="62"/>
        <v>#REF!</v>
      </c>
      <c r="F966" s="9" t="e">
        <f>IF(AND(B926&lt;&gt;"",B926&lt;&gt;"GR"),(C966*0.4)+(B926*0.6),E966)</f>
        <v>#REF!</v>
      </c>
      <c r="G966" s="9" t="e">
        <f t="shared" si="60"/>
        <v>#REF!</v>
      </c>
      <c r="H966" s="9" t="e">
        <f t="shared" si="61"/>
        <v>#REF!</v>
      </c>
      <c r="I966" s="9" t="e">
        <f t="shared" si="63"/>
        <v>#REF!</v>
      </c>
      <c r="J966" s="9" t="e">
        <f>IF(I966&lt;&gt;"",IF(_xlfn.RANK.EQ(I966,$I$2:$I$326,0)&lt;=ROUND(COUNTIFS($E$2:$E$326,"&gt;=50",$D$2:$D$326,"&gt;=55")/100*#REF!,0),"",E966),"")</f>
        <v>#REF!</v>
      </c>
      <c r="K966" s="9" t="e">
        <f>IF(J966&lt;&gt;"",IF(_xlfn.RANK.EQ(J966,$J$2:$J$326,0)&lt;=ROUND(COUNTIFS($E$2:$E$326,"&gt;=50",$D$2:$D$326,"&gt;=55")/100*#REF!,0),"",E966),"")</f>
        <v>#REF!</v>
      </c>
      <c r="L966" s="9" t="e">
        <f>IF(K966&lt;&gt;"",IF(_xlfn.RANK.EQ(K966,$K$2:$K$326,0)&lt;=ROUND(COUNTIFS($E$2:$E$326,"&gt;=50",$D$2:$D$326,"&gt;=55")/100*#REF!,0),"",E966),"")</f>
        <v>#REF!</v>
      </c>
      <c r="M966" s="9" t="e">
        <f>IF(L966&lt;&gt;"",IF(_xlfn.RANK.EQ(L966,$L$2:$L$326,0)&lt;=ROUND(COUNTIFS($E$2:$E$326,"&gt;=50",$D$2:$D$326,"&gt;=55")/100*#REF!,0),"",E966),"")</f>
        <v>#REF!</v>
      </c>
      <c r="N966" s="9" t="e">
        <f>IF(M966&lt;&gt;"",IF(_xlfn.RANK.EQ(M966,$M$2:$M$326,0)&lt;=ROUND(COUNTIFS($E$2:$E$326,"&gt;=50",$D$2:$D$326,"&gt;=55")/100*#REF!,0),"",E966),"")</f>
        <v>#REF!</v>
      </c>
      <c r="O966" s="9" t="e">
        <f>IF(N966&lt;&gt;"",IF(_xlfn.RANK.EQ(N966,$N$2:$N$326,0)&lt;=ROUND(COUNTIFS($E$2:$E$326,"&gt;=50",$D$2:$D$326,"&gt;=55")/100*#REF!,0),"",E966),"")</f>
        <v>#REF!</v>
      </c>
      <c r="P966" s="9" t="str" cm="1">
        <f t="array" ref="P966">IF(A926&lt;&gt;"",IF(_xlfn.BITOR(B926&lt;&gt;"GR",B926&lt;&gt;""),IF(AND(H966&gt;=50,B926&gt;=55),_xlfn.RANK.EQ(H966,$H$2:$H$1000,0),_xlfn.IFS(#REF!="FD",999,#REF!="FF",1000)),IF(AND(H966&gt;=50,D966&gt;=55),_xlfn.RANK.EQ(H966,$H$2:$H$326,0),_xlfn.IFS(#REF!="FD",999,#REF!="FF",1000))),"")</f>
        <v/>
      </c>
    </row>
    <row r="967" spans="3:16" x14ac:dyDescent="0.35">
      <c r="C967" s="16" t="e">
        <f>IF(_xlfn.BITOR(#REF!="GR",#REF!=""),0,#REF!)</f>
        <v>#REF!</v>
      </c>
      <c r="D967" s="16" t="e">
        <f>IF(_xlfn.BITOR(#REF!="",#REF!="GR"),0,#REF!)</f>
        <v>#REF!</v>
      </c>
      <c r="E967" s="9" t="e">
        <f t="shared" si="62"/>
        <v>#REF!</v>
      </c>
      <c r="F967" s="9" t="e">
        <f>IF(AND(B927&lt;&gt;"",B927&lt;&gt;"GR"),(C967*0.4)+(B927*0.6),E967)</f>
        <v>#REF!</v>
      </c>
      <c r="G967" s="9" t="e">
        <f t="shared" ref="G967:G1000" si="64">ROUND(E967,0)</f>
        <v>#REF!</v>
      </c>
      <c r="H967" s="9" t="e">
        <f t="shared" ref="H967:H1000" si="65">ROUND(F967,0)</f>
        <v>#REF!</v>
      </c>
      <c r="I967" s="9" t="e">
        <f t="shared" si="63"/>
        <v>#REF!</v>
      </c>
      <c r="J967" s="9" t="e">
        <f>IF(I967&lt;&gt;"",IF(_xlfn.RANK.EQ(I967,$I$2:$I$326,0)&lt;=ROUND(COUNTIFS($E$2:$E$326,"&gt;=50",$D$2:$D$326,"&gt;=55")/100*#REF!,0),"",E967),"")</f>
        <v>#REF!</v>
      </c>
      <c r="K967" s="9" t="e">
        <f>IF(J967&lt;&gt;"",IF(_xlfn.RANK.EQ(J967,$J$2:$J$326,0)&lt;=ROUND(COUNTIFS($E$2:$E$326,"&gt;=50",$D$2:$D$326,"&gt;=55")/100*#REF!,0),"",E967),"")</f>
        <v>#REF!</v>
      </c>
      <c r="L967" s="9" t="e">
        <f>IF(K967&lt;&gt;"",IF(_xlfn.RANK.EQ(K967,$K$2:$K$326,0)&lt;=ROUND(COUNTIFS($E$2:$E$326,"&gt;=50",$D$2:$D$326,"&gt;=55")/100*#REF!,0),"",E967),"")</f>
        <v>#REF!</v>
      </c>
      <c r="M967" s="9" t="e">
        <f>IF(L967&lt;&gt;"",IF(_xlfn.RANK.EQ(L967,$L$2:$L$326,0)&lt;=ROUND(COUNTIFS($E$2:$E$326,"&gt;=50",$D$2:$D$326,"&gt;=55")/100*#REF!,0),"",E967),"")</f>
        <v>#REF!</v>
      </c>
      <c r="N967" s="9" t="e">
        <f>IF(M967&lt;&gt;"",IF(_xlfn.RANK.EQ(M967,$M$2:$M$326,0)&lt;=ROUND(COUNTIFS($E$2:$E$326,"&gt;=50",$D$2:$D$326,"&gt;=55")/100*#REF!,0),"",E967),"")</f>
        <v>#REF!</v>
      </c>
      <c r="O967" s="9" t="e">
        <f>IF(N967&lt;&gt;"",IF(_xlfn.RANK.EQ(N967,$N$2:$N$326,0)&lt;=ROUND(COUNTIFS($E$2:$E$326,"&gt;=50",$D$2:$D$326,"&gt;=55")/100*#REF!,0),"",E967),"")</f>
        <v>#REF!</v>
      </c>
      <c r="P967" s="9" t="str" cm="1">
        <f t="array" ref="P967">IF(A927&lt;&gt;"",IF(_xlfn.BITOR(B927&lt;&gt;"GR",B927&lt;&gt;""),IF(AND(H967&gt;=50,B927&gt;=55),_xlfn.RANK.EQ(H967,$H$2:$H$1000,0),_xlfn.IFS(#REF!="FD",999,#REF!="FF",1000)),IF(AND(H967&gt;=50,D967&gt;=55),_xlfn.RANK.EQ(H967,$H$2:$H$326,0),_xlfn.IFS(#REF!="FD",999,#REF!="FF",1000))),"")</f>
        <v/>
      </c>
    </row>
    <row r="968" spans="3:16" x14ac:dyDescent="0.35">
      <c r="C968" s="16" t="e">
        <f>IF(_xlfn.BITOR(#REF!="GR",#REF!=""),0,#REF!)</f>
        <v>#REF!</v>
      </c>
      <c r="D968" s="16" t="e">
        <f>IF(_xlfn.BITOR(#REF!="",#REF!="GR"),0,#REF!)</f>
        <v>#REF!</v>
      </c>
      <c r="E968" s="9" t="e">
        <f t="shared" si="62"/>
        <v>#REF!</v>
      </c>
      <c r="F968" s="9" t="e">
        <f>IF(AND(B928&lt;&gt;"",B928&lt;&gt;"GR"),(C968*0.4)+(B928*0.6),E968)</f>
        <v>#REF!</v>
      </c>
      <c r="G968" s="9" t="e">
        <f t="shared" si="64"/>
        <v>#REF!</v>
      </c>
      <c r="H968" s="9" t="e">
        <f t="shared" si="65"/>
        <v>#REF!</v>
      </c>
      <c r="I968" s="9" t="e">
        <f t="shared" si="63"/>
        <v>#REF!</v>
      </c>
      <c r="J968" s="9" t="e">
        <f>IF(I968&lt;&gt;"",IF(_xlfn.RANK.EQ(I968,$I$2:$I$326,0)&lt;=ROUND(COUNTIFS($E$2:$E$326,"&gt;=50",$D$2:$D$326,"&gt;=55")/100*#REF!,0),"",E968),"")</f>
        <v>#REF!</v>
      </c>
      <c r="K968" s="9" t="e">
        <f>IF(J968&lt;&gt;"",IF(_xlfn.RANK.EQ(J968,$J$2:$J$326,0)&lt;=ROUND(COUNTIFS($E$2:$E$326,"&gt;=50",$D$2:$D$326,"&gt;=55")/100*#REF!,0),"",E968),"")</f>
        <v>#REF!</v>
      </c>
      <c r="L968" s="9" t="e">
        <f>IF(K968&lt;&gt;"",IF(_xlfn.RANK.EQ(K968,$K$2:$K$326,0)&lt;=ROUND(COUNTIFS($E$2:$E$326,"&gt;=50",$D$2:$D$326,"&gt;=55")/100*#REF!,0),"",E968),"")</f>
        <v>#REF!</v>
      </c>
      <c r="M968" s="9" t="e">
        <f>IF(L968&lt;&gt;"",IF(_xlfn.RANK.EQ(L968,$L$2:$L$326,0)&lt;=ROUND(COUNTIFS($E$2:$E$326,"&gt;=50",$D$2:$D$326,"&gt;=55")/100*#REF!,0),"",E968),"")</f>
        <v>#REF!</v>
      </c>
      <c r="N968" s="9" t="e">
        <f>IF(M968&lt;&gt;"",IF(_xlfn.RANK.EQ(M968,$M$2:$M$326,0)&lt;=ROUND(COUNTIFS($E$2:$E$326,"&gt;=50",$D$2:$D$326,"&gt;=55")/100*#REF!,0),"",E968),"")</f>
        <v>#REF!</v>
      </c>
      <c r="O968" s="9" t="e">
        <f>IF(N968&lt;&gt;"",IF(_xlfn.RANK.EQ(N968,$N$2:$N$326,0)&lt;=ROUND(COUNTIFS($E$2:$E$326,"&gt;=50",$D$2:$D$326,"&gt;=55")/100*#REF!,0),"",E968),"")</f>
        <v>#REF!</v>
      </c>
      <c r="P968" s="9" t="str" cm="1">
        <f t="array" ref="P968">IF(A928&lt;&gt;"",IF(_xlfn.BITOR(B928&lt;&gt;"GR",B928&lt;&gt;""),IF(AND(H968&gt;=50,B928&gt;=55),_xlfn.RANK.EQ(H968,$H$2:$H$1000,0),_xlfn.IFS(#REF!="FD",999,#REF!="FF",1000)),IF(AND(H968&gt;=50,D968&gt;=55),_xlfn.RANK.EQ(H968,$H$2:$H$326,0),_xlfn.IFS(#REF!="FD",999,#REF!="FF",1000))),"")</f>
        <v/>
      </c>
    </row>
    <row r="969" spans="3:16" x14ac:dyDescent="0.35">
      <c r="C969" s="16" t="e">
        <f>IF(_xlfn.BITOR(#REF!="GR",#REF!=""),0,#REF!)</f>
        <v>#REF!</v>
      </c>
      <c r="D969" s="16" t="e">
        <f>IF(_xlfn.BITOR(#REF!="",#REF!="GR"),0,#REF!)</f>
        <v>#REF!</v>
      </c>
      <c r="E969" s="9" t="e">
        <f t="shared" si="62"/>
        <v>#REF!</v>
      </c>
      <c r="F969" s="9" t="e">
        <f>IF(AND(B929&lt;&gt;"",B929&lt;&gt;"GR"),(C969*0.4)+(B929*0.6),E969)</f>
        <v>#REF!</v>
      </c>
      <c r="G969" s="9" t="e">
        <f t="shared" si="64"/>
        <v>#REF!</v>
      </c>
      <c r="H969" s="9" t="e">
        <f t="shared" si="65"/>
        <v>#REF!</v>
      </c>
      <c r="I969" s="9" t="e">
        <f t="shared" si="63"/>
        <v>#REF!</v>
      </c>
      <c r="J969" s="9" t="e">
        <f>IF(I969&lt;&gt;"",IF(_xlfn.RANK.EQ(I969,$I$2:$I$326,0)&lt;=ROUND(COUNTIFS($E$2:$E$326,"&gt;=50",$D$2:$D$326,"&gt;=55")/100*#REF!,0),"",E969),"")</f>
        <v>#REF!</v>
      </c>
      <c r="K969" s="9" t="e">
        <f>IF(J969&lt;&gt;"",IF(_xlfn.RANK.EQ(J969,$J$2:$J$326,0)&lt;=ROUND(COUNTIFS($E$2:$E$326,"&gt;=50",$D$2:$D$326,"&gt;=55")/100*#REF!,0),"",E969),"")</f>
        <v>#REF!</v>
      </c>
      <c r="L969" s="9" t="e">
        <f>IF(K969&lt;&gt;"",IF(_xlfn.RANK.EQ(K969,$K$2:$K$326,0)&lt;=ROUND(COUNTIFS($E$2:$E$326,"&gt;=50",$D$2:$D$326,"&gt;=55")/100*#REF!,0),"",E969),"")</f>
        <v>#REF!</v>
      </c>
      <c r="M969" s="9" t="e">
        <f>IF(L969&lt;&gt;"",IF(_xlfn.RANK.EQ(L969,$L$2:$L$326,0)&lt;=ROUND(COUNTIFS($E$2:$E$326,"&gt;=50",$D$2:$D$326,"&gt;=55")/100*#REF!,0),"",E969),"")</f>
        <v>#REF!</v>
      </c>
      <c r="N969" s="9" t="e">
        <f>IF(M969&lt;&gt;"",IF(_xlfn.RANK.EQ(M969,$M$2:$M$326,0)&lt;=ROUND(COUNTIFS($E$2:$E$326,"&gt;=50",$D$2:$D$326,"&gt;=55")/100*#REF!,0),"",E969),"")</f>
        <v>#REF!</v>
      </c>
      <c r="O969" s="9" t="e">
        <f>IF(N969&lt;&gt;"",IF(_xlfn.RANK.EQ(N969,$N$2:$N$326,0)&lt;=ROUND(COUNTIFS($E$2:$E$326,"&gt;=50",$D$2:$D$326,"&gt;=55")/100*#REF!,0),"",E969),"")</f>
        <v>#REF!</v>
      </c>
      <c r="P969" s="9" t="str" cm="1">
        <f t="array" ref="P969">IF(A929&lt;&gt;"",IF(_xlfn.BITOR(B929&lt;&gt;"GR",B929&lt;&gt;""),IF(AND(H969&gt;=50,B929&gt;=55),_xlfn.RANK.EQ(H969,$H$2:$H$1000,0),_xlfn.IFS(#REF!="FD",999,#REF!="FF",1000)),IF(AND(H969&gt;=50,D969&gt;=55),_xlfn.RANK.EQ(H969,$H$2:$H$326,0),_xlfn.IFS(#REF!="FD",999,#REF!="FF",1000))),"")</f>
        <v/>
      </c>
    </row>
    <row r="970" spans="3:16" x14ac:dyDescent="0.35">
      <c r="C970" s="16" t="e">
        <f>IF(_xlfn.BITOR(#REF!="GR",#REF!=""),0,#REF!)</f>
        <v>#REF!</v>
      </c>
      <c r="D970" s="16" t="e">
        <f>IF(_xlfn.BITOR(#REF!="",#REF!="GR"),0,#REF!)</f>
        <v>#REF!</v>
      </c>
      <c r="E970" s="9" t="e">
        <f t="shared" si="62"/>
        <v>#REF!</v>
      </c>
      <c r="F970" s="9" t="e">
        <f>IF(AND(B930&lt;&gt;"",B930&lt;&gt;"GR"),(C970*0.4)+(B930*0.6),E970)</f>
        <v>#REF!</v>
      </c>
      <c r="G970" s="9" t="e">
        <f t="shared" si="64"/>
        <v>#REF!</v>
      </c>
      <c r="H970" s="9" t="e">
        <f t="shared" si="65"/>
        <v>#REF!</v>
      </c>
      <c r="I970" s="9" t="e">
        <f t="shared" si="63"/>
        <v>#REF!</v>
      </c>
      <c r="J970" s="9" t="e">
        <f>IF(I970&lt;&gt;"",IF(_xlfn.RANK.EQ(I970,$I$2:$I$326,0)&lt;=ROUND(COUNTIFS($E$2:$E$326,"&gt;=50",$D$2:$D$326,"&gt;=55")/100*#REF!,0),"",E970),"")</f>
        <v>#REF!</v>
      </c>
      <c r="K970" s="9" t="e">
        <f>IF(J970&lt;&gt;"",IF(_xlfn.RANK.EQ(J970,$J$2:$J$326,0)&lt;=ROUND(COUNTIFS($E$2:$E$326,"&gt;=50",$D$2:$D$326,"&gt;=55")/100*#REF!,0),"",E970),"")</f>
        <v>#REF!</v>
      </c>
      <c r="L970" s="9" t="e">
        <f>IF(K970&lt;&gt;"",IF(_xlfn.RANK.EQ(K970,$K$2:$K$326,0)&lt;=ROUND(COUNTIFS($E$2:$E$326,"&gt;=50",$D$2:$D$326,"&gt;=55")/100*#REF!,0),"",E970),"")</f>
        <v>#REF!</v>
      </c>
      <c r="M970" s="9" t="e">
        <f>IF(L970&lt;&gt;"",IF(_xlfn.RANK.EQ(L970,$L$2:$L$326,0)&lt;=ROUND(COUNTIFS($E$2:$E$326,"&gt;=50",$D$2:$D$326,"&gt;=55")/100*#REF!,0),"",E970),"")</f>
        <v>#REF!</v>
      </c>
      <c r="N970" s="9" t="e">
        <f>IF(M970&lt;&gt;"",IF(_xlfn.RANK.EQ(M970,$M$2:$M$326,0)&lt;=ROUND(COUNTIFS($E$2:$E$326,"&gt;=50",$D$2:$D$326,"&gt;=55")/100*#REF!,0),"",E970),"")</f>
        <v>#REF!</v>
      </c>
      <c r="O970" s="9" t="e">
        <f>IF(N970&lt;&gt;"",IF(_xlfn.RANK.EQ(N970,$N$2:$N$326,0)&lt;=ROUND(COUNTIFS($E$2:$E$326,"&gt;=50",$D$2:$D$326,"&gt;=55")/100*#REF!,0),"",E970),"")</f>
        <v>#REF!</v>
      </c>
      <c r="P970" s="9" t="str" cm="1">
        <f t="array" ref="P970">IF(A930&lt;&gt;"",IF(_xlfn.BITOR(B930&lt;&gt;"GR",B930&lt;&gt;""),IF(AND(H970&gt;=50,B930&gt;=55),_xlfn.RANK.EQ(H970,$H$2:$H$1000,0),_xlfn.IFS(#REF!="FD",999,#REF!="FF",1000)),IF(AND(H970&gt;=50,D970&gt;=55),_xlfn.RANK.EQ(H970,$H$2:$H$326,0),_xlfn.IFS(#REF!="FD",999,#REF!="FF",1000))),"")</f>
        <v/>
      </c>
    </row>
    <row r="971" spans="3:16" x14ac:dyDescent="0.35">
      <c r="C971" s="16" t="e">
        <f>IF(_xlfn.BITOR(#REF!="GR",#REF!=""),0,#REF!)</f>
        <v>#REF!</v>
      </c>
      <c r="D971" s="16" t="e">
        <f>IF(_xlfn.BITOR(#REF!="",#REF!="GR"),0,#REF!)</f>
        <v>#REF!</v>
      </c>
      <c r="E971" s="9" t="e">
        <f t="shared" si="62"/>
        <v>#REF!</v>
      </c>
      <c r="F971" s="9" t="e">
        <f>IF(AND(B931&lt;&gt;"",B931&lt;&gt;"GR"),(C971*0.4)+(B931*0.6),E971)</f>
        <v>#REF!</v>
      </c>
      <c r="G971" s="9" t="e">
        <f t="shared" si="64"/>
        <v>#REF!</v>
      </c>
      <c r="H971" s="9" t="e">
        <f t="shared" si="65"/>
        <v>#REF!</v>
      </c>
      <c r="I971" s="9" t="e">
        <f t="shared" si="63"/>
        <v>#REF!</v>
      </c>
      <c r="J971" s="9" t="e">
        <f>IF(I971&lt;&gt;"",IF(_xlfn.RANK.EQ(I971,$I$2:$I$326,0)&lt;=ROUND(COUNTIFS($E$2:$E$326,"&gt;=50",$D$2:$D$326,"&gt;=55")/100*#REF!,0),"",E971),"")</f>
        <v>#REF!</v>
      </c>
      <c r="K971" s="9" t="e">
        <f>IF(J971&lt;&gt;"",IF(_xlfn.RANK.EQ(J971,$J$2:$J$326,0)&lt;=ROUND(COUNTIFS($E$2:$E$326,"&gt;=50",$D$2:$D$326,"&gt;=55")/100*#REF!,0),"",E971),"")</f>
        <v>#REF!</v>
      </c>
      <c r="L971" s="9" t="e">
        <f>IF(K971&lt;&gt;"",IF(_xlfn.RANK.EQ(K971,$K$2:$K$326,0)&lt;=ROUND(COUNTIFS($E$2:$E$326,"&gt;=50",$D$2:$D$326,"&gt;=55")/100*#REF!,0),"",E971),"")</f>
        <v>#REF!</v>
      </c>
      <c r="M971" s="9" t="e">
        <f>IF(L971&lt;&gt;"",IF(_xlfn.RANK.EQ(L971,$L$2:$L$326,0)&lt;=ROUND(COUNTIFS($E$2:$E$326,"&gt;=50",$D$2:$D$326,"&gt;=55")/100*#REF!,0),"",E971),"")</f>
        <v>#REF!</v>
      </c>
      <c r="N971" s="9" t="e">
        <f>IF(M971&lt;&gt;"",IF(_xlfn.RANK.EQ(M971,$M$2:$M$326,0)&lt;=ROUND(COUNTIFS($E$2:$E$326,"&gt;=50",$D$2:$D$326,"&gt;=55")/100*#REF!,0),"",E971),"")</f>
        <v>#REF!</v>
      </c>
      <c r="O971" s="9" t="e">
        <f>IF(N971&lt;&gt;"",IF(_xlfn.RANK.EQ(N971,$N$2:$N$326,0)&lt;=ROUND(COUNTIFS($E$2:$E$326,"&gt;=50",$D$2:$D$326,"&gt;=55")/100*#REF!,0),"",E971),"")</f>
        <v>#REF!</v>
      </c>
      <c r="P971" s="9" t="str" cm="1">
        <f t="array" ref="P971">IF(A931&lt;&gt;"",IF(_xlfn.BITOR(B931&lt;&gt;"GR",B931&lt;&gt;""),IF(AND(H971&gt;=50,B931&gt;=55),_xlfn.RANK.EQ(H971,$H$2:$H$1000,0),_xlfn.IFS(#REF!="FD",999,#REF!="FF",1000)),IF(AND(H971&gt;=50,D971&gt;=55),_xlfn.RANK.EQ(H971,$H$2:$H$326,0),_xlfn.IFS(#REF!="FD",999,#REF!="FF",1000))),"")</f>
        <v/>
      </c>
    </row>
    <row r="972" spans="3:16" x14ac:dyDescent="0.35">
      <c r="C972" s="16" t="e">
        <f>IF(_xlfn.BITOR(#REF!="GR",#REF!=""),0,#REF!)</f>
        <v>#REF!</v>
      </c>
      <c r="D972" s="16" t="e">
        <f>IF(_xlfn.BITOR(#REF!="",#REF!="GR"),0,#REF!)</f>
        <v>#REF!</v>
      </c>
      <c r="E972" s="9" t="e">
        <f t="shared" si="62"/>
        <v>#REF!</v>
      </c>
      <c r="F972" s="9" t="e">
        <f>IF(AND(B932&lt;&gt;"",B932&lt;&gt;"GR"),(C972*0.4)+(B932*0.6),E972)</f>
        <v>#REF!</v>
      </c>
      <c r="G972" s="9" t="e">
        <f t="shared" si="64"/>
        <v>#REF!</v>
      </c>
      <c r="H972" s="9" t="e">
        <f t="shared" si="65"/>
        <v>#REF!</v>
      </c>
      <c r="I972" s="9" t="e">
        <f t="shared" si="63"/>
        <v>#REF!</v>
      </c>
      <c r="J972" s="9" t="e">
        <f>IF(I972&lt;&gt;"",IF(_xlfn.RANK.EQ(I972,$I$2:$I$326,0)&lt;=ROUND(COUNTIFS($E$2:$E$326,"&gt;=50",$D$2:$D$326,"&gt;=55")/100*#REF!,0),"",E972),"")</f>
        <v>#REF!</v>
      </c>
      <c r="K972" s="9" t="e">
        <f>IF(J972&lt;&gt;"",IF(_xlfn.RANK.EQ(J972,$J$2:$J$326,0)&lt;=ROUND(COUNTIFS($E$2:$E$326,"&gt;=50",$D$2:$D$326,"&gt;=55")/100*#REF!,0),"",E972),"")</f>
        <v>#REF!</v>
      </c>
      <c r="L972" s="9" t="e">
        <f>IF(K972&lt;&gt;"",IF(_xlfn.RANK.EQ(K972,$K$2:$K$326,0)&lt;=ROUND(COUNTIFS($E$2:$E$326,"&gt;=50",$D$2:$D$326,"&gt;=55")/100*#REF!,0),"",E972),"")</f>
        <v>#REF!</v>
      </c>
      <c r="M972" s="9" t="e">
        <f>IF(L972&lt;&gt;"",IF(_xlfn.RANK.EQ(L972,$L$2:$L$326,0)&lt;=ROUND(COUNTIFS($E$2:$E$326,"&gt;=50",$D$2:$D$326,"&gt;=55")/100*#REF!,0),"",E972),"")</f>
        <v>#REF!</v>
      </c>
      <c r="N972" s="9" t="e">
        <f>IF(M972&lt;&gt;"",IF(_xlfn.RANK.EQ(M972,$M$2:$M$326,0)&lt;=ROUND(COUNTIFS($E$2:$E$326,"&gt;=50",$D$2:$D$326,"&gt;=55")/100*#REF!,0),"",E972),"")</f>
        <v>#REF!</v>
      </c>
      <c r="O972" s="9" t="e">
        <f>IF(N972&lt;&gt;"",IF(_xlfn.RANK.EQ(N972,$N$2:$N$326,0)&lt;=ROUND(COUNTIFS($E$2:$E$326,"&gt;=50",$D$2:$D$326,"&gt;=55")/100*#REF!,0),"",E972),"")</f>
        <v>#REF!</v>
      </c>
      <c r="P972" s="9" t="str" cm="1">
        <f t="array" ref="P972">IF(A932&lt;&gt;"",IF(_xlfn.BITOR(B932&lt;&gt;"GR",B932&lt;&gt;""),IF(AND(H972&gt;=50,B932&gt;=55),_xlfn.RANK.EQ(H972,$H$2:$H$1000,0),_xlfn.IFS(#REF!="FD",999,#REF!="FF",1000)),IF(AND(H972&gt;=50,D972&gt;=55),_xlfn.RANK.EQ(H972,$H$2:$H$326,0),_xlfn.IFS(#REF!="FD",999,#REF!="FF",1000))),"")</f>
        <v/>
      </c>
    </row>
    <row r="973" spans="3:16" x14ac:dyDescent="0.35">
      <c r="C973" s="16" t="e">
        <f>IF(_xlfn.BITOR(#REF!="GR",#REF!=""),0,#REF!)</f>
        <v>#REF!</v>
      </c>
      <c r="D973" s="16" t="e">
        <f>IF(_xlfn.BITOR(#REF!="",#REF!="GR"),0,#REF!)</f>
        <v>#REF!</v>
      </c>
      <c r="E973" s="9" t="e">
        <f t="shared" si="62"/>
        <v>#REF!</v>
      </c>
      <c r="F973" s="9" t="e">
        <f>IF(AND(B933&lt;&gt;"",B933&lt;&gt;"GR"),(C973*0.4)+(B933*0.6),E973)</f>
        <v>#REF!</v>
      </c>
      <c r="G973" s="9" t="e">
        <f t="shared" si="64"/>
        <v>#REF!</v>
      </c>
      <c r="H973" s="9" t="e">
        <f t="shared" si="65"/>
        <v>#REF!</v>
      </c>
      <c r="I973" s="9" t="e">
        <f t="shared" si="63"/>
        <v>#REF!</v>
      </c>
      <c r="J973" s="9" t="e">
        <f>IF(I973&lt;&gt;"",IF(_xlfn.RANK.EQ(I973,$I$2:$I$326,0)&lt;=ROUND(COUNTIFS($E$2:$E$326,"&gt;=50",$D$2:$D$326,"&gt;=55")/100*#REF!,0),"",E973),"")</f>
        <v>#REF!</v>
      </c>
      <c r="K973" s="9" t="e">
        <f>IF(J973&lt;&gt;"",IF(_xlfn.RANK.EQ(J973,$J$2:$J$326,0)&lt;=ROUND(COUNTIFS($E$2:$E$326,"&gt;=50",$D$2:$D$326,"&gt;=55")/100*#REF!,0),"",E973),"")</f>
        <v>#REF!</v>
      </c>
      <c r="L973" s="9" t="e">
        <f>IF(K973&lt;&gt;"",IF(_xlfn.RANK.EQ(K973,$K$2:$K$326,0)&lt;=ROUND(COUNTIFS($E$2:$E$326,"&gt;=50",$D$2:$D$326,"&gt;=55")/100*#REF!,0),"",E973),"")</f>
        <v>#REF!</v>
      </c>
      <c r="M973" s="9" t="e">
        <f>IF(L973&lt;&gt;"",IF(_xlfn.RANK.EQ(L973,$L$2:$L$326,0)&lt;=ROUND(COUNTIFS($E$2:$E$326,"&gt;=50",$D$2:$D$326,"&gt;=55")/100*#REF!,0),"",E973),"")</f>
        <v>#REF!</v>
      </c>
      <c r="N973" s="9" t="e">
        <f>IF(M973&lt;&gt;"",IF(_xlfn.RANK.EQ(M973,$M$2:$M$326,0)&lt;=ROUND(COUNTIFS($E$2:$E$326,"&gt;=50",$D$2:$D$326,"&gt;=55")/100*#REF!,0),"",E973),"")</f>
        <v>#REF!</v>
      </c>
      <c r="O973" s="9" t="e">
        <f>IF(N973&lt;&gt;"",IF(_xlfn.RANK.EQ(N973,$N$2:$N$326,0)&lt;=ROUND(COUNTIFS($E$2:$E$326,"&gt;=50",$D$2:$D$326,"&gt;=55")/100*#REF!,0),"",E973),"")</f>
        <v>#REF!</v>
      </c>
      <c r="P973" s="9" t="str" cm="1">
        <f t="array" ref="P973">IF(A933&lt;&gt;"",IF(_xlfn.BITOR(B933&lt;&gt;"GR",B933&lt;&gt;""),IF(AND(H973&gt;=50,B933&gt;=55),_xlfn.RANK.EQ(H973,$H$2:$H$1000,0),_xlfn.IFS(#REF!="FD",999,#REF!="FF",1000)),IF(AND(H973&gt;=50,D973&gt;=55),_xlfn.RANK.EQ(H973,$H$2:$H$326,0),_xlfn.IFS(#REF!="FD",999,#REF!="FF",1000))),"")</f>
        <v/>
      </c>
    </row>
    <row r="974" spans="3:16" x14ac:dyDescent="0.35">
      <c r="C974" s="16" t="e">
        <f>IF(_xlfn.BITOR(#REF!="GR",#REF!=""),0,#REF!)</f>
        <v>#REF!</v>
      </c>
      <c r="D974" s="16" t="e">
        <f>IF(_xlfn.BITOR(#REF!="",#REF!="GR"),0,#REF!)</f>
        <v>#REF!</v>
      </c>
      <c r="E974" s="9" t="e">
        <f t="shared" si="62"/>
        <v>#REF!</v>
      </c>
      <c r="F974" s="9" t="e">
        <f>IF(AND(B934&lt;&gt;"",B934&lt;&gt;"GR"),(C974*0.4)+(B934*0.6),E974)</f>
        <v>#REF!</v>
      </c>
      <c r="G974" s="9" t="e">
        <f t="shared" si="64"/>
        <v>#REF!</v>
      </c>
      <c r="H974" s="9" t="e">
        <f t="shared" si="65"/>
        <v>#REF!</v>
      </c>
      <c r="I974" s="9" t="e">
        <f t="shared" si="63"/>
        <v>#REF!</v>
      </c>
      <c r="J974" s="9" t="e">
        <f>IF(I974&lt;&gt;"",IF(_xlfn.RANK.EQ(I974,$I$2:$I$326,0)&lt;=ROUND(COUNTIFS($E$2:$E$326,"&gt;=50",$D$2:$D$326,"&gt;=55")/100*#REF!,0),"",E974),"")</f>
        <v>#REF!</v>
      </c>
      <c r="K974" s="9" t="e">
        <f>IF(J974&lt;&gt;"",IF(_xlfn.RANK.EQ(J974,$J$2:$J$326,0)&lt;=ROUND(COUNTIFS($E$2:$E$326,"&gt;=50",$D$2:$D$326,"&gt;=55")/100*#REF!,0),"",E974),"")</f>
        <v>#REF!</v>
      </c>
      <c r="L974" s="9" t="e">
        <f>IF(K974&lt;&gt;"",IF(_xlfn.RANK.EQ(K974,$K$2:$K$326,0)&lt;=ROUND(COUNTIFS($E$2:$E$326,"&gt;=50",$D$2:$D$326,"&gt;=55")/100*#REF!,0),"",E974),"")</f>
        <v>#REF!</v>
      </c>
      <c r="M974" s="9" t="e">
        <f>IF(L974&lt;&gt;"",IF(_xlfn.RANK.EQ(L974,$L$2:$L$326,0)&lt;=ROUND(COUNTIFS($E$2:$E$326,"&gt;=50",$D$2:$D$326,"&gt;=55")/100*#REF!,0),"",E974),"")</f>
        <v>#REF!</v>
      </c>
      <c r="N974" s="9" t="e">
        <f>IF(M974&lt;&gt;"",IF(_xlfn.RANK.EQ(M974,$M$2:$M$326,0)&lt;=ROUND(COUNTIFS($E$2:$E$326,"&gt;=50",$D$2:$D$326,"&gt;=55")/100*#REF!,0),"",E974),"")</f>
        <v>#REF!</v>
      </c>
      <c r="O974" s="9" t="e">
        <f>IF(N974&lt;&gt;"",IF(_xlfn.RANK.EQ(N974,$N$2:$N$326,0)&lt;=ROUND(COUNTIFS($E$2:$E$326,"&gt;=50",$D$2:$D$326,"&gt;=55")/100*#REF!,0),"",E974),"")</f>
        <v>#REF!</v>
      </c>
      <c r="P974" s="9" t="str" cm="1">
        <f t="array" ref="P974">IF(A934&lt;&gt;"",IF(_xlfn.BITOR(B934&lt;&gt;"GR",B934&lt;&gt;""),IF(AND(H974&gt;=50,B934&gt;=55),_xlfn.RANK.EQ(H974,$H$2:$H$1000,0),_xlfn.IFS(#REF!="FD",999,#REF!="FF",1000)),IF(AND(H974&gt;=50,D974&gt;=55),_xlfn.RANK.EQ(H974,$H$2:$H$326,0),_xlfn.IFS(#REF!="FD",999,#REF!="FF",1000))),"")</f>
        <v/>
      </c>
    </row>
    <row r="975" spans="3:16" x14ac:dyDescent="0.35">
      <c r="C975" s="16" t="e">
        <f>IF(_xlfn.BITOR(#REF!="GR",#REF!=""),0,#REF!)</f>
        <v>#REF!</v>
      </c>
      <c r="D975" s="16" t="e">
        <f>IF(_xlfn.BITOR(#REF!="",#REF!="GR"),0,#REF!)</f>
        <v>#REF!</v>
      </c>
      <c r="E975" s="9" t="e">
        <f t="shared" si="62"/>
        <v>#REF!</v>
      </c>
      <c r="F975" s="9" t="e">
        <f>IF(AND(B935&lt;&gt;"",B935&lt;&gt;"GR"),(C975*0.4)+(B935*0.6),E975)</f>
        <v>#REF!</v>
      </c>
      <c r="G975" s="9" t="e">
        <f t="shared" si="64"/>
        <v>#REF!</v>
      </c>
      <c r="H975" s="9" t="e">
        <f t="shared" si="65"/>
        <v>#REF!</v>
      </c>
      <c r="I975" s="9" t="e">
        <f t="shared" si="63"/>
        <v>#REF!</v>
      </c>
      <c r="J975" s="9" t="e">
        <f>IF(I975&lt;&gt;"",IF(_xlfn.RANK.EQ(I975,$I$2:$I$326,0)&lt;=ROUND(COUNTIFS($E$2:$E$326,"&gt;=50",$D$2:$D$326,"&gt;=55")/100*#REF!,0),"",E975),"")</f>
        <v>#REF!</v>
      </c>
      <c r="K975" s="9" t="e">
        <f>IF(J975&lt;&gt;"",IF(_xlfn.RANK.EQ(J975,$J$2:$J$326,0)&lt;=ROUND(COUNTIFS($E$2:$E$326,"&gt;=50",$D$2:$D$326,"&gt;=55")/100*#REF!,0),"",E975),"")</f>
        <v>#REF!</v>
      </c>
      <c r="L975" s="9" t="e">
        <f>IF(K975&lt;&gt;"",IF(_xlfn.RANK.EQ(K975,$K$2:$K$326,0)&lt;=ROUND(COUNTIFS($E$2:$E$326,"&gt;=50",$D$2:$D$326,"&gt;=55")/100*#REF!,0),"",E975),"")</f>
        <v>#REF!</v>
      </c>
      <c r="M975" s="9" t="e">
        <f>IF(L975&lt;&gt;"",IF(_xlfn.RANK.EQ(L975,$L$2:$L$326,0)&lt;=ROUND(COUNTIFS($E$2:$E$326,"&gt;=50",$D$2:$D$326,"&gt;=55")/100*#REF!,0),"",E975),"")</f>
        <v>#REF!</v>
      </c>
      <c r="N975" s="9" t="e">
        <f>IF(M975&lt;&gt;"",IF(_xlfn.RANK.EQ(M975,$M$2:$M$326,0)&lt;=ROUND(COUNTIFS($E$2:$E$326,"&gt;=50",$D$2:$D$326,"&gt;=55")/100*#REF!,0),"",E975),"")</f>
        <v>#REF!</v>
      </c>
      <c r="O975" s="9" t="e">
        <f>IF(N975&lt;&gt;"",IF(_xlfn.RANK.EQ(N975,$N$2:$N$326,0)&lt;=ROUND(COUNTIFS($E$2:$E$326,"&gt;=50",$D$2:$D$326,"&gt;=55")/100*#REF!,0),"",E975),"")</f>
        <v>#REF!</v>
      </c>
      <c r="P975" s="9" t="str" cm="1">
        <f t="array" ref="P975">IF(A935&lt;&gt;"",IF(_xlfn.BITOR(B935&lt;&gt;"GR",B935&lt;&gt;""),IF(AND(H975&gt;=50,B935&gt;=55),_xlfn.RANK.EQ(H975,$H$2:$H$1000,0),_xlfn.IFS(#REF!="FD",999,#REF!="FF",1000)),IF(AND(H975&gt;=50,D975&gt;=55),_xlfn.RANK.EQ(H975,$H$2:$H$326,0),_xlfn.IFS(#REF!="FD",999,#REF!="FF",1000))),"")</f>
        <v/>
      </c>
    </row>
    <row r="976" spans="3:16" x14ac:dyDescent="0.35">
      <c r="C976" s="16" t="e">
        <f>IF(_xlfn.BITOR(#REF!="GR",#REF!=""),0,#REF!)</f>
        <v>#REF!</v>
      </c>
      <c r="D976" s="16" t="e">
        <f>IF(_xlfn.BITOR(#REF!="",#REF!="GR"),0,#REF!)</f>
        <v>#REF!</v>
      </c>
      <c r="E976" s="9" t="e">
        <f t="shared" si="62"/>
        <v>#REF!</v>
      </c>
      <c r="F976" s="9" t="e">
        <f>IF(AND(B936&lt;&gt;"",B936&lt;&gt;"GR"),(C976*0.4)+(B936*0.6),E976)</f>
        <v>#REF!</v>
      </c>
      <c r="G976" s="9" t="e">
        <f t="shared" si="64"/>
        <v>#REF!</v>
      </c>
      <c r="H976" s="9" t="e">
        <f t="shared" si="65"/>
        <v>#REF!</v>
      </c>
      <c r="I976" s="9" t="e">
        <f t="shared" si="63"/>
        <v>#REF!</v>
      </c>
      <c r="J976" s="9" t="e">
        <f>IF(I976&lt;&gt;"",IF(_xlfn.RANK.EQ(I976,$I$2:$I$326,0)&lt;=ROUND(COUNTIFS($E$2:$E$326,"&gt;=50",$D$2:$D$326,"&gt;=55")/100*#REF!,0),"",E976),"")</f>
        <v>#REF!</v>
      </c>
      <c r="K976" s="9" t="e">
        <f>IF(J976&lt;&gt;"",IF(_xlfn.RANK.EQ(J976,$J$2:$J$326,0)&lt;=ROUND(COUNTIFS($E$2:$E$326,"&gt;=50",$D$2:$D$326,"&gt;=55")/100*#REF!,0),"",E976),"")</f>
        <v>#REF!</v>
      </c>
      <c r="L976" s="9" t="e">
        <f>IF(K976&lt;&gt;"",IF(_xlfn.RANK.EQ(K976,$K$2:$K$326,0)&lt;=ROUND(COUNTIFS($E$2:$E$326,"&gt;=50",$D$2:$D$326,"&gt;=55")/100*#REF!,0),"",E976),"")</f>
        <v>#REF!</v>
      </c>
      <c r="M976" s="9" t="e">
        <f>IF(L976&lt;&gt;"",IF(_xlfn.RANK.EQ(L976,$L$2:$L$326,0)&lt;=ROUND(COUNTIFS($E$2:$E$326,"&gt;=50",$D$2:$D$326,"&gt;=55")/100*#REF!,0),"",E976),"")</f>
        <v>#REF!</v>
      </c>
      <c r="N976" s="9" t="e">
        <f>IF(M976&lt;&gt;"",IF(_xlfn.RANK.EQ(M976,$M$2:$M$326,0)&lt;=ROUND(COUNTIFS($E$2:$E$326,"&gt;=50",$D$2:$D$326,"&gt;=55")/100*#REF!,0),"",E976),"")</f>
        <v>#REF!</v>
      </c>
      <c r="O976" s="9" t="e">
        <f>IF(N976&lt;&gt;"",IF(_xlfn.RANK.EQ(N976,$N$2:$N$326,0)&lt;=ROUND(COUNTIFS($E$2:$E$326,"&gt;=50",$D$2:$D$326,"&gt;=55")/100*#REF!,0),"",E976),"")</f>
        <v>#REF!</v>
      </c>
      <c r="P976" s="9" t="str" cm="1">
        <f t="array" ref="P976">IF(A936&lt;&gt;"",IF(_xlfn.BITOR(B936&lt;&gt;"GR",B936&lt;&gt;""),IF(AND(H976&gt;=50,B936&gt;=55),_xlfn.RANK.EQ(H976,$H$2:$H$1000,0),_xlfn.IFS(#REF!="FD",999,#REF!="FF",1000)),IF(AND(H976&gt;=50,D976&gt;=55),_xlfn.RANK.EQ(H976,$H$2:$H$326,0),_xlfn.IFS(#REF!="FD",999,#REF!="FF",1000))),"")</f>
        <v/>
      </c>
    </row>
    <row r="977" spans="3:16" x14ac:dyDescent="0.35">
      <c r="C977" s="16" t="e">
        <f>IF(_xlfn.BITOR(#REF!="GR",#REF!=""),0,#REF!)</f>
        <v>#REF!</v>
      </c>
      <c r="D977" s="16" t="e">
        <f>IF(_xlfn.BITOR(#REF!="",#REF!="GR"),0,#REF!)</f>
        <v>#REF!</v>
      </c>
      <c r="E977" s="9" t="e">
        <f t="shared" si="62"/>
        <v>#REF!</v>
      </c>
      <c r="F977" s="9" t="e">
        <f>IF(AND(B937&lt;&gt;"",B937&lt;&gt;"GR"),(C977*0.4)+(B937*0.6),E977)</f>
        <v>#REF!</v>
      </c>
      <c r="G977" s="9" t="e">
        <f t="shared" si="64"/>
        <v>#REF!</v>
      </c>
      <c r="H977" s="9" t="e">
        <f t="shared" si="65"/>
        <v>#REF!</v>
      </c>
      <c r="I977" s="9" t="e">
        <f t="shared" si="63"/>
        <v>#REF!</v>
      </c>
      <c r="J977" s="9" t="e">
        <f>IF(I977&lt;&gt;"",IF(_xlfn.RANK.EQ(I977,$I$2:$I$326,0)&lt;=ROUND(COUNTIFS($E$2:$E$326,"&gt;=50",$D$2:$D$326,"&gt;=55")/100*#REF!,0),"",E977),"")</f>
        <v>#REF!</v>
      </c>
      <c r="K977" s="9" t="e">
        <f>IF(J977&lt;&gt;"",IF(_xlfn.RANK.EQ(J977,$J$2:$J$326,0)&lt;=ROUND(COUNTIFS($E$2:$E$326,"&gt;=50",$D$2:$D$326,"&gt;=55")/100*#REF!,0),"",E977),"")</f>
        <v>#REF!</v>
      </c>
      <c r="L977" s="9" t="e">
        <f>IF(K977&lt;&gt;"",IF(_xlfn.RANK.EQ(K977,$K$2:$K$326,0)&lt;=ROUND(COUNTIFS($E$2:$E$326,"&gt;=50",$D$2:$D$326,"&gt;=55")/100*#REF!,0),"",E977),"")</f>
        <v>#REF!</v>
      </c>
      <c r="M977" s="9" t="e">
        <f>IF(L977&lt;&gt;"",IF(_xlfn.RANK.EQ(L977,$L$2:$L$326,0)&lt;=ROUND(COUNTIFS($E$2:$E$326,"&gt;=50",$D$2:$D$326,"&gt;=55")/100*#REF!,0),"",E977),"")</f>
        <v>#REF!</v>
      </c>
      <c r="N977" s="9" t="e">
        <f>IF(M977&lt;&gt;"",IF(_xlfn.RANK.EQ(M977,$M$2:$M$326,0)&lt;=ROUND(COUNTIFS($E$2:$E$326,"&gt;=50",$D$2:$D$326,"&gt;=55")/100*#REF!,0),"",E977),"")</f>
        <v>#REF!</v>
      </c>
      <c r="O977" s="9" t="e">
        <f>IF(N977&lt;&gt;"",IF(_xlfn.RANK.EQ(N977,$N$2:$N$326,0)&lt;=ROUND(COUNTIFS($E$2:$E$326,"&gt;=50",$D$2:$D$326,"&gt;=55")/100*#REF!,0),"",E977),"")</f>
        <v>#REF!</v>
      </c>
      <c r="P977" s="9" t="str" cm="1">
        <f t="array" ref="P977">IF(A937&lt;&gt;"",IF(_xlfn.BITOR(B937&lt;&gt;"GR",B937&lt;&gt;""),IF(AND(H977&gt;=50,B937&gt;=55),_xlfn.RANK.EQ(H977,$H$2:$H$1000,0),_xlfn.IFS(#REF!="FD",999,#REF!="FF",1000)),IF(AND(H977&gt;=50,D977&gt;=55),_xlfn.RANK.EQ(H977,$H$2:$H$326,0),_xlfn.IFS(#REF!="FD",999,#REF!="FF",1000))),"")</f>
        <v/>
      </c>
    </row>
    <row r="978" spans="3:16" x14ac:dyDescent="0.35">
      <c r="C978" s="16" t="e">
        <f>IF(_xlfn.BITOR(#REF!="GR",#REF!=""),0,#REF!)</f>
        <v>#REF!</v>
      </c>
      <c r="D978" s="16" t="e">
        <f>IF(_xlfn.BITOR(#REF!="",#REF!="GR"),0,#REF!)</f>
        <v>#REF!</v>
      </c>
      <c r="E978" s="9" t="e">
        <f t="shared" si="62"/>
        <v>#REF!</v>
      </c>
      <c r="F978" s="9" t="e">
        <f>IF(AND(B938&lt;&gt;"",B938&lt;&gt;"GR"),(C978*0.4)+(B938*0.6),E978)</f>
        <v>#REF!</v>
      </c>
      <c r="G978" s="9" t="e">
        <f t="shared" si="64"/>
        <v>#REF!</v>
      </c>
      <c r="H978" s="9" t="e">
        <f t="shared" si="65"/>
        <v>#REF!</v>
      </c>
      <c r="I978" s="9" t="e">
        <f t="shared" si="63"/>
        <v>#REF!</v>
      </c>
      <c r="J978" s="9" t="e">
        <f>IF(I978&lt;&gt;"",IF(_xlfn.RANK.EQ(I978,$I$2:$I$326,0)&lt;=ROUND(COUNTIFS($E$2:$E$326,"&gt;=50",$D$2:$D$326,"&gt;=55")/100*#REF!,0),"",E978),"")</f>
        <v>#REF!</v>
      </c>
      <c r="K978" s="9" t="e">
        <f>IF(J978&lt;&gt;"",IF(_xlfn.RANK.EQ(J978,$J$2:$J$326,0)&lt;=ROUND(COUNTIFS($E$2:$E$326,"&gt;=50",$D$2:$D$326,"&gt;=55")/100*#REF!,0),"",E978),"")</f>
        <v>#REF!</v>
      </c>
      <c r="L978" s="9" t="e">
        <f>IF(K978&lt;&gt;"",IF(_xlfn.RANK.EQ(K978,$K$2:$K$326,0)&lt;=ROUND(COUNTIFS($E$2:$E$326,"&gt;=50",$D$2:$D$326,"&gt;=55")/100*#REF!,0),"",E978),"")</f>
        <v>#REF!</v>
      </c>
      <c r="M978" s="9" t="e">
        <f>IF(L978&lt;&gt;"",IF(_xlfn.RANK.EQ(L978,$L$2:$L$326,0)&lt;=ROUND(COUNTIFS($E$2:$E$326,"&gt;=50",$D$2:$D$326,"&gt;=55")/100*#REF!,0),"",E978),"")</f>
        <v>#REF!</v>
      </c>
      <c r="N978" s="9" t="e">
        <f>IF(M978&lt;&gt;"",IF(_xlfn.RANK.EQ(M978,$M$2:$M$326,0)&lt;=ROUND(COUNTIFS($E$2:$E$326,"&gt;=50",$D$2:$D$326,"&gt;=55")/100*#REF!,0),"",E978),"")</f>
        <v>#REF!</v>
      </c>
      <c r="O978" s="9" t="e">
        <f>IF(N978&lt;&gt;"",IF(_xlfn.RANK.EQ(N978,$N$2:$N$326,0)&lt;=ROUND(COUNTIFS($E$2:$E$326,"&gt;=50",$D$2:$D$326,"&gt;=55")/100*#REF!,0),"",E978),"")</f>
        <v>#REF!</v>
      </c>
      <c r="P978" s="9" t="str" cm="1">
        <f t="array" ref="P978">IF(A938&lt;&gt;"",IF(_xlfn.BITOR(B938&lt;&gt;"GR",B938&lt;&gt;""),IF(AND(H978&gt;=50,B938&gt;=55),_xlfn.RANK.EQ(H978,$H$2:$H$1000,0),_xlfn.IFS(#REF!="FD",999,#REF!="FF",1000)),IF(AND(H978&gt;=50,D978&gt;=55),_xlfn.RANK.EQ(H978,$H$2:$H$326,0),_xlfn.IFS(#REF!="FD",999,#REF!="FF",1000))),"")</f>
        <v/>
      </c>
    </row>
    <row r="979" spans="3:16" x14ac:dyDescent="0.35">
      <c r="C979" s="16" t="e">
        <f>IF(_xlfn.BITOR(#REF!="GR",#REF!=""),0,#REF!)</f>
        <v>#REF!</v>
      </c>
      <c r="D979" s="16" t="e">
        <f>IF(_xlfn.BITOR(#REF!="",#REF!="GR"),0,#REF!)</f>
        <v>#REF!</v>
      </c>
      <c r="E979" s="9" t="e">
        <f t="shared" si="62"/>
        <v>#REF!</v>
      </c>
      <c r="F979" s="9" t="e">
        <f>IF(AND(B939&lt;&gt;"",B939&lt;&gt;"GR"),(C979*0.4)+(B939*0.6),E979)</f>
        <v>#REF!</v>
      </c>
      <c r="G979" s="9" t="e">
        <f t="shared" si="64"/>
        <v>#REF!</v>
      </c>
      <c r="H979" s="9" t="e">
        <f t="shared" si="65"/>
        <v>#REF!</v>
      </c>
      <c r="I979" s="9" t="e">
        <f t="shared" si="63"/>
        <v>#REF!</v>
      </c>
      <c r="J979" s="9" t="e">
        <f>IF(I979&lt;&gt;"",IF(_xlfn.RANK.EQ(I979,$I$2:$I$326,0)&lt;=ROUND(COUNTIFS($E$2:$E$326,"&gt;=50",$D$2:$D$326,"&gt;=55")/100*#REF!,0),"",E979),"")</f>
        <v>#REF!</v>
      </c>
      <c r="K979" s="9" t="e">
        <f>IF(J979&lt;&gt;"",IF(_xlfn.RANK.EQ(J979,$J$2:$J$326,0)&lt;=ROUND(COUNTIFS($E$2:$E$326,"&gt;=50",$D$2:$D$326,"&gt;=55")/100*#REF!,0),"",E979),"")</f>
        <v>#REF!</v>
      </c>
      <c r="L979" s="9" t="e">
        <f>IF(K979&lt;&gt;"",IF(_xlfn.RANK.EQ(K979,$K$2:$K$326,0)&lt;=ROUND(COUNTIFS($E$2:$E$326,"&gt;=50",$D$2:$D$326,"&gt;=55")/100*#REF!,0),"",E979),"")</f>
        <v>#REF!</v>
      </c>
      <c r="M979" s="9" t="e">
        <f>IF(L979&lt;&gt;"",IF(_xlfn.RANK.EQ(L979,$L$2:$L$326,0)&lt;=ROUND(COUNTIFS($E$2:$E$326,"&gt;=50",$D$2:$D$326,"&gt;=55")/100*#REF!,0),"",E979),"")</f>
        <v>#REF!</v>
      </c>
      <c r="N979" s="9" t="e">
        <f>IF(M979&lt;&gt;"",IF(_xlfn.RANK.EQ(M979,$M$2:$M$326,0)&lt;=ROUND(COUNTIFS($E$2:$E$326,"&gt;=50",$D$2:$D$326,"&gt;=55")/100*#REF!,0),"",E979),"")</f>
        <v>#REF!</v>
      </c>
      <c r="O979" s="9" t="e">
        <f>IF(N979&lt;&gt;"",IF(_xlfn.RANK.EQ(N979,$N$2:$N$326,0)&lt;=ROUND(COUNTIFS($E$2:$E$326,"&gt;=50",$D$2:$D$326,"&gt;=55")/100*#REF!,0),"",E979),"")</f>
        <v>#REF!</v>
      </c>
      <c r="P979" s="9" t="str" cm="1">
        <f t="array" ref="P979">IF(A939&lt;&gt;"",IF(_xlfn.BITOR(B939&lt;&gt;"GR",B939&lt;&gt;""),IF(AND(H979&gt;=50,B939&gt;=55),_xlfn.RANK.EQ(H979,$H$2:$H$1000,0),_xlfn.IFS(#REF!="FD",999,#REF!="FF",1000)),IF(AND(H979&gt;=50,D979&gt;=55),_xlfn.RANK.EQ(H979,$H$2:$H$326,0),_xlfn.IFS(#REF!="FD",999,#REF!="FF",1000))),"")</f>
        <v/>
      </c>
    </row>
    <row r="980" spans="3:16" x14ac:dyDescent="0.35">
      <c r="C980" s="16" t="e">
        <f>IF(_xlfn.BITOR(#REF!="GR",#REF!=""),0,#REF!)</f>
        <v>#REF!</v>
      </c>
      <c r="D980" s="16" t="e">
        <f>IF(_xlfn.BITOR(#REF!="",#REF!="GR"),0,#REF!)</f>
        <v>#REF!</v>
      </c>
      <c r="E980" s="9" t="e">
        <f t="shared" si="62"/>
        <v>#REF!</v>
      </c>
      <c r="F980" s="9" t="e">
        <f>IF(AND(B940&lt;&gt;"",B940&lt;&gt;"GR"),(C980*0.4)+(B940*0.6),E980)</f>
        <v>#REF!</v>
      </c>
      <c r="G980" s="9" t="e">
        <f t="shared" si="64"/>
        <v>#REF!</v>
      </c>
      <c r="H980" s="9" t="e">
        <f t="shared" si="65"/>
        <v>#REF!</v>
      </c>
      <c r="I980" s="9" t="e">
        <f t="shared" si="63"/>
        <v>#REF!</v>
      </c>
      <c r="J980" s="9" t="e">
        <f>IF(I980&lt;&gt;"",IF(_xlfn.RANK.EQ(I980,$I$2:$I$326,0)&lt;=ROUND(COUNTIFS($E$2:$E$326,"&gt;=50",$D$2:$D$326,"&gt;=55")/100*#REF!,0),"",E980),"")</f>
        <v>#REF!</v>
      </c>
      <c r="K980" s="9" t="e">
        <f>IF(J980&lt;&gt;"",IF(_xlfn.RANK.EQ(J980,$J$2:$J$326,0)&lt;=ROUND(COUNTIFS($E$2:$E$326,"&gt;=50",$D$2:$D$326,"&gt;=55")/100*#REF!,0),"",E980),"")</f>
        <v>#REF!</v>
      </c>
      <c r="L980" s="9" t="e">
        <f>IF(K980&lt;&gt;"",IF(_xlfn.RANK.EQ(K980,$K$2:$K$326,0)&lt;=ROUND(COUNTIFS($E$2:$E$326,"&gt;=50",$D$2:$D$326,"&gt;=55")/100*#REF!,0),"",E980),"")</f>
        <v>#REF!</v>
      </c>
      <c r="M980" s="9" t="e">
        <f>IF(L980&lt;&gt;"",IF(_xlfn.RANK.EQ(L980,$L$2:$L$326,0)&lt;=ROUND(COUNTIFS($E$2:$E$326,"&gt;=50",$D$2:$D$326,"&gt;=55")/100*#REF!,0),"",E980),"")</f>
        <v>#REF!</v>
      </c>
      <c r="N980" s="9" t="e">
        <f>IF(M980&lt;&gt;"",IF(_xlfn.RANK.EQ(M980,$M$2:$M$326,0)&lt;=ROUND(COUNTIFS($E$2:$E$326,"&gt;=50",$D$2:$D$326,"&gt;=55")/100*#REF!,0),"",E980),"")</f>
        <v>#REF!</v>
      </c>
      <c r="O980" s="9" t="e">
        <f>IF(N980&lt;&gt;"",IF(_xlfn.RANK.EQ(N980,$N$2:$N$326,0)&lt;=ROUND(COUNTIFS($E$2:$E$326,"&gt;=50",$D$2:$D$326,"&gt;=55")/100*#REF!,0),"",E980),"")</f>
        <v>#REF!</v>
      </c>
      <c r="P980" s="9" t="str" cm="1">
        <f t="array" ref="P980">IF(A940&lt;&gt;"",IF(_xlfn.BITOR(B940&lt;&gt;"GR",B940&lt;&gt;""),IF(AND(H980&gt;=50,B940&gt;=55),_xlfn.RANK.EQ(H980,$H$2:$H$1000,0),_xlfn.IFS(#REF!="FD",999,#REF!="FF",1000)),IF(AND(H980&gt;=50,D980&gt;=55),_xlfn.RANK.EQ(H980,$H$2:$H$326,0),_xlfn.IFS(#REF!="FD",999,#REF!="FF",1000))),"")</f>
        <v/>
      </c>
    </row>
    <row r="981" spans="3:16" x14ac:dyDescent="0.35">
      <c r="C981" s="16" t="e">
        <f>IF(_xlfn.BITOR(#REF!="GR",#REF!=""),0,#REF!)</f>
        <v>#REF!</v>
      </c>
      <c r="D981" s="16" t="e">
        <f>IF(_xlfn.BITOR(#REF!="",#REF!="GR"),0,#REF!)</f>
        <v>#REF!</v>
      </c>
      <c r="E981" s="9" t="e">
        <f t="shared" si="62"/>
        <v>#REF!</v>
      </c>
      <c r="F981" s="9" t="e">
        <f>IF(AND(B941&lt;&gt;"",B941&lt;&gt;"GR"),(C981*0.4)+(B941*0.6),E981)</f>
        <v>#REF!</v>
      </c>
      <c r="G981" s="9" t="e">
        <f t="shared" si="64"/>
        <v>#REF!</v>
      </c>
      <c r="H981" s="9" t="e">
        <f t="shared" si="65"/>
        <v>#REF!</v>
      </c>
      <c r="I981" s="9" t="e">
        <f t="shared" si="63"/>
        <v>#REF!</v>
      </c>
      <c r="J981" s="9" t="e">
        <f>IF(I981&lt;&gt;"",IF(_xlfn.RANK.EQ(I981,$I$2:$I$326,0)&lt;=ROUND(COUNTIFS($E$2:$E$326,"&gt;=50",$D$2:$D$326,"&gt;=55")/100*#REF!,0),"",E981),"")</f>
        <v>#REF!</v>
      </c>
      <c r="K981" s="9" t="e">
        <f>IF(J981&lt;&gt;"",IF(_xlfn.RANK.EQ(J981,$J$2:$J$326,0)&lt;=ROUND(COUNTIFS($E$2:$E$326,"&gt;=50",$D$2:$D$326,"&gt;=55")/100*#REF!,0),"",E981),"")</f>
        <v>#REF!</v>
      </c>
      <c r="L981" s="9" t="e">
        <f>IF(K981&lt;&gt;"",IF(_xlfn.RANK.EQ(K981,$K$2:$K$326,0)&lt;=ROUND(COUNTIFS($E$2:$E$326,"&gt;=50",$D$2:$D$326,"&gt;=55")/100*#REF!,0),"",E981),"")</f>
        <v>#REF!</v>
      </c>
      <c r="M981" s="9" t="e">
        <f>IF(L981&lt;&gt;"",IF(_xlfn.RANK.EQ(L981,$L$2:$L$326,0)&lt;=ROUND(COUNTIFS($E$2:$E$326,"&gt;=50",$D$2:$D$326,"&gt;=55")/100*#REF!,0),"",E981),"")</f>
        <v>#REF!</v>
      </c>
      <c r="N981" s="9" t="e">
        <f>IF(M981&lt;&gt;"",IF(_xlfn.RANK.EQ(M981,$M$2:$M$326,0)&lt;=ROUND(COUNTIFS($E$2:$E$326,"&gt;=50",$D$2:$D$326,"&gt;=55")/100*#REF!,0),"",E981),"")</f>
        <v>#REF!</v>
      </c>
      <c r="O981" s="9" t="e">
        <f>IF(N981&lt;&gt;"",IF(_xlfn.RANK.EQ(N981,$N$2:$N$326,0)&lt;=ROUND(COUNTIFS($E$2:$E$326,"&gt;=50",$D$2:$D$326,"&gt;=55")/100*#REF!,0),"",E981),"")</f>
        <v>#REF!</v>
      </c>
      <c r="P981" s="9" t="str" cm="1">
        <f t="array" ref="P981">IF(A941&lt;&gt;"",IF(_xlfn.BITOR(B941&lt;&gt;"GR",B941&lt;&gt;""),IF(AND(H981&gt;=50,B941&gt;=55),_xlfn.RANK.EQ(H981,$H$2:$H$1000,0),_xlfn.IFS(#REF!="FD",999,#REF!="FF",1000)),IF(AND(H981&gt;=50,D981&gt;=55),_xlfn.RANK.EQ(H981,$H$2:$H$326,0),_xlfn.IFS(#REF!="FD",999,#REF!="FF",1000))),"")</f>
        <v/>
      </c>
    </row>
    <row r="982" spans="3:16" x14ac:dyDescent="0.35">
      <c r="C982" s="16" t="e">
        <f>IF(_xlfn.BITOR(#REF!="GR",#REF!=""),0,#REF!)</f>
        <v>#REF!</v>
      </c>
      <c r="D982" s="16" t="e">
        <f>IF(_xlfn.BITOR(#REF!="",#REF!="GR"),0,#REF!)</f>
        <v>#REF!</v>
      </c>
      <c r="E982" s="9" t="e">
        <f t="shared" si="62"/>
        <v>#REF!</v>
      </c>
      <c r="F982" s="9" t="e">
        <f>IF(AND(B942&lt;&gt;"",B942&lt;&gt;"GR"),(C982*0.4)+(B942*0.6),E982)</f>
        <v>#REF!</v>
      </c>
      <c r="G982" s="9" t="e">
        <f t="shared" si="64"/>
        <v>#REF!</v>
      </c>
      <c r="H982" s="9" t="e">
        <f t="shared" si="65"/>
        <v>#REF!</v>
      </c>
      <c r="I982" s="9" t="e">
        <f t="shared" si="63"/>
        <v>#REF!</v>
      </c>
      <c r="J982" s="9" t="e">
        <f>IF(I982&lt;&gt;"",IF(_xlfn.RANK.EQ(I982,$I$2:$I$326,0)&lt;=ROUND(COUNTIFS($E$2:$E$326,"&gt;=50",$D$2:$D$326,"&gt;=55")/100*#REF!,0),"",E982),"")</f>
        <v>#REF!</v>
      </c>
      <c r="K982" s="9" t="e">
        <f>IF(J982&lt;&gt;"",IF(_xlfn.RANK.EQ(J982,$J$2:$J$326,0)&lt;=ROUND(COUNTIFS($E$2:$E$326,"&gt;=50",$D$2:$D$326,"&gt;=55")/100*#REF!,0),"",E982),"")</f>
        <v>#REF!</v>
      </c>
      <c r="L982" s="9" t="e">
        <f>IF(K982&lt;&gt;"",IF(_xlfn.RANK.EQ(K982,$K$2:$K$326,0)&lt;=ROUND(COUNTIFS($E$2:$E$326,"&gt;=50",$D$2:$D$326,"&gt;=55")/100*#REF!,0),"",E982),"")</f>
        <v>#REF!</v>
      </c>
      <c r="M982" s="9" t="e">
        <f>IF(L982&lt;&gt;"",IF(_xlfn.RANK.EQ(L982,$L$2:$L$326,0)&lt;=ROUND(COUNTIFS($E$2:$E$326,"&gt;=50",$D$2:$D$326,"&gt;=55")/100*#REF!,0),"",E982),"")</f>
        <v>#REF!</v>
      </c>
      <c r="N982" s="9" t="e">
        <f>IF(M982&lt;&gt;"",IF(_xlfn.RANK.EQ(M982,$M$2:$M$326,0)&lt;=ROUND(COUNTIFS($E$2:$E$326,"&gt;=50",$D$2:$D$326,"&gt;=55")/100*#REF!,0),"",E982),"")</f>
        <v>#REF!</v>
      </c>
      <c r="O982" s="9" t="e">
        <f>IF(N982&lt;&gt;"",IF(_xlfn.RANK.EQ(N982,$N$2:$N$326,0)&lt;=ROUND(COUNTIFS($E$2:$E$326,"&gt;=50",$D$2:$D$326,"&gt;=55")/100*#REF!,0),"",E982),"")</f>
        <v>#REF!</v>
      </c>
      <c r="P982" s="9" t="str" cm="1">
        <f t="array" ref="P982">IF(A942&lt;&gt;"",IF(_xlfn.BITOR(B942&lt;&gt;"GR",B942&lt;&gt;""),IF(AND(H982&gt;=50,B942&gt;=55),_xlfn.RANK.EQ(H982,$H$2:$H$1000,0),_xlfn.IFS(#REF!="FD",999,#REF!="FF",1000)),IF(AND(H982&gt;=50,D982&gt;=55),_xlfn.RANK.EQ(H982,$H$2:$H$326,0),_xlfn.IFS(#REF!="FD",999,#REF!="FF",1000))),"")</f>
        <v/>
      </c>
    </row>
    <row r="983" spans="3:16" x14ac:dyDescent="0.35">
      <c r="C983" s="16" t="e">
        <f>IF(_xlfn.BITOR(#REF!="GR",#REF!=""),0,#REF!)</f>
        <v>#REF!</v>
      </c>
      <c r="D983" s="16" t="e">
        <f>IF(_xlfn.BITOR(#REF!="",#REF!="GR"),0,#REF!)</f>
        <v>#REF!</v>
      </c>
      <c r="E983" s="9" t="e">
        <f t="shared" si="62"/>
        <v>#REF!</v>
      </c>
      <c r="F983" s="9" t="e">
        <f>IF(AND(B943&lt;&gt;"",B943&lt;&gt;"GR"),(C983*0.4)+(B943*0.6),E983)</f>
        <v>#REF!</v>
      </c>
      <c r="G983" s="9" t="e">
        <f t="shared" si="64"/>
        <v>#REF!</v>
      </c>
      <c r="H983" s="9" t="e">
        <f t="shared" si="65"/>
        <v>#REF!</v>
      </c>
      <c r="I983" s="9" t="e">
        <f t="shared" si="63"/>
        <v>#REF!</v>
      </c>
      <c r="J983" s="9" t="e">
        <f>IF(I983&lt;&gt;"",IF(_xlfn.RANK.EQ(I983,$I$2:$I$326,0)&lt;=ROUND(COUNTIFS($E$2:$E$326,"&gt;=50",$D$2:$D$326,"&gt;=55")/100*#REF!,0),"",E983),"")</f>
        <v>#REF!</v>
      </c>
      <c r="K983" s="9" t="e">
        <f>IF(J983&lt;&gt;"",IF(_xlfn.RANK.EQ(J983,$J$2:$J$326,0)&lt;=ROUND(COUNTIFS($E$2:$E$326,"&gt;=50",$D$2:$D$326,"&gt;=55")/100*#REF!,0),"",E983),"")</f>
        <v>#REF!</v>
      </c>
      <c r="L983" s="9" t="e">
        <f>IF(K983&lt;&gt;"",IF(_xlfn.RANK.EQ(K983,$K$2:$K$326,0)&lt;=ROUND(COUNTIFS($E$2:$E$326,"&gt;=50",$D$2:$D$326,"&gt;=55")/100*#REF!,0),"",E983),"")</f>
        <v>#REF!</v>
      </c>
      <c r="M983" s="9" t="e">
        <f>IF(L983&lt;&gt;"",IF(_xlfn.RANK.EQ(L983,$L$2:$L$326,0)&lt;=ROUND(COUNTIFS($E$2:$E$326,"&gt;=50",$D$2:$D$326,"&gt;=55")/100*#REF!,0),"",E983),"")</f>
        <v>#REF!</v>
      </c>
      <c r="N983" s="9" t="e">
        <f>IF(M983&lt;&gt;"",IF(_xlfn.RANK.EQ(M983,$M$2:$M$326,0)&lt;=ROUND(COUNTIFS($E$2:$E$326,"&gt;=50",$D$2:$D$326,"&gt;=55")/100*#REF!,0),"",E983),"")</f>
        <v>#REF!</v>
      </c>
      <c r="O983" s="9" t="e">
        <f>IF(N983&lt;&gt;"",IF(_xlfn.RANK.EQ(N983,$N$2:$N$326,0)&lt;=ROUND(COUNTIFS($E$2:$E$326,"&gt;=50",$D$2:$D$326,"&gt;=55")/100*#REF!,0),"",E983),"")</f>
        <v>#REF!</v>
      </c>
      <c r="P983" s="9" t="str" cm="1">
        <f t="array" ref="P983">IF(A943&lt;&gt;"",IF(_xlfn.BITOR(B943&lt;&gt;"GR",B943&lt;&gt;""),IF(AND(H983&gt;=50,B943&gt;=55),_xlfn.RANK.EQ(H983,$H$2:$H$1000,0),_xlfn.IFS(#REF!="FD",999,#REF!="FF",1000)),IF(AND(H983&gt;=50,D983&gt;=55),_xlfn.RANK.EQ(H983,$H$2:$H$326,0),_xlfn.IFS(#REF!="FD",999,#REF!="FF",1000))),"")</f>
        <v/>
      </c>
    </row>
    <row r="984" spans="3:16" x14ac:dyDescent="0.35">
      <c r="C984" s="16" t="e">
        <f>IF(_xlfn.BITOR(#REF!="GR",#REF!=""),0,#REF!)</f>
        <v>#REF!</v>
      </c>
      <c r="D984" s="16" t="e">
        <f>IF(_xlfn.BITOR(#REF!="",#REF!="GR"),0,#REF!)</f>
        <v>#REF!</v>
      </c>
      <c r="E984" s="9" t="e">
        <f t="shared" si="62"/>
        <v>#REF!</v>
      </c>
      <c r="F984" s="9" t="e">
        <f>IF(AND(B944&lt;&gt;"",B944&lt;&gt;"GR"),(C984*0.4)+(B944*0.6),E984)</f>
        <v>#REF!</v>
      </c>
      <c r="G984" s="9" t="e">
        <f t="shared" si="64"/>
        <v>#REF!</v>
      </c>
      <c r="H984" s="9" t="e">
        <f t="shared" si="65"/>
        <v>#REF!</v>
      </c>
      <c r="I984" s="9" t="e">
        <f t="shared" si="63"/>
        <v>#REF!</v>
      </c>
      <c r="J984" s="9" t="e">
        <f>IF(I984&lt;&gt;"",IF(_xlfn.RANK.EQ(I984,$I$2:$I$326,0)&lt;=ROUND(COUNTIFS($E$2:$E$326,"&gt;=50",$D$2:$D$326,"&gt;=55")/100*#REF!,0),"",E984),"")</f>
        <v>#REF!</v>
      </c>
      <c r="K984" s="9" t="e">
        <f>IF(J984&lt;&gt;"",IF(_xlfn.RANK.EQ(J984,$J$2:$J$326,0)&lt;=ROUND(COUNTIFS($E$2:$E$326,"&gt;=50",$D$2:$D$326,"&gt;=55")/100*#REF!,0),"",E984),"")</f>
        <v>#REF!</v>
      </c>
      <c r="L984" s="9" t="e">
        <f>IF(K984&lt;&gt;"",IF(_xlfn.RANK.EQ(K984,$K$2:$K$326,0)&lt;=ROUND(COUNTIFS($E$2:$E$326,"&gt;=50",$D$2:$D$326,"&gt;=55")/100*#REF!,0),"",E984),"")</f>
        <v>#REF!</v>
      </c>
      <c r="M984" s="9" t="e">
        <f>IF(L984&lt;&gt;"",IF(_xlfn.RANK.EQ(L984,$L$2:$L$326,0)&lt;=ROUND(COUNTIFS($E$2:$E$326,"&gt;=50",$D$2:$D$326,"&gt;=55")/100*#REF!,0),"",E984),"")</f>
        <v>#REF!</v>
      </c>
      <c r="N984" s="9" t="e">
        <f>IF(M984&lt;&gt;"",IF(_xlfn.RANK.EQ(M984,$M$2:$M$326,0)&lt;=ROUND(COUNTIFS($E$2:$E$326,"&gt;=50",$D$2:$D$326,"&gt;=55")/100*#REF!,0),"",E984),"")</f>
        <v>#REF!</v>
      </c>
      <c r="O984" s="9" t="e">
        <f>IF(N984&lt;&gt;"",IF(_xlfn.RANK.EQ(N984,$N$2:$N$326,0)&lt;=ROUND(COUNTIFS($E$2:$E$326,"&gt;=50",$D$2:$D$326,"&gt;=55")/100*#REF!,0),"",E984),"")</f>
        <v>#REF!</v>
      </c>
      <c r="P984" s="9" t="str" cm="1">
        <f t="array" ref="P984">IF(A944&lt;&gt;"",IF(_xlfn.BITOR(B944&lt;&gt;"GR",B944&lt;&gt;""),IF(AND(H984&gt;=50,B944&gt;=55),_xlfn.RANK.EQ(H984,$H$2:$H$1000,0),_xlfn.IFS(#REF!="FD",999,#REF!="FF",1000)),IF(AND(H984&gt;=50,D984&gt;=55),_xlfn.RANK.EQ(H984,$H$2:$H$326,0),_xlfn.IFS(#REF!="FD",999,#REF!="FF",1000))),"")</f>
        <v/>
      </c>
    </row>
    <row r="985" spans="3:16" x14ac:dyDescent="0.35">
      <c r="C985" s="16" t="e">
        <f>IF(_xlfn.BITOR(#REF!="GR",#REF!=""),0,#REF!)</f>
        <v>#REF!</v>
      </c>
      <c r="D985" s="16" t="e">
        <f>IF(_xlfn.BITOR(#REF!="",#REF!="GR"),0,#REF!)</f>
        <v>#REF!</v>
      </c>
      <c r="E985" s="9" t="e">
        <f t="shared" si="62"/>
        <v>#REF!</v>
      </c>
      <c r="F985" s="9" t="e">
        <f>IF(AND(B945&lt;&gt;"",B945&lt;&gt;"GR"),(C985*0.4)+(B945*0.6),E985)</f>
        <v>#REF!</v>
      </c>
      <c r="G985" s="9" t="e">
        <f t="shared" si="64"/>
        <v>#REF!</v>
      </c>
      <c r="H985" s="9" t="e">
        <f t="shared" si="65"/>
        <v>#REF!</v>
      </c>
      <c r="I985" s="9" t="e">
        <f t="shared" si="63"/>
        <v>#REF!</v>
      </c>
      <c r="J985" s="9" t="e">
        <f>IF(I985&lt;&gt;"",IF(_xlfn.RANK.EQ(I985,$I$2:$I$326,0)&lt;=ROUND(COUNTIFS($E$2:$E$326,"&gt;=50",$D$2:$D$326,"&gt;=55")/100*#REF!,0),"",E985),"")</f>
        <v>#REF!</v>
      </c>
      <c r="K985" s="9" t="e">
        <f>IF(J985&lt;&gt;"",IF(_xlfn.RANK.EQ(J985,$J$2:$J$326,0)&lt;=ROUND(COUNTIFS($E$2:$E$326,"&gt;=50",$D$2:$D$326,"&gt;=55")/100*#REF!,0),"",E985),"")</f>
        <v>#REF!</v>
      </c>
      <c r="L985" s="9" t="e">
        <f>IF(K985&lt;&gt;"",IF(_xlfn.RANK.EQ(K985,$K$2:$K$326,0)&lt;=ROUND(COUNTIFS($E$2:$E$326,"&gt;=50",$D$2:$D$326,"&gt;=55")/100*#REF!,0),"",E985),"")</f>
        <v>#REF!</v>
      </c>
      <c r="M985" s="9" t="e">
        <f>IF(L985&lt;&gt;"",IF(_xlfn.RANK.EQ(L985,$L$2:$L$326,0)&lt;=ROUND(COUNTIFS($E$2:$E$326,"&gt;=50",$D$2:$D$326,"&gt;=55")/100*#REF!,0),"",E985),"")</f>
        <v>#REF!</v>
      </c>
      <c r="N985" s="9" t="e">
        <f>IF(M985&lt;&gt;"",IF(_xlfn.RANK.EQ(M985,$M$2:$M$326,0)&lt;=ROUND(COUNTIFS($E$2:$E$326,"&gt;=50",$D$2:$D$326,"&gt;=55")/100*#REF!,0),"",E985),"")</f>
        <v>#REF!</v>
      </c>
      <c r="O985" s="9" t="e">
        <f>IF(N985&lt;&gt;"",IF(_xlfn.RANK.EQ(N985,$N$2:$N$326,0)&lt;=ROUND(COUNTIFS($E$2:$E$326,"&gt;=50",$D$2:$D$326,"&gt;=55")/100*#REF!,0),"",E985),"")</f>
        <v>#REF!</v>
      </c>
      <c r="P985" s="9" t="str" cm="1">
        <f t="array" ref="P985">IF(A945&lt;&gt;"",IF(_xlfn.BITOR(B945&lt;&gt;"GR",B945&lt;&gt;""),IF(AND(H985&gt;=50,B945&gt;=55),_xlfn.RANK.EQ(H985,$H$2:$H$1000,0),_xlfn.IFS(#REF!="FD",999,#REF!="FF",1000)),IF(AND(H985&gt;=50,D985&gt;=55),_xlfn.RANK.EQ(H985,$H$2:$H$326,0),_xlfn.IFS(#REF!="FD",999,#REF!="FF",1000))),"")</f>
        <v/>
      </c>
    </row>
    <row r="986" spans="3:16" x14ac:dyDescent="0.35">
      <c r="C986" s="16" t="e">
        <f>IF(_xlfn.BITOR(#REF!="GR",#REF!=""),0,#REF!)</f>
        <v>#REF!</v>
      </c>
      <c r="D986" s="16" t="e">
        <f>IF(_xlfn.BITOR(#REF!="",#REF!="GR"),0,#REF!)</f>
        <v>#REF!</v>
      </c>
      <c r="E986" s="9" t="e">
        <f t="shared" si="62"/>
        <v>#REF!</v>
      </c>
      <c r="F986" s="9" t="e">
        <f>IF(AND(B946&lt;&gt;"",B946&lt;&gt;"GR"),(C986*0.4)+(B946*0.6),E986)</f>
        <v>#REF!</v>
      </c>
      <c r="G986" s="9" t="e">
        <f t="shared" si="64"/>
        <v>#REF!</v>
      </c>
      <c r="H986" s="9" t="e">
        <f t="shared" si="65"/>
        <v>#REF!</v>
      </c>
      <c r="I986" s="9" t="e">
        <f t="shared" si="63"/>
        <v>#REF!</v>
      </c>
      <c r="J986" s="9" t="e">
        <f>IF(I986&lt;&gt;"",IF(_xlfn.RANK.EQ(I986,$I$2:$I$326,0)&lt;=ROUND(COUNTIFS($E$2:$E$326,"&gt;=50",$D$2:$D$326,"&gt;=55")/100*#REF!,0),"",E986),"")</f>
        <v>#REF!</v>
      </c>
      <c r="K986" s="9" t="e">
        <f>IF(J986&lt;&gt;"",IF(_xlfn.RANK.EQ(J986,$J$2:$J$326,0)&lt;=ROUND(COUNTIFS($E$2:$E$326,"&gt;=50",$D$2:$D$326,"&gt;=55")/100*#REF!,0),"",E986),"")</f>
        <v>#REF!</v>
      </c>
      <c r="L986" s="9" t="e">
        <f>IF(K986&lt;&gt;"",IF(_xlfn.RANK.EQ(K986,$K$2:$K$326,0)&lt;=ROUND(COUNTIFS($E$2:$E$326,"&gt;=50",$D$2:$D$326,"&gt;=55")/100*#REF!,0),"",E986),"")</f>
        <v>#REF!</v>
      </c>
      <c r="M986" s="9" t="e">
        <f>IF(L986&lt;&gt;"",IF(_xlfn.RANK.EQ(L986,$L$2:$L$326,0)&lt;=ROUND(COUNTIFS($E$2:$E$326,"&gt;=50",$D$2:$D$326,"&gt;=55")/100*#REF!,0),"",E986),"")</f>
        <v>#REF!</v>
      </c>
      <c r="N986" s="9" t="e">
        <f>IF(M986&lt;&gt;"",IF(_xlfn.RANK.EQ(M986,$M$2:$M$326,0)&lt;=ROUND(COUNTIFS($E$2:$E$326,"&gt;=50",$D$2:$D$326,"&gt;=55")/100*#REF!,0),"",E986),"")</f>
        <v>#REF!</v>
      </c>
      <c r="O986" s="9" t="e">
        <f>IF(N986&lt;&gt;"",IF(_xlfn.RANK.EQ(N986,$N$2:$N$326,0)&lt;=ROUND(COUNTIFS($E$2:$E$326,"&gt;=50",$D$2:$D$326,"&gt;=55")/100*#REF!,0),"",E986),"")</f>
        <v>#REF!</v>
      </c>
      <c r="P986" s="9" t="str" cm="1">
        <f t="array" ref="P986">IF(A946&lt;&gt;"",IF(_xlfn.BITOR(B946&lt;&gt;"GR",B946&lt;&gt;""),IF(AND(H986&gt;=50,B946&gt;=55),_xlfn.RANK.EQ(H986,$H$2:$H$1000,0),_xlfn.IFS(#REF!="FD",999,#REF!="FF",1000)),IF(AND(H986&gt;=50,D986&gt;=55),_xlfn.RANK.EQ(H986,$H$2:$H$326,0),_xlfn.IFS(#REF!="FD",999,#REF!="FF",1000))),"")</f>
        <v/>
      </c>
    </row>
    <row r="987" spans="3:16" x14ac:dyDescent="0.35">
      <c r="C987" s="16" t="e">
        <f>IF(_xlfn.BITOR(#REF!="GR",#REF!=""),0,#REF!)</f>
        <v>#REF!</v>
      </c>
      <c r="D987" s="16" t="e">
        <f>IF(_xlfn.BITOR(#REF!="",#REF!="GR"),0,#REF!)</f>
        <v>#REF!</v>
      </c>
      <c r="E987" s="9" t="e">
        <f t="shared" si="62"/>
        <v>#REF!</v>
      </c>
      <c r="F987" s="9" t="e">
        <f>IF(AND(B947&lt;&gt;"",B947&lt;&gt;"GR"),(C987*0.4)+(B947*0.6),E987)</f>
        <v>#REF!</v>
      </c>
      <c r="G987" s="9" t="e">
        <f t="shared" si="64"/>
        <v>#REF!</v>
      </c>
      <c r="H987" s="9" t="e">
        <f t="shared" si="65"/>
        <v>#REF!</v>
      </c>
      <c r="I987" s="9" t="e">
        <f t="shared" si="63"/>
        <v>#REF!</v>
      </c>
      <c r="J987" s="9" t="e">
        <f>IF(I987&lt;&gt;"",IF(_xlfn.RANK.EQ(I987,$I$2:$I$326,0)&lt;=ROUND(COUNTIFS($E$2:$E$326,"&gt;=50",$D$2:$D$326,"&gt;=55")/100*#REF!,0),"",E987),"")</f>
        <v>#REF!</v>
      </c>
      <c r="K987" s="9" t="e">
        <f>IF(J987&lt;&gt;"",IF(_xlfn.RANK.EQ(J987,$J$2:$J$326,0)&lt;=ROUND(COUNTIFS($E$2:$E$326,"&gt;=50",$D$2:$D$326,"&gt;=55")/100*#REF!,0),"",E987),"")</f>
        <v>#REF!</v>
      </c>
      <c r="L987" s="9" t="e">
        <f>IF(K987&lt;&gt;"",IF(_xlfn.RANK.EQ(K987,$K$2:$K$326,0)&lt;=ROUND(COUNTIFS($E$2:$E$326,"&gt;=50",$D$2:$D$326,"&gt;=55")/100*#REF!,0),"",E987),"")</f>
        <v>#REF!</v>
      </c>
      <c r="M987" s="9" t="e">
        <f>IF(L987&lt;&gt;"",IF(_xlfn.RANK.EQ(L987,$L$2:$L$326,0)&lt;=ROUND(COUNTIFS($E$2:$E$326,"&gt;=50",$D$2:$D$326,"&gt;=55")/100*#REF!,0),"",E987),"")</f>
        <v>#REF!</v>
      </c>
      <c r="N987" s="9" t="e">
        <f>IF(M987&lt;&gt;"",IF(_xlfn.RANK.EQ(M987,$M$2:$M$326,0)&lt;=ROUND(COUNTIFS($E$2:$E$326,"&gt;=50",$D$2:$D$326,"&gt;=55")/100*#REF!,0),"",E987),"")</f>
        <v>#REF!</v>
      </c>
      <c r="O987" s="9" t="e">
        <f>IF(N987&lt;&gt;"",IF(_xlfn.RANK.EQ(N987,$N$2:$N$326,0)&lt;=ROUND(COUNTIFS($E$2:$E$326,"&gt;=50",$D$2:$D$326,"&gt;=55")/100*#REF!,0),"",E987),"")</f>
        <v>#REF!</v>
      </c>
      <c r="P987" s="9" t="str" cm="1">
        <f t="array" ref="P987">IF(A947&lt;&gt;"",IF(_xlfn.BITOR(B947&lt;&gt;"GR",B947&lt;&gt;""),IF(AND(H987&gt;=50,B947&gt;=55),_xlfn.RANK.EQ(H987,$H$2:$H$1000,0),_xlfn.IFS(#REF!="FD",999,#REF!="FF",1000)),IF(AND(H987&gt;=50,D987&gt;=55),_xlfn.RANK.EQ(H987,$H$2:$H$326,0),_xlfn.IFS(#REF!="FD",999,#REF!="FF",1000))),"")</f>
        <v/>
      </c>
    </row>
    <row r="988" spans="3:16" x14ac:dyDescent="0.35">
      <c r="C988" s="16" t="e">
        <f>IF(_xlfn.BITOR(#REF!="GR",#REF!=""),0,#REF!)</f>
        <v>#REF!</v>
      </c>
      <c r="D988" s="16" t="e">
        <f>IF(_xlfn.BITOR(#REF!="",#REF!="GR"),0,#REF!)</f>
        <v>#REF!</v>
      </c>
      <c r="E988" s="9" t="e">
        <f t="shared" si="62"/>
        <v>#REF!</v>
      </c>
      <c r="F988" s="9" t="e">
        <f>IF(AND(B948&lt;&gt;"",B948&lt;&gt;"GR"),(C988*0.4)+(B948*0.6),E988)</f>
        <v>#REF!</v>
      </c>
      <c r="G988" s="9" t="e">
        <f t="shared" si="64"/>
        <v>#REF!</v>
      </c>
      <c r="H988" s="9" t="e">
        <f t="shared" si="65"/>
        <v>#REF!</v>
      </c>
      <c r="I988" s="9" t="e">
        <f t="shared" si="63"/>
        <v>#REF!</v>
      </c>
      <c r="J988" s="9" t="e">
        <f>IF(I988&lt;&gt;"",IF(_xlfn.RANK.EQ(I988,$I$2:$I$326,0)&lt;=ROUND(COUNTIFS($E$2:$E$326,"&gt;=50",$D$2:$D$326,"&gt;=55")/100*#REF!,0),"",E988),"")</f>
        <v>#REF!</v>
      </c>
      <c r="K988" s="9" t="e">
        <f>IF(J988&lt;&gt;"",IF(_xlfn.RANK.EQ(J988,$J$2:$J$326,0)&lt;=ROUND(COUNTIFS($E$2:$E$326,"&gt;=50",$D$2:$D$326,"&gt;=55")/100*#REF!,0),"",E988),"")</f>
        <v>#REF!</v>
      </c>
      <c r="L988" s="9" t="e">
        <f>IF(K988&lt;&gt;"",IF(_xlfn.RANK.EQ(K988,$K$2:$K$326,0)&lt;=ROUND(COUNTIFS($E$2:$E$326,"&gt;=50",$D$2:$D$326,"&gt;=55")/100*#REF!,0),"",E988),"")</f>
        <v>#REF!</v>
      </c>
      <c r="M988" s="9" t="e">
        <f>IF(L988&lt;&gt;"",IF(_xlfn.RANK.EQ(L988,$L$2:$L$326,0)&lt;=ROUND(COUNTIFS($E$2:$E$326,"&gt;=50",$D$2:$D$326,"&gt;=55")/100*#REF!,0),"",E988),"")</f>
        <v>#REF!</v>
      </c>
      <c r="N988" s="9" t="e">
        <f>IF(M988&lt;&gt;"",IF(_xlfn.RANK.EQ(M988,$M$2:$M$326,0)&lt;=ROUND(COUNTIFS($E$2:$E$326,"&gt;=50",$D$2:$D$326,"&gt;=55")/100*#REF!,0),"",E988),"")</f>
        <v>#REF!</v>
      </c>
      <c r="O988" s="9" t="e">
        <f>IF(N988&lt;&gt;"",IF(_xlfn.RANK.EQ(N988,$N$2:$N$326,0)&lt;=ROUND(COUNTIFS($E$2:$E$326,"&gt;=50",$D$2:$D$326,"&gt;=55")/100*#REF!,0),"",E988),"")</f>
        <v>#REF!</v>
      </c>
      <c r="P988" s="9" t="str" cm="1">
        <f t="array" ref="P988">IF(A948&lt;&gt;"",IF(_xlfn.BITOR(B948&lt;&gt;"GR",B948&lt;&gt;""),IF(AND(H988&gt;=50,B948&gt;=55),_xlfn.RANK.EQ(H988,$H$2:$H$1000,0),_xlfn.IFS(#REF!="FD",999,#REF!="FF",1000)),IF(AND(H988&gt;=50,D988&gt;=55),_xlfn.RANK.EQ(H988,$H$2:$H$326,0),_xlfn.IFS(#REF!="FD",999,#REF!="FF",1000))),"")</f>
        <v/>
      </c>
    </row>
    <row r="989" spans="3:16" x14ac:dyDescent="0.35">
      <c r="C989" s="16" t="e">
        <f>IF(_xlfn.BITOR(#REF!="GR",#REF!=""),0,#REF!)</f>
        <v>#REF!</v>
      </c>
      <c r="D989" s="16" t="e">
        <f>IF(_xlfn.BITOR(#REF!="",#REF!="GR"),0,#REF!)</f>
        <v>#REF!</v>
      </c>
      <c r="E989" s="9" t="e">
        <f t="shared" si="62"/>
        <v>#REF!</v>
      </c>
      <c r="F989" s="9" t="e">
        <f>IF(AND(B949&lt;&gt;"",B949&lt;&gt;"GR"),(C989*0.4)+(B949*0.6),E989)</f>
        <v>#REF!</v>
      </c>
      <c r="G989" s="9" t="e">
        <f t="shared" si="64"/>
        <v>#REF!</v>
      </c>
      <c r="H989" s="9" t="e">
        <f t="shared" si="65"/>
        <v>#REF!</v>
      </c>
      <c r="I989" s="9" t="e">
        <f t="shared" si="63"/>
        <v>#REF!</v>
      </c>
      <c r="J989" s="9" t="e">
        <f>IF(I989&lt;&gt;"",IF(_xlfn.RANK.EQ(I989,$I$2:$I$326,0)&lt;=ROUND(COUNTIFS($E$2:$E$326,"&gt;=50",$D$2:$D$326,"&gt;=55")/100*#REF!,0),"",E989),"")</f>
        <v>#REF!</v>
      </c>
      <c r="K989" s="9" t="e">
        <f>IF(J989&lt;&gt;"",IF(_xlfn.RANK.EQ(J989,$J$2:$J$326,0)&lt;=ROUND(COUNTIFS($E$2:$E$326,"&gt;=50",$D$2:$D$326,"&gt;=55")/100*#REF!,0),"",E989),"")</f>
        <v>#REF!</v>
      </c>
      <c r="L989" s="9" t="e">
        <f>IF(K989&lt;&gt;"",IF(_xlfn.RANK.EQ(K989,$K$2:$K$326,0)&lt;=ROUND(COUNTIFS($E$2:$E$326,"&gt;=50",$D$2:$D$326,"&gt;=55")/100*#REF!,0),"",E989),"")</f>
        <v>#REF!</v>
      </c>
      <c r="M989" s="9" t="e">
        <f>IF(L989&lt;&gt;"",IF(_xlfn.RANK.EQ(L989,$L$2:$L$326,0)&lt;=ROUND(COUNTIFS($E$2:$E$326,"&gt;=50",$D$2:$D$326,"&gt;=55")/100*#REF!,0),"",E989),"")</f>
        <v>#REF!</v>
      </c>
      <c r="N989" s="9" t="e">
        <f>IF(M989&lt;&gt;"",IF(_xlfn.RANK.EQ(M989,$M$2:$M$326,0)&lt;=ROUND(COUNTIFS($E$2:$E$326,"&gt;=50",$D$2:$D$326,"&gt;=55")/100*#REF!,0),"",E989),"")</f>
        <v>#REF!</v>
      </c>
      <c r="O989" s="9" t="e">
        <f>IF(N989&lt;&gt;"",IF(_xlfn.RANK.EQ(N989,$N$2:$N$326,0)&lt;=ROUND(COUNTIFS($E$2:$E$326,"&gt;=50",$D$2:$D$326,"&gt;=55")/100*#REF!,0),"",E989),"")</f>
        <v>#REF!</v>
      </c>
      <c r="P989" s="9" t="str" cm="1">
        <f t="array" ref="P989">IF(A949&lt;&gt;"",IF(_xlfn.BITOR(B949&lt;&gt;"GR",B949&lt;&gt;""),IF(AND(H989&gt;=50,B949&gt;=55),_xlfn.RANK.EQ(H989,$H$2:$H$1000,0),_xlfn.IFS(#REF!="FD",999,#REF!="FF",1000)),IF(AND(H989&gt;=50,D989&gt;=55),_xlfn.RANK.EQ(H989,$H$2:$H$326,0),_xlfn.IFS(#REF!="FD",999,#REF!="FF",1000))),"")</f>
        <v/>
      </c>
    </row>
    <row r="990" spans="3:16" x14ac:dyDescent="0.35">
      <c r="C990" s="16" t="e">
        <f>IF(_xlfn.BITOR(#REF!="GR",#REF!=""),0,#REF!)</f>
        <v>#REF!</v>
      </c>
      <c r="D990" s="16" t="e">
        <f>IF(_xlfn.BITOR(#REF!="",#REF!="GR"),0,#REF!)</f>
        <v>#REF!</v>
      </c>
      <c r="E990" s="9" t="e">
        <f t="shared" si="62"/>
        <v>#REF!</v>
      </c>
      <c r="F990" s="9" t="e">
        <f>IF(AND(B950&lt;&gt;"",B950&lt;&gt;"GR"),(C990*0.4)+(B950*0.6),E990)</f>
        <v>#REF!</v>
      </c>
      <c r="G990" s="9" t="e">
        <f t="shared" si="64"/>
        <v>#REF!</v>
      </c>
      <c r="H990" s="9" t="e">
        <f t="shared" si="65"/>
        <v>#REF!</v>
      </c>
      <c r="I990" s="9" t="e">
        <f t="shared" si="63"/>
        <v>#REF!</v>
      </c>
      <c r="J990" s="9" t="e">
        <f>IF(I990&lt;&gt;"",IF(_xlfn.RANK.EQ(I990,$I$2:$I$326,0)&lt;=ROUND(COUNTIFS($E$2:$E$326,"&gt;=50",$D$2:$D$326,"&gt;=55")/100*#REF!,0),"",E990),"")</f>
        <v>#REF!</v>
      </c>
      <c r="K990" s="9" t="e">
        <f>IF(J990&lt;&gt;"",IF(_xlfn.RANK.EQ(J990,$J$2:$J$326,0)&lt;=ROUND(COUNTIFS($E$2:$E$326,"&gt;=50",$D$2:$D$326,"&gt;=55")/100*#REF!,0),"",E990),"")</f>
        <v>#REF!</v>
      </c>
      <c r="L990" s="9" t="e">
        <f>IF(K990&lt;&gt;"",IF(_xlfn.RANK.EQ(K990,$K$2:$K$326,0)&lt;=ROUND(COUNTIFS($E$2:$E$326,"&gt;=50",$D$2:$D$326,"&gt;=55")/100*#REF!,0),"",E990),"")</f>
        <v>#REF!</v>
      </c>
      <c r="M990" s="9" t="e">
        <f>IF(L990&lt;&gt;"",IF(_xlfn.RANK.EQ(L990,$L$2:$L$326,0)&lt;=ROUND(COUNTIFS($E$2:$E$326,"&gt;=50",$D$2:$D$326,"&gt;=55")/100*#REF!,0),"",E990),"")</f>
        <v>#REF!</v>
      </c>
      <c r="N990" s="9" t="e">
        <f>IF(M990&lt;&gt;"",IF(_xlfn.RANK.EQ(M990,$M$2:$M$326,0)&lt;=ROUND(COUNTIFS($E$2:$E$326,"&gt;=50",$D$2:$D$326,"&gt;=55")/100*#REF!,0),"",E990),"")</f>
        <v>#REF!</v>
      </c>
      <c r="O990" s="9" t="e">
        <f>IF(N990&lt;&gt;"",IF(_xlfn.RANK.EQ(N990,$N$2:$N$326,0)&lt;=ROUND(COUNTIFS($E$2:$E$326,"&gt;=50",$D$2:$D$326,"&gt;=55")/100*#REF!,0),"",E990),"")</f>
        <v>#REF!</v>
      </c>
      <c r="P990" s="9" t="str" cm="1">
        <f t="array" ref="P990">IF(A950&lt;&gt;"",IF(_xlfn.BITOR(B950&lt;&gt;"GR",B950&lt;&gt;""),IF(AND(H990&gt;=50,B950&gt;=55),_xlfn.RANK.EQ(H990,$H$2:$H$1000,0),_xlfn.IFS(#REF!="FD",999,#REF!="FF",1000)),IF(AND(H990&gt;=50,D990&gt;=55),_xlfn.RANK.EQ(H990,$H$2:$H$326,0),_xlfn.IFS(#REF!="FD",999,#REF!="FF",1000))),"")</f>
        <v/>
      </c>
    </row>
    <row r="991" spans="3:16" x14ac:dyDescent="0.35">
      <c r="C991" s="16" t="e">
        <f>IF(_xlfn.BITOR(#REF!="GR",#REF!=""),0,#REF!)</f>
        <v>#REF!</v>
      </c>
      <c r="D991" s="16" t="e">
        <f>IF(_xlfn.BITOR(#REF!="",#REF!="GR"),0,#REF!)</f>
        <v>#REF!</v>
      </c>
      <c r="E991" s="9" t="e">
        <f t="shared" si="62"/>
        <v>#REF!</v>
      </c>
      <c r="F991" s="9" t="e">
        <f>IF(AND(B951&lt;&gt;"",B951&lt;&gt;"GR"),(C991*0.4)+(B951*0.6),E991)</f>
        <v>#REF!</v>
      </c>
      <c r="G991" s="9" t="e">
        <f t="shared" si="64"/>
        <v>#REF!</v>
      </c>
      <c r="H991" s="9" t="e">
        <f t="shared" si="65"/>
        <v>#REF!</v>
      </c>
      <c r="I991" s="9" t="e">
        <f t="shared" si="63"/>
        <v>#REF!</v>
      </c>
      <c r="J991" s="9" t="e">
        <f>IF(I991&lt;&gt;"",IF(_xlfn.RANK.EQ(I991,$I$2:$I$326,0)&lt;=ROUND(COUNTIFS($E$2:$E$326,"&gt;=50",$D$2:$D$326,"&gt;=55")/100*#REF!,0),"",E991),"")</f>
        <v>#REF!</v>
      </c>
      <c r="K991" s="9" t="e">
        <f>IF(J991&lt;&gt;"",IF(_xlfn.RANK.EQ(J991,$J$2:$J$326,0)&lt;=ROUND(COUNTIFS($E$2:$E$326,"&gt;=50",$D$2:$D$326,"&gt;=55")/100*#REF!,0),"",E991),"")</f>
        <v>#REF!</v>
      </c>
      <c r="L991" s="9" t="e">
        <f>IF(K991&lt;&gt;"",IF(_xlfn.RANK.EQ(K991,$K$2:$K$326,0)&lt;=ROUND(COUNTIFS($E$2:$E$326,"&gt;=50",$D$2:$D$326,"&gt;=55")/100*#REF!,0),"",E991),"")</f>
        <v>#REF!</v>
      </c>
      <c r="M991" s="9" t="e">
        <f>IF(L991&lt;&gt;"",IF(_xlfn.RANK.EQ(L991,$L$2:$L$326,0)&lt;=ROUND(COUNTIFS($E$2:$E$326,"&gt;=50",$D$2:$D$326,"&gt;=55")/100*#REF!,0),"",E991),"")</f>
        <v>#REF!</v>
      </c>
      <c r="N991" s="9" t="e">
        <f>IF(M991&lt;&gt;"",IF(_xlfn.RANK.EQ(M991,$M$2:$M$326,0)&lt;=ROUND(COUNTIFS($E$2:$E$326,"&gt;=50",$D$2:$D$326,"&gt;=55")/100*#REF!,0),"",E991),"")</f>
        <v>#REF!</v>
      </c>
      <c r="O991" s="9" t="e">
        <f>IF(N991&lt;&gt;"",IF(_xlfn.RANK.EQ(N991,$N$2:$N$326,0)&lt;=ROUND(COUNTIFS($E$2:$E$326,"&gt;=50",$D$2:$D$326,"&gt;=55")/100*#REF!,0),"",E991),"")</f>
        <v>#REF!</v>
      </c>
      <c r="P991" s="9" t="str" cm="1">
        <f t="array" ref="P991">IF(A951&lt;&gt;"",IF(_xlfn.BITOR(B951&lt;&gt;"GR",B951&lt;&gt;""),IF(AND(H991&gt;=50,B951&gt;=55),_xlfn.RANK.EQ(H991,$H$2:$H$1000,0),_xlfn.IFS(#REF!="FD",999,#REF!="FF",1000)),IF(AND(H991&gt;=50,D991&gt;=55),_xlfn.RANK.EQ(H991,$H$2:$H$326,0),_xlfn.IFS(#REF!="FD",999,#REF!="FF",1000))),"")</f>
        <v/>
      </c>
    </row>
    <row r="992" spans="3:16" x14ac:dyDescent="0.35">
      <c r="C992" s="16" t="e">
        <f>IF(_xlfn.BITOR(#REF!="GR",#REF!=""),0,#REF!)</f>
        <v>#REF!</v>
      </c>
      <c r="D992" s="16" t="e">
        <f>IF(_xlfn.BITOR(#REF!="",#REF!="GR"),0,#REF!)</f>
        <v>#REF!</v>
      </c>
      <c r="E992" s="9" t="e">
        <f t="shared" si="62"/>
        <v>#REF!</v>
      </c>
      <c r="F992" s="9" t="e">
        <f>IF(AND(B952&lt;&gt;"",B952&lt;&gt;"GR"),(C992*0.4)+(B952*0.6),E992)</f>
        <v>#REF!</v>
      </c>
      <c r="G992" s="9" t="e">
        <f t="shared" si="64"/>
        <v>#REF!</v>
      </c>
      <c r="H992" s="9" t="e">
        <f t="shared" si="65"/>
        <v>#REF!</v>
      </c>
      <c r="I992" s="9" t="e">
        <f t="shared" si="63"/>
        <v>#REF!</v>
      </c>
      <c r="J992" s="9" t="e">
        <f>IF(I992&lt;&gt;"",IF(_xlfn.RANK.EQ(I992,$I$2:$I$326,0)&lt;=ROUND(COUNTIFS($E$2:$E$326,"&gt;=50",$D$2:$D$326,"&gt;=55")/100*#REF!,0),"",E992),"")</f>
        <v>#REF!</v>
      </c>
      <c r="K992" s="9" t="e">
        <f>IF(J992&lt;&gt;"",IF(_xlfn.RANK.EQ(J992,$J$2:$J$326,0)&lt;=ROUND(COUNTIFS($E$2:$E$326,"&gt;=50",$D$2:$D$326,"&gt;=55")/100*#REF!,0),"",E992),"")</f>
        <v>#REF!</v>
      </c>
      <c r="L992" s="9" t="e">
        <f>IF(K992&lt;&gt;"",IF(_xlfn.RANK.EQ(K992,$K$2:$K$326,0)&lt;=ROUND(COUNTIFS($E$2:$E$326,"&gt;=50",$D$2:$D$326,"&gt;=55")/100*#REF!,0),"",E992),"")</f>
        <v>#REF!</v>
      </c>
      <c r="M992" s="9" t="e">
        <f>IF(L992&lt;&gt;"",IF(_xlfn.RANK.EQ(L992,$L$2:$L$326,0)&lt;=ROUND(COUNTIFS($E$2:$E$326,"&gt;=50",$D$2:$D$326,"&gt;=55")/100*#REF!,0),"",E992),"")</f>
        <v>#REF!</v>
      </c>
      <c r="N992" s="9" t="e">
        <f>IF(M992&lt;&gt;"",IF(_xlfn.RANK.EQ(M992,$M$2:$M$326,0)&lt;=ROUND(COUNTIFS($E$2:$E$326,"&gt;=50",$D$2:$D$326,"&gt;=55")/100*#REF!,0),"",E992),"")</f>
        <v>#REF!</v>
      </c>
      <c r="O992" s="9" t="e">
        <f>IF(N992&lt;&gt;"",IF(_xlfn.RANK.EQ(N992,$N$2:$N$326,0)&lt;=ROUND(COUNTIFS($E$2:$E$326,"&gt;=50",$D$2:$D$326,"&gt;=55")/100*#REF!,0),"",E992),"")</f>
        <v>#REF!</v>
      </c>
      <c r="P992" s="9" t="str" cm="1">
        <f t="array" ref="P992">IF(A952&lt;&gt;"",IF(_xlfn.BITOR(B952&lt;&gt;"GR",B952&lt;&gt;""),IF(AND(H992&gt;=50,B952&gt;=55),_xlfn.RANK.EQ(H992,$H$2:$H$1000,0),_xlfn.IFS(#REF!="FD",999,#REF!="FF",1000)),IF(AND(H992&gt;=50,D992&gt;=55),_xlfn.RANK.EQ(H992,$H$2:$H$326,0),_xlfn.IFS(#REF!="FD",999,#REF!="FF",1000))),"")</f>
        <v/>
      </c>
    </row>
    <row r="993" spans="3:16" x14ac:dyDescent="0.35">
      <c r="C993" s="16" t="e">
        <f>IF(_xlfn.BITOR(#REF!="GR",#REF!=""),0,#REF!)</f>
        <v>#REF!</v>
      </c>
      <c r="D993" s="16" t="e">
        <f>IF(_xlfn.BITOR(#REF!="",#REF!="GR"),0,#REF!)</f>
        <v>#REF!</v>
      </c>
      <c r="E993" s="9" t="e">
        <f t="shared" si="62"/>
        <v>#REF!</v>
      </c>
      <c r="F993" s="9" t="e">
        <f>IF(AND(B953&lt;&gt;"",B953&lt;&gt;"GR"),(C993*0.4)+(B953*0.6),E993)</f>
        <v>#REF!</v>
      </c>
      <c r="G993" s="9" t="e">
        <f t="shared" si="64"/>
        <v>#REF!</v>
      </c>
      <c r="H993" s="9" t="e">
        <f t="shared" si="65"/>
        <v>#REF!</v>
      </c>
      <c r="I993" s="9" t="e">
        <f t="shared" si="63"/>
        <v>#REF!</v>
      </c>
      <c r="J993" s="9" t="e">
        <f>IF(I993&lt;&gt;"",IF(_xlfn.RANK.EQ(I993,$I$2:$I$326,0)&lt;=ROUND(COUNTIFS($E$2:$E$326,"&gt;=50",$D$2:$D$326,"&gt;=55")/100*#REF!,0),"",E993),"")</f>
        <v>#REF!</v>
      </c>
      <c r="K993" s="9" t="e">
        <f>IF(J993&lt;&gt;"",IF(_xlfn.RANK.EQ(J993,$J$2:$J$326,0)&lt;=ROUND(COUNTIFS($E$2:$E$326,"&gt;=50",$D$2:$D$326,"&gt;=55")/100*#REF!,0),"",E993),"")</f>
        <v>#REF!</v>
      </c>
      <c r="L993" s="9" t="e">
        <f>IF(K993&lt;&gt;"",IF(_xlfn.RANK.EQ(K993,$K$2:$K$326,0)&lt;=ROUND(COUNTIFS($E$2:$E$326,"&gt;=50",$D$2:$D$326,"&gt;=55")/100*#REF!,0),"",E993),"")</f>
        <v>#REF!</v>
      </c>
      <c r="M993" s="9" t="e">
        <f>IF(L993&lt;&gt;"",IF(_xlfn.RANK.EQ(L993,$L$2:$L$326,0)&lt;=ROUND(COUNTIFS($E$2:$E$326,"&gt;=50",$D$2:$D$326,"&gt;=55")/100*#REF!,0),"",E993),"")</f>
        <v>#REF!</v>
      </c>
      <c r="N993" s="9" t="e">
        <f>IF(M993&lt;&gt;"",IF(_xlfn.RANK.EQ(M993,$M$2:$M$326,0)&lt;=ROUND(COUNTIFS($E$2:$E$326,"&gt;=50",$D$2:$D$326,"&gt;=55")/100*#REF!,0),"",E993),"")</f>
        <v>#REF!</v>
      </c>
      <c r="O993" s="9" t="e">
        <f>IF(N993&lt;&gt;"",IF(_xlfn.RANK.EQ(N993,$N$2:$N$326,0)&lt;=ROUND(COUNTIFS($E$2:$E$326,"&gt;=50",$D$2:$D$326,"&gt;=55")/100*#REF!,0),"",E993),"")</f>
        <v>#REF!</v>
      </c>
      <c r="P993" s="9" t="str" cm="1">
        <f t="array" ref="P993">IF(A953&lt;&gt;"",IF(_xlfn.BITOR(B953&lt;&gt;"GR",B953&lt;&gt;""),IF(AND(H993&gt;=50,B953&gt;=55),_xlfn.RANK.EQ(H993,$H$2:$H$1000,0),_xlfn.IFS(#REF!="FD",999,#REF!="FF",1000)),IF(AND(H993&gt;=50,D993&gt;=55),_xlfn.RANK.EQ(H993,$H$2:$H$326,0),_xlfn.IFS(#REF!="FD",999,#REF!="FF",1000))),"")</f>
        <v/>
      </c>
    </row>
    <row r="994" spans="3:16" x14ac:dyDescent="0.35">
      <c r="C994" s="16" t="e">
        <f>IF(_xlfn.BITOR(#REF!="GR",#REF!=""),0,#REF!)</f>
        <v>#REF!</v>
      </c>
      <c r="D994" s="16" t="e">
        <f>IF(_xlfn.BITOR(#REF!="",#REF!="GR"),0,#REF!)</f>
        <v>#REF!</v>
      </c>
      <c r="E994" s="9" t="e">
        <f t="shared" si="62"/>
        <v>#REF!</v>
      </c>
      <c r="F994" s="9" t="e">
        <f>IF(AND(B954&lt;&gt;"",B954&lt;&gt;"GR"),(C994*0.4)+(B954*0.6),E994)</f>
        <v>#REF!</v>
      </c>
      <c r="G994" s="9" t="e">
        <f t="shared" si="64"/>
        <v>#REF!</v>
      </c>
      <c r="H994" s="9" t="e">
        <f t="shared" si="65"/>
        <v>#REF!</v>
      </c>
      <c r="I994" s="9" t="e">
        <f t="shared" si="63"/>
        <v>#REF!</v>
      </c>
      <c r="J994" s="9" t="e">
        <f>IF(I994&lt;&gt;"",IF(_xlfn.RANK.EQ(I994,$I$2:$I$326,0)&lt;=ROUND(COUNTIFS($E$2:$E$326,"&gt;=50",$D$2:$D$326,"&gt;=55")/100*#REF!,0),"",E994),"")</f>
        <v>#REF!</v>
      </c>
      <c r="K994" s="9" t="e">
        <f>IF(J994&lt;&gt;"",IF(_xlfn.RANK.EQ(J994,$J$2:$J$326,0)&lt;=ROUND(COUNTIFS($E$2:$E$326,"&gt;=50",$D$2:$D$326,"&gt;=55")/100*#REF!,0),"",E994),"")</f>
        <v>#REF!</v>
      </c>
      <c r="L994" s="9" t="e">
        <f>IF(K994&lt;&gt;"",IF(_xlfn.RANK.EQ(K994,$K$2:$K$326,0)&lt;=ROUND(COUNTIFS($E$2:$E$326,"&gt;=50",$D$2:$D$326,"&gt;=55")/100*#REF!,0),"",E994),"")</f>
        <v>#REF!</v>
      </c>
      <c r="M994" s="9" t="e">
        <f>IF(L994&lt;&gt;"",IF(_xlfn.RANK.EQ(L994,$L$2:$L$326,0)&lt;=ROUND(COUNTIFS($E$2:$E$326,"&gt;=50",$D$2:$D$326,"&gt;=55")/100*#REF!,0),"",E994),"")</f>
        <v>#REF!</v>
      </c>
      <c r="N994" s="9" t="e">
        <f>IF(M994&lt;&gt;"",IF(_xlfn.RANK.EQ(M994,$M$2:$M$326,0)&lt;=ROUND(COUNTIFS($E$2:$E$326,"&gt;=50",$D$2:$D$326,"&gt;=55")/100*#REF!,0),"",E994),"")</f>
        <v>#REF!</v>
      </c>
      <c r="O994" s="9" t="e">
        <f>IF(N994&lt;&gt;"",IF(_xlfn.RANK.EQ(N994,$N$2:$N$326,0)&lt;=ROUND(COUNTIFS($E$2:$E$326,"&gt;=50",$D$2:$D$326,"&gt;=55")/100*#REF!,0),"",E994),"")</f>
        <v>#REF!</v>
      </c>
      <c r="P994" s="9" t="str" cm="1">
        <f t="array" ref="P994">IF(A954&lt;&gt;"",IF(_xlfn.BITOR(B954&lt;&gt;"GR",B954&lt;&gt;""),IF(AND(H994&gt;=50,B954&gt;=55),_xlfn.RANK.EQ(H994,$H$2:$H$1000,0),_xlfn.IFS(#REF!="FD",999,#REF!="FF",1000)),IF(AND(H994&gt;=50,D994&gt;=55),_xlfn.RANK.EQ(H994,$H$2:$H$326,0),_xlfn.IFS(#REF!="FD",999,#REF!="FF",1000))),"")</f>
        <v/>
      </c>
    </row>
    <row r="995" spans="3:16" x14ac:dyDescent="0.35">
      <c r="C995" s="16" t="e">
        <f>IF(_xlfn.BITOR(#REF!="GR",#REF!=""),0,#REF!)</f>
        <v>#REF!</v>
      </c>
      <c r="D995" s="16" t="e">
        <f>IF(_xlfn.BITOR(#REF!="",#REF!="GR"),0,#REF!)</f>
        <v>#REF!</v>
      </c>
      <c r="E995" s="9" t="e">
        <f t="shared" si="62"/>
        <v>#REF!</v>
      </c>
      <c r="F995" s="9" t="e">
        <f>IF(AND(B955&lt;&gt;"",B955&lt;&gt;"GR"),(C995*0.4)+(B955*0.6),E995)</f>
        <v>#REF!</v>
      </c>
      <c r="G995" s="9" t="e">
        <f t="shared" si="64"/>
        <v>#REF!</v>
      </c>
      <c r="H995" s="9" t="e">
        <f t="shared" si="65"/>
        <v>#REF!</v>
      </c>
      <c r="I995" s="9" t="e">
        <f t="shared" si="63"/>
        <v>#REF!</v>
      </c>
      <c r="J995" s="9" t="e">
        <f>IF(I995&lt;&gt;"",IF(_xlfn.RANK.EQ(I995,$I$2:$I$326,0)&lt;=ROUND(COUNTIFS($E$2:$E$326,"&gt;=50",$D$2:$D$326,"&gt;=55")/100*#REF!,0),"",E995),"")</f>
        <v>#REF!</v>
      </c>
      <c r="K995" s="9" t="e">
        <f>IF(J995&lt;&gt;"",IF(_xlfn.RANK.EQ(J995,$J$2:$J$326,0)&lt;=ROUND(COUNTIFS($E$2:$E$326,"&gt;=50",$D$2:$D$326,"&gt;=55")/100*#REF!,0),"",E995),"")</f>
        <v>#REF!</v>
      </c>
      <c r="L995" s="9" t="e">
        <f>IF(K995&lt;&gt;"",IF(_xlfn.RANK.EQ(K995,$K$2:$K$326,0)&lt;=ROUND(COUNTIFS($E$2:$E$326,"&gt;=50",$D$2:$D$326,"&gt;=55")/100*#REF!,0),"",E995),"")</f>
        <v>#REF!</v>
      </c>
      <c r="M995" s="9" t="e">
        <f>IF(L995&lt;&gt;"",IF(_xlfn.RANK.EQ(L995,$L$2:$L$326,0)&lt;=ROUND(COUNTIFS($E$2:$E$326,"&gt;=50",$D$2:$D$326,"&gt;=55")/100*#REF!,0),"",E995),"")</f>
        <v>#REF!</v>
      </c>
      <c r="N995" s="9" t="e">
        <f>IF(M995&lt;&gt;"",IF(_xlfn.RANK.EQ(M995,$M$2:$M$326,0)&lt;=ROUND(COUNTIFS($E$2:$E$326,"&gt;=50",$D$2:$D$326,"&gt;=55")/100*#REF!,0),"",E995),"")</f>
        <v>#REF!</v>
      </c>
      <c r="O995" s="9" t="e">
        <f>IF(N995&lt;&gt;"",IF(_xlfn.RANK.EQ(N995,$N$2:$N$326,0)&lt;=ROUND(COUNTIFS($E$2:$E$326,"&gt;=50",$D$2:$D$326,"&gt;=55")/100*#REF!,0),"",E995),"")</f>
        <v>#REF!</v>
      </c>
      <c r="P995" s="9" t="str" cm="1">
        <f t="array" ref="P995">IF(A955&lt;&gt;"",IF(_xlfn.BITOR(B955&lt;&gt;"GR",B955&lt;&gt;""),IF(AND(H995&gt;=50,B955&gt;=55),_xlfn.RANK.EQ(H995,$H$2:$H$1000,0),_xlfn.IFS(#REF!="FD",999,#REF!="FF",1000)),IF(AND(H995&gt;=50,D995&gt;=55),_xlfn.RANK.EQ(H995,$H$2:$H$326,0),_xlfn.IFS(#REF!="FD",999,#REF!="FF",1000))),"")</f>
        <v/>
      </c>
    </row>
    <row r="996" spans="3:16" x14ac:dyDescent="0.35">
      <c r="C996" s="16" t="e">
        <f>IF(_xlfn.BITOR(#REF!="GR",#REF!=""),0,#REF!)</f>
        <v>#REF!</v>
      </c>
      <c r="D996" s="16" t="e">
        <f>IF(_xlfn.BITOR(#REF!="",#REF!="GR"),0,#REF!)</f>
        <v>#REF!</v>
      </c>
      <c r="E996" s="9" t="e">
        <f t="shared" si="62"/>
        <v>#REF!</v>
      </c>
      <c r="F996" s="9" t="e">
        <f>IF(AND(B956&lt;&gt;"",B956&lt;&gt;"GR"),(C996*0.4)+(B956*0.6),E996)</f>
        <v>#REF!</v>
      </c>
      <c r="G996" s="9" t="e">
        <f t="shared" si="64"/>
        <v>#REF!</v>
      </c>
      <c r="H996" s="9" t="e">
        <f t="shared" si="65"/>
        <v>#REF!</v>
      </c>
      <c r="I996" s="9" t="e">
        <f t="shared" si="63"/>
        <v>#REF!</v>
      </c>
      <c r="J996" s="9" t="e">
        <f>IF(I996&lt;&gt;"",IF(_xlfn.RANK.EQ(I996,$I$2:$I$326,0)&lt;=ROUND(COUNTIFS($E$2:$E$326,"&gt;=50",$D$2:$D$326,"&gt;=55")/100*#REF!,0),"",E996),"")</f>
        <v>#REF!</v>
      </c>
      <c r="K996" s="9" t="e">
        <f>IF(J996&lt;&gt;"",IF(_xlfn.RANK.EQ(J996,$J$2:$J$326,0)&lt;=ROUND(COUNTIFS($E$2:$E$326,"&gt;=50",$D$2:$D$326,"&gt;=55")/100*#REF!,0),"",E996),"")</f>
        <v>#REF!</v>
      </c>
      <c r="L996" s="9" t="e">
        <f>IF(K996&lt;&gt;"",IF(_xlfn.RANK.EQ(K996,$K$2:$K$326,0)&lt;=ROUND(COUNTIFS($E$2:$E$326,"&gt;=50",$D$2:$D$326,"&gt;=55")/100*#REF!,0),"",E996),"")</f>
        <v>#REF!</v>
      </c>
      <c r="M996" s="9" t="e">
        <f>IF(L996&lt;&gt;"",IF(_xlfn.RANK.EQ(L996,$L$2:$L$326,0)&lt;=ROUND(COUNTIFS($E$2:$E$326,"&gt;=50",$D$2:$D$326,"&gt;=55")/100*#REF!,0),"",E996),"")</f>
        <v>#REF!</v>
      </c>
      <c r="N996" s="9" t="e">
        <f>IF(M996&lt;&gt;"",IF(_xlfn.RANK.EQ(M996,$M$2:$M$326,0)&lt;=ROUND(COUNTIFS($E$2:$E$326,"&gt;=50",$D$2:$D$326,"&gt;=55")/100*#REF!,0),"",E996),"")</f>
        <v>#REF!</v>
      </c>
      <c r="O996" s="9" t="e">
        <f>IF(N996&lt;&gt;"",IF(_xlfn.RANK.EQ(N996,$N$2:$N$326,0)&lt;=ROUND(COUNTIFS($E$2:$E$326,"&gt;=50",$D$2:$D$326,"&gt;=55")/100*#REF!,0),"",E996),"")</f>
        <v>#REF!</v>
      </c>
      <c r="P996" s="9" t="str" cm="1">
        <f t="array" ref="P996">IF(A956&lt;&gt;"",IF(_xlfn.BITOR(B956&lt;&gt;"GR",B956&lt;&gt;""),IF(AND(H996&gt;=50,B956&gt;=55),_xlfn.RANK.EQ(H996,$H$2:$H$1000,0),_xlfn.IFS(#REF!="FD",999,#REF!="FF",1000)),IF(AND(H996&gt;=50,D996&gt;=55),_xlfn.RANK.EQ(H996,$H$2:$H$326,0),_xlfn.IFS(#REF!="FD",999,#REF!="FF",1000))),"")</f>
        <v/>
      </c>
    </row>
    <row r="997" spans="3:16" x14ac:dyDescent="0.35">
      <c r="C997" s="16" t="e">
        <f>IF(_xlfn.BITOR(#REF!="GR",#REF!=""),0,#REF!)</f>
        <v>#REF!</v>
      </c>
      <c r="D997" s="16" t="e">
        <f>IF(_xlfn.BITOR(#REF!="",#REF!="GR"),0,#REF!)</f>
        <v>#REF!</v>
      </c>
      <c r="E997" s="9" t="e">
        <f t="shared" si="62"/>
        <v>#REF!</v>
      </c>
      <c r="F997" s="9" t="e">
        <f>IF(AND(B957&lt;&gt;"",B957&lt;&gt;"GR"),(C997*0.4)+(B957*0.6),E997)</f>
        <v>#REF!</v>
      </c>
      <c r="G997" s="9" t="e">
        <f t="shared" si="64"/>
        <v>#REF!</v>
      </c>
      <c r="H997" s="9" t="e">
        <f t="shared" si="65"/>
        <v>#REF!</v>
      </c>
      <c r="I997" s="9" t="e">
        <f t="shared" si="63"/>
        <v>#REF!</v>
      </c>
      <c r="J997" s="9" t="e">
        <f>IF(I997&lt;&gt;"",IF(_xlfn.RANK.EQ(I997,$I$2:$I$326,0)&lt;=ROUND(COUNTIFS($E$2:$E$326,"&gt;=50",$D$2:$D$326,"&gt;=55")/100*#REF!,0),"",E997),"")</f>
        <v>#REF!</v>
      </c>
      <c r="K997" s="9" t="e">
        <f>IF(J997&lt;&gt;"",IF(_xlfn.RANK.EQ(J997,$J$2:$J$326,0)&lt;=ROUND(COUNTIFS($E$2:$E$326,"&gt;=50",$D$2:$D$326,"&gt;=55")/100*#REF!,0),"",E997),"")</f>
        <v>#REF!</v>
      </c>
      <c r="L997" s="9" t="e">
        <f>IF(K997&lt;&gt;"",IF(_xlfn.RANK.EQ(K997,$K$2:$K$326,0)&lt;=ROUND(COUNTIFS($E$2:$E$326,"&gt;=50",$D$2:$D$326,"&gt;=55")/100*#REF!,0),"",E997),"")</f>
        <v>#REF!</v>
      </c>
      <c r="M997" s="9" t="e">
        <f>IF(L997&lt;&gt;"",IF(_xlfn.RANK.EQ(L997,$L$2:$L$326,0)&lt;=ROUND(COUNTIFS($E$2:$E$326,"&gt;=50",$D$2:$D$326,"&gt;=55")/100*#REF!,0),"",E997),"")</f>
        <v>#REF!</v>
      </c>
      <c r="N997" s="9" t="e">
        <f>IF(M997&lt;&gt;"",IF(_xlfn.RANK.EQ(M997,$M$2:$M$326,0)&lt;=ROUND(COUNTIFS($E$2:$E$326,"&gt;=50",$D$2:$D$326,"&gt;=55")/100*#REF!,0),"",E997),"")</f>
        <v>#REF!</v>
      </c>
      <c r="O997" s="9" t="e">
        <f>IF(N997&lt;&gt;"",IF(_xlfn.RANK.EQ(N997,$N$2:$N$326,0)&lt;=ROUND(COUNTIFS($E$2:$E$326,"&gt;=50",$D$2:$D$326,"&gt;=55")/100*#REF!,0),"",E997),"")</f>
        <v>#REF!</v>
      </c>
      <c r="P997" s="9" t="str" cm="1">
        <f t="array" ref="P997">IF(A957&lt;&gt;"",IF(_xlfn.BITOR(B957&lt;&gt;"GR",B957&lt;&gt;""),IF(AND(H997&gt;=50,B957&gt;=55),_xlfn.RANK.EQ(H997,$H$2:$H$1000,0),_xlfn.IFS(#REF!="FD",999,#REF!="FF",1000)),IF(AND(H997&gt;=50,D997&gt;=55),_xlfn.RANK.EQ(H997,$H$2:$H$326,0),_xlfn.IFS(#REF!="FD",999,#REF!="FF",1000))),"")</f>
        <v/>
      </c>
    </row>
    <row r="998" spans="3:16" x14ac:dyDescent="0.35">
      <c r="C998" s="16" t="e">
        <f>IF(_xlfn.BITOR(#REF!="GR",#REF!=""),0,#REF!)</f>
        <v>#REF!</v>
      </c>
      <c r="D998" s="16" t="e">
        <f>IF(_xlfn.BITOR(#REF!="",#REF!="GR"),0,#REF!)</f>
        <v>#REF!</v>
      </c>
      <c r="E998" s="9" t="e">
        <f t="shared" si="62"/>
        <v>#REF!</v>
      </c>
      <c r="F998" s="9" t="e">
        <f>IF(AND(B958&lt;&gt;"",B958&lt;&gt;"GR"),(C998*0.4)+(B958*0.6),E998)</f>
        <v>#REF!</v>
      </c>
      <c r="G998" s="9" t="e">
        <f t="shared" si="64"/>
        <v>#REF!</v>
      </c>
      <c r="H998" s="9" t="e">
        <f t="shared" si="65"/>
        <v>#REF!</v>
      </c>
      <c r="I998" s="9" t="e">
        <f t="shared" si="63"/>
        <v>#REF!</v>
      </c>
      <c r="J998" s="9" t="e">
        <f>IF(I998&lt;&gt;"",IF(_xlfn.RANK.EQ(I998,$I$2:$I$326,0)&lt;=ROUND(COUNTIFS($E$2:$E$326,"&gt;=50",$D$2:$D$326,"&gt;=55")/100*#REF!,0),"",E998),"")</f>
        <v>#REF!</v>
      </c>
      <c r="K998" s="9" t="e">
        <f>IF(J998&lt;&gt;"",IF(_xlfn.RANK.EQ(J998,$J$2:$J$326,0)&lt;=ROUND(COUNTIFS($E$2:$E$326,"&gt;=50",$D$2:$D$326,"&gt;=55")/100*#REF!,0),"",E998),"")</f>
        <v>#REF!</v>
      </c>
      <c r="L998" s="9" t="e">
        <f>IF(K998&lt;&gt;"",IF(_xlfn.RANK.EQ(K998,$K$2:$K$326,0)&lt;=ROUND(COUNTIFS($E$2:$E$326,"&gt;=50",$D$2:$D$326,"&gt;=55")/100*#REF!,0),"",E998),"")</f>
        <v>#REF!</v>
      </c>
      <c r="M998" s="9" t="e">
        <f>IF(L998&lt;&gt;"",IF(_xlfn.RANK.EQ(L998,$L$2:$L$326,0)&lt;=ROUND(COUNTIFS($E$2:$E$326,"&gt;=50",$D$2:$D$326,"&gt;=55")/100*#REF!,0),"",E998),"")</f>
        <v>#REF!</v>
      </c>
      <c r="N998" s="9" t="e">
        <f>IF(M998&lt;&gt;"",IF(_xlfn.RANK.EQ(M998,$M$2:$M$326,0)&lt;=ROUND(COUNTIFS($E$2:$E$326,"&gt;=50",$D$2:$D$326,"&gt;=55")/100*#REF!,0),"",E998),"")</f>
        <v>#REF!</v>
      </c>
      <c r="O998" s="9" t="e">
        <f>IF(N998&lt;&gt;"",IF(_xlfn.RANK.EQ(N998,$N$2:$N$326,0)&lt;=ROUND(COUNTIFS($E$2:$E$326,"&gt;=50",$D$2:$D$326,"&gt;=55")/100*#REF!,0),"",E998),"")</f>
        <v>#REF!</v>
      </c>
      <c r="P998" s="9" t="str" cm="1">
        <f t="array" ref="P998">IF(A958&lt;&gt;"",IF(_xlfn.BITOR(B958&lt;&gt;"GR",B958&lt;&gt;""),IF(AND(H998&gt;=50,B958&gt;=55),_xlfn.RANK.EQ(H998,$H$2:$H$1000,0),_xlfn.IFS(#REF!="FD",999,#REF!="FF",1000)),IF(AND(H998&gt;=50,D998&gt;=55),_xlfn.RANK.EQ(H998,$H$2:$H$326,0),_xlfn.IFS(#REF!="FD",999,#REF!="FF",1000))),"")</f>
        <v/>
      </c>
    </row>
    <row r="999" spans="3:16" x14ac:dyDescent="0.35">
      <c r="C999" s="16" t="e">
        <f>IF(_xlfn.BITOR(#REF!="GR",#REF!=""),0,#REF!)</f>
        <v>#REF!</v>
      </c>
      <c r="D999" s="16" t="e">
        <f>IF(_xlfn.BITOR(#REF!="",#REF!="GR"),0,#REF!)</f>
        <v>#REF!</v>
      </c>
      <c r="E999" s="9" t="e">
        <f t="shared" si="62"/>
        <v>#REF!</v>
      </c>
      <c r="F999" s="9" t="e">
        <f>IF(AND(B959&lt;&gt;"",B959&lt;&gt;"GR"),(C999*0.4)+(B959*0.6),E999)</f>
        <v>#REF!</v>
      </c>
      <c r="G999" s="9" t="e">
        <f t="shared" si="64"/>
        <v>#REF!</v>
      </c>
      <c r="H999" s="9" t="e">
        <f t="shared" si="65"/>
        <v>#REF!</v>
      </c>
      <c r="I999" s="9" t="e">
        <f t="shared" si="63"/>
        <v>#REF!</v>
      </c>
      <c r="J999" s="9" t="e">
        <f>IF(I999&lt;&gt;"",IF(_xlfn.RANK.EQ(I999,$I$2:$I$326,0)&lt;=ROUND(COUNTIFS($E$2:$E$326,"&gt;=50",$D$2:$D$326,"&gt;=55")/100*#REF!,0),"",E999),"")</f>
        <v>#REF!</v>
      </c>
      <c r="K999" s="9" t="e">
        <f>IF(J999&lt;&gt;"",IF(_xlfn.RANK.EQ(J999,$J$2:$J$326,0)&lt;=ROUND(COUNTIFS($E$2:$E$326,"&gt;=50",$D$2:$D$326,"&gt;=55")/100*#REF!,0),"",E999),"")</f>
        <v>#REF!</v>
      </c>
      <c r="L999" s="9" t="e">
        <f>IF(K999&lt;&gt;"",IF(_xlfn.RANK.EQ(K999,$K$2:$K$326,0)&lt;=ROUND(COUNTIFS($E$2:$E$326,"&gt;=50",$D$2:$D$326,"&gt;=55")/100*#REF!,0),"",E999),"")</f>
        <v>#REF!</v>
      </c>
      <c r="M999" s="9" t="e">
        <f>IF(L999&lt;&gt;"",IF(_xlfn.RANK.EQ(L999,$L$2:$L$326,0)&lt;=ROUND(COUNTIFS($E$2:$E$326,"&gt;=50",$D$2:$D$326,"&gt;=55")/100*#REF!,0),"",E999),"")</f>
        <v>#REF!</v>
      </c>
      <c r="N999" s="9" t="e">
        <f>IF(M999&lt;&gt;"",IF(_xlfn.RANK.EQ(M999,$M$2:$M$326,0)&lt;=ROUND(COUNTIFS($E$2:$E$326,"&gt;=50",$D$2:$D$326,"&gt;=55")/100*#REF!,0),"",E999),"")</f>
        <v>#REF!</v>
      </c>
      <c r="O999" s="9" t="e">
        <f>IF(N999&lt;&gt;"",IF(_xlfn.RANK.EQ(N999,$N$2:$N$326,0)&lt;=ROUND(COUNTIFS($E$2:$E$326,"&gt;=50",$D$2:$D$326,"&gt;=55")/100*#REF!,0),"",E999),"")</f>
        <v>#REF!</v>
      </c>
      <c r="P999" s="9" t="str" cm="1">
        <f t="array" ref="P999">IF(A959&lt;&gt;"",IF(_xlfn.BITOR(B959&lt;&gt;"GR",B959&lt;&gt;""),IF(AND(H999&gt;=50,B959&gt;=55),_xlfn.RANK.EQ(H999,$H$2:$H$1000,0),_xlfn.IFS(#REF!="FD",999,#REF!="FF",1000)),IF(AND(H999&gt;=50,D999&gt;=55),_xlfn.RANK.EQ(H999,$H$2:$H$326,0),_xlfn.IFS(#REF!="FD",999,#REF!="FF",1000))),"")</f>
        <v/>
      </c>
    </row>
    <row r="1000" spans="3:16" x14ac:dyDescent="0.35">
      <c r="C1000" s="16" t="e">
        <f>IF(_xlfn.BITOR(#REF!="GR",#REF!=""),0,#REF!)</f>
        <v>#REF!</v>
      </c>
      <c r="D1000" s="16" t="e">
        <f>IF(_xlfn.BITOR(#REF!="",#REF!="GR"),0,#REF!)</f>
        <v>#REF!</v>
      </c>
      <c r="E1000" s="9" t="e">
        <f t="shared" si="62"/>
        <v>#REF!</v>
      </c>
      <c r="F1000" s="9" t="e">
        <f>IF(AND(B960&lt;&gt;"",B960&lt;&gt;"GR"),(C1000*0.4)+(B960*0.6),E1000)</f>
        <v>#REF!</v>
      </c>
      <c r="G1000" s="9" t="e">
        <f t="shared" si="64"/>
        <v>#REF!</v>
      </c>
      <c r="H1000" s="9" t="e">
        <f t="shared" si="65"/>
        <v>#REF!</v>
      </c>
      <c r="I1000" s="9" t="e">
        <f t="shared" si="63"/>
        <v>#REF!</v>
      </c>
      <c r="J1000" s="9" t="e">
        <f>IF(I1000&lt;&gt;"",IF(_xlfn.RANK.EQ(I1000,$I$2:$I$326,0)&lt;=ROUND(COUNTIFS($E$2:$E$326,"&gt;=50",$D$2:$D$326,"&gt;=55")/100*#REF!,0),"",E1000),"")</f>
        <v>#REF!</v>
      </c>
      <c r="K1000" s="9" t="e">
        <f>IF(J1000&lt;&gt;"",IF(_xlfn.RANK.EQ(J1000,$J$2:$J$326,0)&lt;=ROUND(COUNTIFS($E$2:$E$326,"&gt;=50",$D$2:$D$326,"&gt;=55")/100*#REF!,0),"",E1000),"")</f>
        <v>#REF!</v>
      </c>
      <c r="L1000" s="9" t="e">
        <f>IF(K1000&lt;&gt;"",IF(_xlfn.RANK.EQ(K1000,$K$2:$K$326,0)&lt;=ROUND(COUNTIFS($E$2:$E$326,"&gt;=50",$D$2:$D$326,"&gt;=55")/100*#REF!,0),"",E1000),"")</f>
        <v>#REF!</v>
      </c>
      <c r="M1000" s="9" t="e">
        <f>IF(L1000&lt;&gt;"",IF(_xlfn.RANK.EQ(L1000,$L$2:$L$326,0)&lt;=ROUND(COUNTIFS($E$2:$E$326,"&gt;=50",$D$2:$D$326,"&gt;=55")/100*#REF!,0),"",E1000),"")</f>
        <v>#REF!</v>
      </c>
      <c r="N1000" s="9" t="e">
        <f>IF(M1000&lt;&gt;"",IF(_xlfn.RANK.EQ(M1000,$M$2:$M$326,0)&lt;=ROUND(COUNTIFS($E$2:$E$326,"&gt;=50",$D$2:$D$326,"&gt;=55")/100*#REF!,0),"",E1000),"")</f>
        <v>#REF!</v>
      </c>
      <c r="O1000" s="9" t="e">
        <f>IF(N1000&lt;&gt;"",IF(_xlfn.RANK.EQ(N1000,$N$2:$N$326,0)&lt;=ROUND(COUNTIFS($E$2:$E$326,"&gt;=50",$D$2:$D$326,"&gt;=55")/100*#REF!,0),"",E1000),"")</f>
        <v>#REF!</v>
      </c>
      <c r="P1000" s="9" t="str" cm="1">
        <f t="array" ref="P1000">IF(A960&lt;&gt;"",IF(_xlfn.BITOR(B960&lt;&gt;"GR",B960&lt;&gt;""),IF(AND(H1000&gt;=50,B960&gt;=55),_xlfn.RANK.EQ(H1000,$H$2:$H$1000,0),_xlfn.IFS(#REF!="FD",999,#REF!="FF",1000)),IF(AND(H1000&gt;=50,D1000&gt;=55),_xlfn.RANK.EQ(H1000,$H$2:$H$326,0),_xlfn.IFS(#REF!="FD",999,#REF!="FF",1000))),""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Mevcut Bağ. Değ. Yaklaşık</vt:lpstr>
      <vt:lpstr>Mevcutta yüzdelik uygulanırsa</vt:lpstr>
      <vt:lpstr>Hukuk Fakültesi Bağıl Değerlen.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Karabacak</dc:creator>
  <cp:lastModifiedBy>hikmet öztunç</cp:lastModifiedBy>
  <dcterms:created xsi:type="dcterms:W3CDTF">2015-06-05T18:17:20Z</dcterms:created>
  <dcterms:modified xsi:type="dcterms:W3CDTF">2026-02-13T09:46:37Z</dcterms:modified>
</cp:coreProperties>
</file>